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1055" activeTab="0"/>
  </bookViews>
  <sheets>
    <sheet name="SVD" sheetId="1" r:id="rId1"/>
    <sheet name="VD ZA" sheetId="2" r:id="rId2"/>
    <sheet name="stavby v príprave" sheetId="3" r:id="rId3"/>
  </sheets>
  <externalReferences>
    <externalReference r:id="rId6"/>
    <externalReference r:id="rId7"/>
  </externalReferences>
  <definedNames>
    <definedName name="_xlnm.Print_Titles" localSheetId="2">'stavby v príprave'!$4:$5</definedName>
    <definedName name="_xlnm.Print_Titles" localSheetId="0">'SVD'!$8:$10</definedName>
    <definedName name="_xlnm.Print_Titles" localSheetId="1">'VD ZA'!$4:$5</definedName>
    <definedName name="_xlnm.Print_Area" localSheetId="2">'stavby v príprave'!$A$1:$I$52</definedName>
    <definedName name="_xlnm.Print_Area" localSheetId="0">'SVD'!$A$1:$I$112</definedName>
    <definedName name="_xlnm.Print_Area" localSheetId="1">'VD ZA'!$A$1:$I$26</definedName>
  </definedNames>
  <calcPr fullCalcOnLoad="1"/>
</workbook>
</file>

<file path=xl/comments1.xml><?xml version="1.0" encoding="utf-8"?>
<comments xmlns="http://schemas.openxmlformats.org/spreadsheetml/2006/main">
  <authors>
    <author>Bobulova</author>
  </authors>
  <commentList>
    <comment ref="F99" authorId="0">
      <text>
        <r>
          <rPr>
            <b/>
            <sz val="9"/>
            <rFont val="Tahoma"/>
            <family val="2"/>
          </rPr>
          <t>Bobulova:</t>
        </r>
        <r>
          <rPr>
            <sz val="9"/>
            <rFont val="Tahoma"/>
            <family val="2"/>
          </rPr>
          <t xml:space="preserve">
KUJANOVA=8 600 €</t>
        </r>
      </text>
    </comment>
  </commentList>
</comments>
</file>

<file path=xl/comments2.xml><?xml version="1.0" encoding="utf-8"?>
<comments xmlns="http://schemas.openxmlformats.org/spreadsheetml/2006/main">
  <authors>
    <author>Bobulova</author>
  </authors>
  <commentList>
    <comment ref="G24" authorId="0">
      <text>
        <r>
          <rPr>
            <b/>
            <sz val="9"/>
            <rFont val="Tahoma"/>
            <family val="2"/>
          </rPr>
          <t>Bobulova:</t>
        </r>
        <r>
          <rPr>
            <sz val="9"/>
            <rFont val="Tahoma"/>
            <family val="2"/>
          </rPr>
          <t xml:space="preserve">
KUJANOVA= 1 900 €</t>
        </r>
      </text>
    </comment>
  </commentList>
</comments>
</file>

<file path=xl/sharedStrings.xml><?xml version="1.0" encoding="utf-8"?>
<sst xmlns="http://schemas.openxmlformats.org/spreadsheetml/2006/main" count="367" uniqueCount="247">
  <si>
    <r>
      <t xml:space="preserve">Zdroje obstarania </t>
    </r>
    <r>
      <rPr>
        <sz val="10"/>
        <rFont val="Franklin Gothic Book"/>
        <family val="2"/>
      </rPr>
      <t>(VZ=vlastné zdroje, ŠR=štátny rozpočet, iné)</t>
    </r>
    <r>
      <rPr>
        <b/>
        <sz val="10"/>
        <rFont val="Franklin Gothic Book"/>
        <family val="2"/>
      </rPr>
      <t>:</t>
    </r>
  </si>
  <si>
    <t>Zdroje SE, a.s.:</t>
  </si>
  <si>
    <t>Por. č.</t>
  </si>
  <si>
    <t>Názov akcie:                                                                                              SVD Gabčíkovo - Nagymaros</t>
  </si>
  <si>
    <t>HIM/
Objekt</t>
  </si>
  <si>
    <t>Doba výstavby        (od-do)</t>
  </si>
  <si>
    <t>Rozpočtové náklady 
celkom v EUR</t>
  </si>
  <si>
    <t>Plán 2012</t>
  </si>
  <si>
    <t>Plán 2013</t>
  </si>
  <si>
    <t>Plán 2014</t>
  </si>
  <si>
    <t>Poznámka</t>
  </si>
  <si>
    <t>4</t>
  </si>
  <si>
    <t>Hl.I. Projektové a prieskumné práce</t>
  </si>
  <si>
    <t>01/11-12/16</t>
  </si>
  <si>
    <t>Hl.II.Technologická časť</t>
  </si>
  <si>
    <t>Vodohospodárska časť</t>
  </si>
  <si>
    <t xml:space="preserve">VDG-Ga, PLK, Modernizácia riadiaceho systému </t>
  </si>
  <si>
    <t>1-43.161</t>
  </si>
  <si>
    <t>07-12/12</t>
  </si>
  <si>
    <t>VDG-Ga, Dozorňa plavby – modernizácia riadiaceho systému</t>
  </si>
  <si>
    <t>1-43.103</t>
  </si>
  <si>
    <t>12/12</t>
  </si>
  <si>
    <t>VDG-Ga, PS, OK a Z Pripojenie systému MaPZ na komunikačný optický kábel</t>
  </si>
  <si>
    <t>1-46.100</t>
  </si>
  <si>
    <t>11/12</t>
  </si>
  <si>
    <t>VDN-ČS Čenkov, Váh, Obid, Viničné a Bene - Doplnenie ochranného zabezpečovacieho systému</t>
  </si>
  <si>
    <t>1-81.233-240</t>
  </si>
  <si>
    <t>07/12</t>
  </si>
  <si>
    <t>1-11.691</t>
  </si>
  <si>
    <t>VDG-Ga, PLK, rekonštrukcia hydrauliky dolných vrát PPLK a LPLK</t>
  </si>
  <si>
    <t>1-43.151</t>
  </si>
  <si>
    <t>04/08-12/12</t>
  </si>
  <si>
    <t>VDG-Ga, PLK, rekonštrukcia hydraulických staníc</t>
  </si>
  <si>
    <t>03/10-12/12</t>
  </si>
  <si>
    <t>03-08/12</t>
  </si>
  <si>
    <t>VD-Ču, Rekonštrukcia radarového systému pre Čunovo</t>
  </si>
  <si>
    <t>12/14</t>
  </si>
  <si>
    <t>VDG-Ga, PLK, výroba veľkého provizórneho hradenia, vtoky vrátane projektu</t>
  </si>
  <si>
    <t>11/13</t>
  </si>
  <si>
    <t xml:space="preserve">VEG-Ču, Rekonštrukcia systému vlastnej spotreby elektrickej energie vodohospodárskej časti </t>
  </si>
  <si>
    <t>05-10/12</t>
  </si>
  <si>
    <t>VDG-Ga, PLK, rekonštrukcia segmentov  na výtokoch</t>
  </si>
  <si>
    <t>143151</t>
  </si>
  <si>
    <t>VDG - Ga vybudovanie skládky PH4x4 na HZ + demontáž čistiaceho stroja na Vtokoch</t>
  </si>
  <si>
    <t>09/13</t>
  </si>
  <si>
    <t>VDG-GA - dodávka a montáž nových DV na PPLK</t>
  </si>
  <si>
    <t>01/12-12/14</t>
  </si>
  <si>
    <t>06/13</t>
  </si>
  <si>
    <t>VDG-Ču, Vybudovanie skládky  prov. hradidiel  pre HI ( aj PD )</t>
  </si>
  <si>
    <t>1-11.581</t>
  </si>
  <si>
    <t>10/12</t>
  </si>
  <si>
    <t>VDG - Dobrohošť - dodávka a montáž vibrodiagnostiky MVE</t>
  </si>
  <si>
    <t>1-11.387</t>
  </si>
  <si>
    <t>16/12</t>
  </si>
  <si>
    <t>VDG-Ču, Sklz pre športovú plavbu - rekonštrukcia strojnotech. zar. (v zmysle PD)</t>
  </si>
  <si>
    <t>1-11.240</t>
  </si>
  <si>
    <t>12/13</t>
  </si>
  <si>
    <t xml:space="preserve">VDG-Ču, Rekonštrakcia vyhrievania OK na HI, HO a SH </t>
  </si>
  <si>
    <t>1-11.581,560,    520</t>
  </si>
  <si>
    <t>VDG-Ču, Rekonštrukcia motorickej inštalácie  MVE Mošoň-jalováky</t>
  </si>
  <si>
    <t>1-11.511</t>
  </si>
  <si>
    <t>05/12</t>
  </si>
  <si>
    <t>VDG-Ga, PLK - rekonštrukcia dynamických ochrán pred hornými vrátami</t>
  </si>
  <si>
    <t>VDG-Ga, PLK, Rekonštrukcia ( doplnenie ) 12 ks servopohonov ( vyhrievanie)</t>
  </si>
  <si>
    <t>VD Ga, Rekonštrukcia systému MaPZ (LS a PS PK, OK a zdrže)</t>
  </si>
  <si>
    <t>1-11,1-46</t>
  </si>
  <si>
    <t>Energetická časť</t>
  </si>
  <si>
    <t>Energetický majetok VE GA - refakturácia SE, a.s.</t>
  </si>
  <si>
    <t>Rekonštrukcia SKR a komunikácií pre podporné služby</t>
  </si>
  <si>
    <t>Rekonštrukcia spoločnej fázovacej súpravy vo velíne</t>
  </si>
  <si>
    <t>Rekonštrukcia VS, záskokov a ČŠ na stupni Čunovo (+velín Ga)</t>
  </si>
  <si>
    <t>Doplnenie inform. a riadenia DTR110/22 kV na mozaiku DE1.</t>
  </si>
  <si>
    <t>Rekonštrukcia upgrade vibrodiagnostického systému Compass.</t>
  </si>
  <si>
    <t>Rekonštrukcia UPS ARGO 10kVA za jednotky s diag. a monit.</t>
  </si>
  <si>
    <t>Doplnenie vykurovania oleja s reguláciou nádrží ČAR a MAZ VE Ču</t>
  </si>
  <si>
    <t>Doplnenie dieselagregátu a automatiky hradenia MVE Mošon</t>
  </si>
  <si>
    <t>Rekonštrukcia čierneho štartu TG1 a 2 VE Ga</t>
  </si>
  <si>
    <t>Generálna oprava Portálového žeriavu 275 t  č. 1 - invest. podiel</t>
  </si>
  <si>
    <t>Generálna oprava Portálového žeriavu 275 t  č. 2 - invest. podiel</t>
  </si>
  <si>
    <t>150  000</t>
  </si>
  <si>
    <t>Hl.III. Stavebná časť</t>
  </si>
  <si>
    <t>Dokopanie odpadového kanála</t>
  </si>
  <si>
    <t>1-51.110</t>
  </si>
  <si>
    <t xml:space="preserve">VDG-Ču a VDG-Ga, doplnenie protipožiarnej ochrany </t>
  </si>
  <si>
    <t>1-4; 1-11</t>
  </si>
  <si>
    <t>01/11-12/12</t>
  </si>
  <si>
    <t>OO - Vybudovanie 59 ks pozorovacích sond v oblasti ochranných opatrení</t>
  </si>
  <si>
    <t>2-13,14,15,16</t>
  </si>
  <si>
    <t>03-12/12</t>
  </si>
  <si>
    <t>VDG-Ga, rekonštrukcia vzduchotechniky PLK, strojovne vtokov, výtokov a obtokov</t>
  </si>
  <si>
    <t>12/11-12/12</t>
  </si>
  <si>
    <t>Pravostranná hrádza OK - rekonštrukcia</t>
  </si>
  <si>
    <t>151106</t>
  </si>
  <si>
    <t>VDG-Ču, nadstavba prevádzkovej budovy pri pomocnej PLK  + projekt</t>
  </si>
  <si>
    <t>1-11.563</t>
  </si>
  <si>
    <t>1-41.104</t>
  </si>
  <si>
    <t>MVE Mošoň II</t>
  </si>
  <si>
    <t>1-11.733</t>
  </si>
  <si>
    <t>PLK Ga, Rekonštrikcia segm. uzáverov- betónové konštrukcie</t>
  </si>
  <si>
    <t>1-43.102</t>
  </si>
  <si>
    <t>Úprava inundácie v úseku derivačného kanála, rekonštrukcia prehrádzky A 1.1</t>
  </si>
  <si>
    <t>1-74.101</t>
  </si>
  <si>
    <t>VDG-Ču- MVE Mošoň, rekonštrukcia sociálky a bet plôch</t>
  </si>
  <si>
    <t>1-11.</t>
  </si>
  <si>
    <t>VDG-Ču- VE - Rekonštrukcia  skládky šikmých hradidiel a PD</t>
  </si>
  <si>
    <t>1-11.690</t>
  </si>
  <si>
    <t>VDG-Ču - Rekonštrukcia dilatačných škár na pravom vtokovom krídle VE ( aj PD )</t>
  </si>
  <si>
    <t>VDG-Ču - Dodávka a montáž posuvného svetlíka na VE ( aj PD )</t>
  </si>
  <si>
    <t>VDG-GA PD stratové teplo z VE</t>
  </si>
  <si>
    <t xml:space="preserve">VDG - Ga vodný zdroj pre VE </t>
  </si>
  <si>
    <t>1-45.190</t>
  </si>
  <si>
    <t>VDG-Ču HO pravá strana vybudovanie novej tesniacej steny</t>
  </si>
  <si>
    <t>1-11.520</t>
  </si>
  <si>
    <t xml:space="preserve">VDG-VE Ga - Rekonštrukcia PBVE- AB </t>
  </si>
  <si>
    <t>1-45.101</t>
  </si>
  <si>
    <t>11/14</t>
  </si>
  <si>
    <t>VDG-VE Ga -Výstavba novej vrátnice na hl. bráne VE</t>
  </si>
  <si>
    <t>17/12</t>
  </si>
  <si>
    <t>VDG- Ga ,Vybudovanie  prezentačnej miestnosti v PBVE na stupni Gabčíkovo( aj PD )</t>
  </si>
  <si>
    <t>VDG-Ga, Vybudovanie strojovne umyvárky áut na VE</t>
  </si>
  <si>
    <t>VDG-Ga, VE Rekonštrukcia striech a atiky II., III. a IV. Etapa (aj RPD)</t>
  </si>
  <si>
    <t>10/13</t>
  </si>
  <si>
    <t>1-43.101</t>
  </si>
  <si>
    <t>VDG-Ga, Rekonštrukcia budovy VZ</t>
  </si>
  <si>
    <t>10/14</t>
  </si>
  <si>
    <t>VDG-Ga, Rekonštrukcia soc. priestorov v PBVH</t>
  </si>
  <si>
    <t>1-45.107</t>
  </si>
  <si>
    <t>08/12</t>
  </si>
  <si>
    <t>VDG-Ga - VE a 110kV rozvodňa, Rekonštrucia spevnených plôch (BOZP) + PD</t>
  </si>
  <si>
    <t>1-45.123</t>
  </si>
  <si>
    <t>VDG-VE Ga - PBVE Rekonštrukcia spojovacieho mosta</t>
  </si>
  <si>
    <t>1-41.107</t>
  </si>
  <si>
    <t>Rekonštrukcia 3. časti haly ČKD</t>
  </si>
  <si>
    <t>1-49.700</t>
  </si>
  <si>
    <t>VD Ga, Rekonštrukcia spevnených plôch medzi PLK a PBVH</t>
  </si>
  <si>
    <t>VDN - Kravany - utesnenie PTS</t>
  </si>
  <si>
    <t>2-13.101</t>
  </si>
  <si>
    <t>VD GA, Dokončenie prevádzkového prístavu na odpadnom kanáli</t>
  </si>
  <si>
    <t>VD GA, vybudovanie cesty od prev.prístavu na stupeň GA</t>
  </si>
  <si>
    <t>1-5...</t>
  </si>
  <si>
    <t>VD GA,Vyhotovenie otvárateľného poklopu na streche VE Ga</t>
  </si>
  <si>
    <t>VD Ga,Vybudovať stáčacie miesto pohonných hmôt  na výtokovej ceste</t>
  </si>
  <si>
    <t>VD GA, Vybudovanie nákladného výťahu z kóty 120 na kótu 103,50</t>
  </si>
  <si>
    <t>VDG-GA Vybudobanie  ČS Dreny</t>
  </si>
  <si>
    <t>1-5</t>
  </si>
  <si>
    <t>VD GA, VE-spod. stavba Rekonštrukcia príchytných konštrukcií</t>
  </si>
  <si>
    <t>1-41.103</t>
  </si>
  <si>
    <t>Hl. IV. Stroje a zariadenia</t>
  </si>
  <si>
    <t>Hl. IX. Iné investície - odvody (vyňatie z pôdneho fondu)</t>
  </si>
  <si>
    <t xml:space="preserve">Hl. X. Náklady z investičných prostriedkov - výkupy, geom. plány </t>
  </si>
  <si>
    <t>Výkupy</t>
  </si>
  <si>
    <t>01-12/12</t>
  </si>
  <si>
    <t>Geometrické plány</t>
  </si>
  <si>
    <t>Hl. XI. Ostatné investície</t>
  </si>
  <si>
    <t>01-12/14</t>
  </si>
  <si>
    <t>IČ SVD odb. 2000, 2100,2300</t>
  </si>
  <si>
    <t>IČ MVE Dobrohošť odb.  2100</t>
  </si>
  <si>
    <t>IIČ MVE Mošoň II odb.  2000,2100,2200,2300</t>
  </si>
  <si>
    <t>Poplatky, znalecké posudky a iné</t>
  </si>
  <si>
    <t>Poistenie</t>
  </si>
  <si>
    <t>OBSTARANIE INVESTÍCIÍ SPOLU:</t>
  </si>
  <si>
    <t>ASVaV - automatizovaný systém varovania a vyrozumenia</t>
  </si>
  <si>
    <t>PBVE - prevádzková budova vodnej elektrárne</t>
  </si>
  <si>
    <t>ČS - čerpacia stanica</t>
  </si>
  <si>
    <t>PBVH - prevádzková budova vodného hospodárstva</t>
  </si>
  <si>
    <t>EPS - elektro-požiarna signalizácia</t>
  </si>
  <si>
    <t>PH - pravostranná hrádza</t>
  </si>
  <si>
    <t>HI - hať v inundácii</t>
  </si>
  <si>
    <t>PK - prívodný kanál</t>
  </si>
  <si>
    <t>LPLK - ľavá plavebná komora</t>
  </si>
  <si>
    <t>PLK - plavebná komora</t>
  </si>
  <si>
    <t>MaPZ - meracie a pozorovacie zariadenia</t>
  </si>
  <si>
    <t>PPLK - pravá plavebná komora</t>
  </si>
  <si>
    <t>OK - odpadový kanál</t>
  </si>
  <si>
    <t>PS - pozorovacie sondy</t>
  </si>
  <si>
    <t>OO - ochranné opatrenia</t>
  </si>
  <si>
    <t>SH - stredová hať</t>
  </si>
  <si>
    <t>SHZ - samočinné hasiace zariadenie</t>
  </si>
  <si>
    <t>IIČ odb. 1200- majetko právny odbor</t>
  </si>
  <si>
    <t>VZ - plán 2013:</t>
  </si>
  <si>
    <t>VZ - plán 2014:</t>
  </si>
  <si>
    <t>VZ - plán 2012:</t>
  </si>
  <si>
    <t xml:space="preserve">Plán 2012, 2013, 2014
Obstaranie dlhodobého majetku - Investície na SVD G-N </t>
  </si>
  <si>
    <t>VD Ču, UKVŠ K1 rekonštrukcia diaľkového riadenia ovládania rozsahu</t>
  </si>
  <si>
    <t xml:space="preserve">VDG-Ga, MaPZ, doplnenie technológie limnigrafu OK, MS 06 a MS 45,MS 46, MS 47, MS 48 a MS 49 </t>
  </si>
  <si>
    <t>2-13,14,15</t>
  </si>
  <si>
    <t>VDG - Ga rekonštrukcia drážok plávajúcich bitiev na PLK a výhrev( + PD ), vrátane nákladov na vytvorenie suchého doku</t>
  </si>
  <si>
    <t>VDG-Ga,Montáž chýbajúcich zábradlí</t>
  </si>
  <si>
    <t>Evid. číslo akcie</t>
  </si>
  <si>
    <t>Názov akcie:                                                                                              
Vodné dielo Žilina</t>
  </si>
  <si>
    <t xml:space="preserve">Rozpočtové náklady 
celkom </t>
  </si>
  <si>
    <t>Digitalizácia archívu</t>
  </si>
  <si>
    <t>Hl.II. Technologická časť</t>
  </si>
  <si>
    <t>Parkovisko pre osobné automobily</t>
  </si>
  <si>
    <t>Hl.IV. Stroje a zariadenia</t>
  </si>
  <si>
    <t xml:space="preserve">Elektrostatické filtre olejov </t>
  </si>
  <si>
    <t>Hl.IX. Iné investície - odvody (vyňatie z pôdneho fondu)</t>
  </si>
  <si>
    <t xml:space="preserve">Hl.X. Náklady z investičných prostriedkov - výkupy, geom.plány </t>
  </si>
  <si>
    <t>Hl.XI. Ostatné investície</t>
  </si>
  <si>
    <t>IIČ odb. 1200</t>
  </si>
  <si>
    <t>IIČ odb. 2000, 2100,2200</t>
  </si>
  <si>
    <t xml:space="preserve">Názov akcie:
Stavby v príprave
</t>
  </si>
  <si>
    <t>Zákazka/
Objekt</t>
  </si>
  <si>
    <t>Doba výstavby
(od-do)</t>
  </si>
  <si>
    <t>VD Sereď - Hlohovec celkom</t>
  </si>
  <si>
    <t>PD vyplývajúca z podmienok ˇUK</t>
  </si>
  <si>
    <t>Monitoring zložiek ŽP</t>
  </si>
  <si>
    <t>Geodetické práce</t>
  </si>
  <si>
    <t>Geologický prieskum</t>
  </si>
  <si>
    <t>Vyňatie z pôdneho fondu- odvody</t>
  </si>
  <si>
    <t>Výkupy pozemkov</t>
  </si>
  <si>
    <t>Znalecké posudky</t>
  </si>
  <si>
    <t>VD Slatinka</t>
  </si>
  <si>
    <t>Monitoring vybraných zložiek ŽP pred výstavbou</t>
  </si>
  <si>
    <t>Doplnok UPN Zvolen</t>
  </si>
  <si>
    <t>Nové geometrické plány</t>
  </si>
  <si>
    <t>Geodetické podklady - DMT</t>
  </si>
  <si>
    <t>Podrobný geologický a hydrogeol. Prieskum(Ľubica,železnica)</t>
  </si>
  <si>
    <t>Dokumentácie z územného konania</t>
  </si>
  <si>
    <t>Bilancia skrývky humusového horizontu PP (§17 zák. 220/2004)</t>
  </si>
  <si>
    <t>Projekt spätnej rekultivácie pri dočasne odnímanej PP - §17</t>
  </si>
  <si>
    <t>Projekt technickej a biol. rekultivácie pri dočasne vynímanej LP - §7</t>
  </si>
  <si>
    <t>Dokumentácia pre stavebné povolenie- rozpracovanie</t>
  </si>
  <si>
    <t>VN Hronček</t>
  </si>
  <si>
    <t>Doplnenie dokumentácie podľa požiadaviek MŽP</t>
  </si>
  <si>
    <t>VE Čunovo II</t>
  </si>
  <si>
    <t>LIFE PROJEKT</t>
  </si>
  <si>
    <t>Projektové a prieskumné práce</t>
  </si>
  <si>
    <t>Hydrobiologický monitoring</t>
  </si>
  <si>
    <t>spolu:</t>
  </si>
  <si>
    <t>Stavebná časť</t>
  </si>
  <si>
    <t>Revitalizácia Istragov, Kriviny, ramená, rybovody</t>
  </si>
  <si>
    <t>Ostatné investície</t>
  </si>
  <si>
    <t>Príprava stavieb nešpecifikované</t>
  </si>
  <si>
    <t>IIČ odboru 2100</t>
  </si>
  <si>
    <t>IIČ odboru 1200</t>
  </si>
  <si>
    <t>IIČ odboru 2000</t>
  </si>
  <si>
    <t>Personálne náklady (odbor 2100)</t>
  </si>
  <si>
    <t>1 860 000</t>
  </si>
  <si>
    <t>01-05/12</t>
  </si>
  <si>
    <t>I. Realizácia etapy výstavby</t>
  </si>
  <si>
    <t>1.77</t>
  </si>
  <si>
    <t>VDG-Ču,  HI - rekonštrukcia hydrotech. zariadení v 18. haťových polí</t>
  </si>
  <si>
    <t>inžiniersko investorská činnosť</t>
  </si>
  <si>
    <t>Vodohospodárska výstavba,š.p.</t>
  </si>
  <si>
    <t>Plán na rok 2012,2013,2014
Obstaranie dlhodobého majetku - Stavby v príprave</t>
  </si>
  <si>
    <t xml:space="preserve">Plán na rok 2012,2013,2014 
Plánovací formulár - Obstaranie dlhodobého majetku - Investície na VD ŽILINA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</si>
</sst>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[$€-1]"/>
    <numFmt numFmtId="173" formatCode="_-* #,##0\ [$€-1]_-;\-* #,##0\ [$€-1]_-;_-* &quot;-&quot;??\ [$€-1]_-;_-@_-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€-2]\ #\ ##,000_);[Red]\([$€-2]\ #\ ##,000\)"/>
    <numFmt numFmtId="178" formatCode="[$-41B]d\.\ mmmm\ yyyy"/>
  </numFmts>
  <fonts count="49">
    <font>
      <sz val="11"/>
      <color indexed="8"/>
      <name val="Calibri"/>
      <family val="2"/>
    </font>
    <font>
      <b/>
      <sz val="10"/>
      <name val="Franklin Gothic Book"/>
      <family val="0"/>
    </font>
    <font>
      <b/>
      <sz val="12"/>
      <name val="Franklin Gothic Book"/>
      <family val="0"/>
    </font>
    <font>
      <sz val="10"/>
      <name val="Franklin Gothic Book"/>
      <family val="2"/>
    </font>
    <font>
      <sz val="10"/>
      <name val="Arial"/>
      <family val="2"/>
    </font>
    <font>
      <b/>
      <sz val="9"/>
      <name val="Franklin Gothic Book"/>
      <family val="2"/>
    </font>
    <font>
      <sz val="10"/>
      <name val="Arial CE"/>
      <family val="0"/>
    </font>
    <font>
      <sz val="7"/>
      <name val="Franklin Gothic Book"/>
      <family val="2"/>
    </font>
    <font>
      <sz val="9"/>
      <name val="Franklin Gothic Book"/>
      <family val="2"/>
    </font>
    <font>
      <sz val="8"/>
      <name val="Franklin Gothic Book"/>
      <family val="2"/>
    </font>
    <font>
      <b/>
      <i/>
      <sz val="10"/>
      <name val="Franklin Gothic Book"/>
      <family val="2"/>
    </font>
    <font>
      <i/>
      <sz val="10"/>
      <name val="Franklin Gothic Book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8"/>
      <name val="Franklin Gothic Book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sz val="8"/>
      <color indexed="8"/>
      <name val="Franklin Gothic Book"/>
      <family val="2"/>
    </font>
    <font>
      <u val="single"/>
      <sz val="9"/>
      <name val="Franklin Gothic Boo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30"/>
      <name val="Franklin Gothic Book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sz val="8"/>
      <color indexed="30"/>
      <name val="Calibri"/>
      <family val="2"/>
    </font>
    <font>
      <b/>
      <sz val="14"/>
      <name val="Franklin Gothic Book"/>
      <family val="2"/>
    </font>
    <font>
      <sz val="8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hair"/>
      <right/>
      <top/>
      <bottom/>
    </border>
    <border>
      <left style="hair"/>
      <right style="thin"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hair"/>
      <top style="thin"/>
      <bottom/>
    </border>
    <border>
      <left/>
      <right style="hair"/>
      <top style="thin"/>
      <bottom style="thin"/>
    </border>
    <border>
      <left/>
      <right style="hair"/>
      <top/>
      <bottom style="thin"/>
    </border>
    <border>
      <left/>
      <right style="hair"/>
      <top style="hair"/>
      <bottom style="hair"/>
    </border>
    <border>
      <left/>
      <right style="hair"/>
      <top style="thin"/>
      <bottom/>
    </border>
    <border>
      <left/>
      <right/>
      <top/>
      <bottom style="thin"/>
    </border>
    <border>
      <left style="hair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4" fillId="0" borderId="0" applyBorder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441">
    <xf numFmtId="0" fontId="0" fillId="0" borderId="0" xfId="0" applyAlignment="1">
      <alignment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right" vertical="center"/>
    </xf>
    <xf numFmtId="1" fontId="3" fillId="0" borderId="2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1" fontId="3" fillId="0" borderId="22" xfId="45" applyNumberFormat="1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 wrapText="1"/>
    </xf>
    <xf numFmtId="49" fontId="3" fillId="0" borderId="23" xfId="0" applyNumberFormat="1" applyFont="1" applyFill="1" applyBorder="1" applyAlignment="1">
      <alignment horizontal="center"/>
    </xf>
    <xf numFmtId="49" fontId="3" fillId="0" borderId="23" xfId="48" applyNumberFormat="1" applyFont="1" applyFill="1" applyBorder="1" applyAlignment="1">
      <alignment horizontal="center"/>
      <protection/>
    </xf>
    <xf numFmtId="3" fontId="3" fillId="0" borderId="24" xfId="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horizontal="right"/>
    </xf>
    <xf numFmtId="1" fontId="3" fillId="0" borderId="26" xfId="45" applyNumberFormat="1" applyFont="1" applyFill="1" applyBorder="1" applyAlignment="1">
      <alignment horizontal="center"/>
      <protection/>
    </xf>
    <xf numFmtId="3" fontId="3" fillId="0" borderId="27" xfId="0" applyNumberFormat="1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center"/>
    </xf>
    <xf numFmtId="49" fontId="3" fillId="0" borderId="27" xfId="48" applyNumberFormat="1" applyFont="1" applyFill="1" applyBorder="1" applyAlignment="1">
      <alignment horizontal="center"/>
      <protection/>
    </xf>
    <xf numFmtId="3" fontId="3" fillId="0" borderId="28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 horizontal="right"/>
    </xf>
    <xf numFmtId="0" fontId="3" fillId="0" borderId="27" xfId="51" applyFont="1" applyFill="1" applyBorder="1" applyAlignment="1">
      <alignment horizontal="left" wrapText="1" shrinkToFit="1"/>
      <protection/>
    </xf>
    <xf numFmtId="3" fontId="3" fillId="0" borderId="27" xfId="0" applyNumberFormat="1" applyFont="1" applyFill="1" applyBorder="1" applyAlignment="1">
      <alignment horizontal="right" wrapText="1"/>
    </xf>
    <xf numFmtId="16" fontId="3" fillId="0" borderId="27" xfId="51" applyNumberFormat="1" applyFont="1" applyFill="1" applyBorder="1" applyAlignment="1">
      <alignment horizontal="left" wrapText="1" shrinkToFit="1"/>
      <protection/>
    </xf>
    <xf numFmtId="0" fontId="3" fillId="0" borderId="27" xfId="0" applyFont="1" applyFill="1" applyBorder="1" applyAlignment="1">
      <alignment wrapText="1"/>
    </xf>
    <xf numFmtId="49" fontId="3" fillId="0" borderId="27" xfId="45" applyNumberFormat="1" applyFont="1" applyFill="1" applyBorder="1" applyAlignment="1">
      <alignment horizontal="left" wrapText="1"/>
      <protection/>
    </xf>
    <xf numFmtId="49" fontId="3" fillId="0" borderId="27" xfId="0" applyNumberFormat="1" applyFont="1" applyFill="1" applyBorder="1" applyAlignment="1">
      <alignment horizontal="center" wrapText="1"/>
    </xf>
    <xf numFmtId="3" fontId="3" fillId="24" borderId="28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 horizontal="right" wrapText="1"/>
    </xf>
    <xf numFmtId="49" fontId="3" fillId="24" borderId="27" xfId="45" applyNumberFormat="1" applyFont="1" applyFill="1" applyBorder="1" applyAlignment="1">
      <alignment horizontal="left" wrapText="1"/>
      <protection/>
    </xf>
    <xf numFmtId="49" fontId="3" fillId="0" borderId="27" xfId="48" applyNumberFormat="1" applyFont="1" applyFill="1" applyBorder="1" applyAlignment="1">
      <alignment horizontal="center" wrapText="1"/>
      <protection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3" fillId="0" borderId="27" xfId="0" applyFont="1" applyFill="1" applyBorder="1" applyAlignment="1">
      <alignment vertical="center" wrapText="1"/>
    </xf>
    <xf numFmtId="3" fontId="3" fillId="0" borderId="27" xfId="51" applyNumberFormat="1" applyFont="1" applyFill="1" applyBorder="1" applyAlignment="1">
      <alignment horizontal="right" wrapText="1" shrinkToFit="1"/>
      <protection/>
    </xf>
    <xf numFmtId="3" fontId="3" fillId="0" borderId="28" xfId="51" applyNumberFormat="1" applyFont="1" applyFill="1" applyBorder="1" applyAlignment="1">
      <alignment horizontal="right" wrapText="1" shrinkToFit="1"/>
      <protection/>
    </xf>
    <xf numFmtId="3" fontId="3" fillId="24" borderId="28" xfId="51" applyNumberFormat="1" applyFont="1" applyFill="1" applyBorder="1" applyAlignment="1">
      <alignment horizontal="right" wrapText="1" shrinkToFit="1"/>
      <protection/>
    </xf>
    <xf numFmtId="0" fontId="8" fillId="0" borderId="29" xfId="0" applyFont="1" applyFill="1" applyBorder="1" applyAlignment="1">
      <alignment/>
    </xf>
    <xf numFmtId="3" fontId="3" fillId="0" borderId="28" xfId="51" applyNumberFormat="1" applyFont="1" applyFill="1" applyBorder="1" applyAlignment="1">
      <alignment/>
      <protection/>
    </xf>
    <xf numFmtId="49" fontId="9" fillId="0" borderId="27" xfId="0" applyNumberFormat="1" applyFont="1" applyFill="1" applyBorder="1" applyAlignment="1">
      <alignment horizontal="center" wrapText="1"/>
    </xf>
    <xf numFmtId="3" fontId="3" fillId="0" borderId="28" xfId="49" applyNumberFormat="1" applyFont="1" applyFill="1" applyBorder="1" applyAlignment="1">
      <alignment/>
      <protection/>
    </xf>
    <xf numFmtId="1" fontId="3" fillId="0" borderId="30" xfId="45" applyNumberFormat="1" applyFont="1" applyFill="1" applyBorder="1" applyAlignment="1">
      <alignment horizontal="center"/>
      <protection/>
    </xf>
    <xf numFmtId="3" fontId="3" fillId="0" borderId="31" xfId="0" applyNumberFormat="1" applyFont="1" applyFill="1" applyBorder="1" applyAlignment="1">
      <alignment horizontal="left" wrapText="1"/>
    </xf>
    <xf numFmtId="49" fontId="3" fillId="0" borderId="31" xfId="0" applyNumberFormat="1" applyFont="1" applyFill="1" applyBorder="1" applyAlignment="1">
      <alignment horizontal="center"/>
    </xf>
    <xf numFmtId="49" fontId="3" fillId="0" borderId="31" xfId="48" applyNumberFormat="1" applyFont="1" applyFill="1" applyBorder="1" applyAlignment="1">
      <alignment horizontal="center" wrapText="1"/>
      <protection/>
    </xf>
    <xf numFmtId="3" fontId="3" fillId="0" borderId="31" xfId="0" applyNumberFormat="1" applyFont="1" applyFill="1" applyBorder="1" applyAlignment="1">
      <alignment/>
    </xf>
    <xf numFmtId="3" fontId="3" fillId="24" borderId="32" xfId="51" applyNumberFormat="1" applyFont="1" applyFill="1" applyBorder="1" applyAlignment="1">
      <alignment horizontal="right" wrapText="1" shrinkToFit="1"/>
      <protection/>
    </xf>
    <xf numFmtId="3" fontId="3" fillId="0" borderId="32" xfId="51" applyNumberFormat="1" applyFont="1" applyFill="1" applyBorder="1" applyAlignment="1">
      <alignment horizontal="right" wrapText="1" shrinkToFit="1"/>
      <protection/>
    </xf>
    <xf numFmtId="0" fontId="3" fillId="0" borderId="33" xfId="0" applyFont="1" applyFill="1" applyBorder="1" applyAlignment="1">
      <alignment/>
    </xf>
    <xf numFmtId="1" fontId="3" fillId="0" borderId="10" xfId="45" applyNumberFormat="1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wrapText="1"/>
    </xf>
    <xf numFmtId="49" fontId="3" fillId="0" borderId="11" xfId="48" applyNumberFormat="1" applyFont="1" applyFill="1" applyBorder="1" applyAlignment="1">
      <alignment horizontal="center" wrapText="1"/>
      <protection/>
    </xf>
    <xf numFmtId="3" fontId="1" fillId="0" borderId="11" xfId="0" applyNumberFormat="1" applyFont="1" applyFill="1" applyBorder="1" applyAlignment="1">
      <alignment horizontal="right" wrapText="1"/>
    </xf>
    <xf numFmtId="3" fontId="1" fillId="0" borderId="18" xfId="0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horizontal="right" wrapText="1"/>
    </xf>
    <xf numFmtId="1" fontId="3" fillId="0" borderId="20" xfId="45" applyNumberFormat="1" applyFont="1" applyFill="1" applyBorder="1" applyAlignment="1">
      <alignment horizontal="center"/>
      <protection/>
    </xf>
    <xf numFmtId="0" fontId="10" fillId="0" borderId="13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13" xfId="48" applyNumberFormat="1" applyFont="1" applyFill="1" applyBorder="1" applyAlignment="1">
      <alignment horizontal="center" wrapText="1"/>
      <protection/>
    </xf>
    <xf numFmtId="3" fontId="10" fillId="0" borderId="13" xfId="0" applyNumberFormat="1" applyFont="1" applyFill="1" applyBorder="1" applyAlignment="1">
      <alignment horizontal="right" wrapText="1"/>
    </xf>
    <xf numFmtId="3" fontId="10" fillId="0" borderId="34" xfId="0" applyNumberFormat="1" applyFont="1" applyFill="1" applyBorder="1" applyAlignment="1">
      <alignment horizontal="right" wrapText="1"/>
    </xf>
    <xf numFmtId="3" fontId="10" fillId="0" borderId="21" xfId="0" applyNumberFormat="1" applyFont="1" applyFill="1" applyBorder="1" applyAlignment="1">
      <alignment horizontal="right" wrapText="1"/>
    </xf>
    <xf numFmtId="3" fontId="3" fillId="0" borderId="27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wrapText="1"/>
    </xf>
    <xf numFmtId="3" fontId="3" fillId="0" borderId="27" xfId="49" applyNumberFormat="1" applyFont="1" applyFill="1" applyBorder="1" applyAlignment="1">
      <alignment horizontal="right"/>
      <protection/>
    </xf>
    <xf numFmtId="3" fontId="3" fillId="0" borderId="23" xfId="0" applyNumberFormat="1" applyFont="1" applyFill="1" applyBorder="1" applyAlignment="1">
      <alignment horizontal="right" wrapText="1"/>
    </xf>
    <xf numFmtId="3" fontId="5" fillId="0" borderId="35" xfId="0" applyNumberFormat="1" applyFont="1" applyFill="1" applyBorder="1" applyAlignment="1">
      <alignment horizontal="right" wrapText="1"/>
    </xf>
    <xf numFmtId="3" fontId="3" fillId="0" borderId="27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left" wrapText="1"/>
    </xf>
    <xf numFmtId="3" fontId="3" fillId="0" borderId="27" xfId="0" applyNumberFormat="1" applyFont="1" applyFill="1" applyBorder="1" applyAlignment="1">
      <alignment horizontal="right" wrapText="1"/>
    </xf>
    <xf numFmtId="3" fontId="3" fillId="0" borderId="28" xfId="0" applyNumberFormat="1" applyFont="1" applyFill="1" applyBorder="1" applyAlignment="1">
      <alignment horizontal="right" wrapText="1"/>
    </xf>
    <xf numFmtId="0" fontId="3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justify"/>
    </xf>
    <xf numFmtId="0" fontId="3" fillId="0" borderId="29" xfId="0" applyFont="1" applyFill="1" applyBorder="1" applyAlignment="1">
      <alignment/>
    </xf>
    <xf numFmtId="3" fontId="1" fillId="0" borderId="29" xfId="0" applyNumberFormat="1" applyFont="1" applyFill="1" applyBorder="1" applyAlignment="1">
      <alignment horizontal="right"/>
    </xf>
    <xf numFmtId="3" fontId="3" fillId="24" borderId="28" xfId="0" applyNumberFormat="1" applyFont="1" applyFill="1" applyBorder="1" applyAlignment="1">
      <alignment horizontal="right" wrapText="1"/>
    </xf>
    <xf numFmtId="3" fontId="3" fillId="24" borderId="27" xfId="0" applyNumberFormat="1" applyFont="1" applyFill="1" applyBorder="1" applyAlignment="1">
      <alignment horizontal="left" wrapText="1"/>
    </xf>
    <xf numFmtId="3" fontId="3" fillId="24" borderId="27" xfId="51" applyNumberFormat="1" applyFont="1" applyFill="1" applyBorder="1" applyAlignment="1">
      <alignment horizontal="right" wrapText="1" shrinkToFit="1"/>
      <protection/>
    </xf>
    <xf numFmtId="49" fontId="3" fillId="24" borderId="27" xfId="0" applyNumberFormat="1" applyFont="1" applyFill="1" applyBorder="1" applyAlignment="1">
      <alignment horizontal="center"/>
    </xf>
    <xf numFmtId="49" fontId="3" fillId="24" borderId="27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49" fontId="3" fillId="0" borderId="36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wrapText="1"/>
    </xf>
    <xf numFmtId="3" fontId="1" fillId="0" borderId="36" xfId="0" applyNumberFormat="1" applyFont="1" applyFill="1" applyBorder="1" applyAlignment="1">
      <alignment horizontal="right" wrapText="1"/>
    </xf>
    <xf numFmtId="3" fontId="1" fillId="0" borderId="36" xfId="0" applyNumberFormat="1" applyFont="1" applyFill="1" applyBorder="1" applyAlignment="1">
      <alignment horizontal="right" wrapText="1"/>
    </xf>
    <xf numFmtId="3" fontId="1" fillId="0" borderId="36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1" fontId="3" fillId="0" borderId="36" xfId="45" applyNumberFormat="1" applyFont="1" applyFill="1" applyBorder="1" applyAlignment="1">
      <alignment horizontal="center"/>
      <protection/>
    </xf>
    <xf numFmtId="1" fontId="3" fillId="0" borderId="37" xfId="45" applyNumberFormat="1" applyFont="1" applyFill="1" applyBorder="1" applyAlignment="1">
      <alignment horizontal="center"/>
      <protection/>
    </xf>
    <xf numFmtId="49" fontId="3" fillId="0" borderId="38" xfId="0" applyNumberFormat="1" applyFont="1" applyFill="1" applyBorder="1" applyAlignment="1">
      <alignment horizontal="left" wrapText="1"/>
    </xf>
    <xf numFmtId="49" fontId="3" fillId="0" borderId="38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 horizontal="right"/>
    </xf>
    <xf numFmtId="1" fontId="3" fillId="0" borderId="40" xfId="45" applyNumberFormat="1" applyFont="1" applyFill="1" applyBorder="1" applyAlignment="1">
      <alignment horizontal="center"/>
      <protection/>
    </xf>
    <xf numFmtId="49" fontId="3" fillId="0" borderId="41" xfId="0" applyNumberFormat="1" applyFont="1" applyFill="1" applyBorder="1" applyAlignment="1">
      <alignment horizontal="left" wrapText="1"/>
    </xf>
    <xf numFmtId="49" fontId="3" fillId="0" borderId="41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 wrapText="1"/>
    </xf>
    <xf numFmtId="3" fontId="3" fillId="0" borderId="41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right"/>
    </xf>
    <xf numFmtId="3" fontId="3" fillId="0" borderId="43" xfId="0" applyNumberFormat="1" applyFont="1" applyFill="1" applyBorder="1" applyAlignment="1">
      <alignment horizontal="right"/>
    </xf>
    <xf numFmtId="3" fontId="3" fillId="0" borderId="44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 wrapText="1"/>
    </xf>
    <xf numFmtId="3" fontId="3" fillId="0" borderId="14" xfId="0" applyNumberFormat="1" applyFont="1" applyFill="1" applyBorder="1" applyAlignment="1">
      <alignment horizontal="right"/>
    </xf>
    <xf numFmtId="3" fontId="3" fillId="24" borderId="16" xfId="0" applyNumberFormat="1" applyFont="1" applyFill="1" applyBorder="1" applyAlignment="1">
      <alignment horizontal="right"/>
    </xf>
    <xf numFmtId="0" fontId="42" fillId="0" borderId="11" xfId="0" applyFont="1" applyFill="1" applyBorder="1" applyAlignment="1">
      <alignment horizontal="left" wrapText="1"/>
    </xf>
    <xf numFmtId="3" fontId="1" fillId="0" borderId="19" xfId="0" applyNumberFormat="1" applyFont="1" applyFill="1" applyBorder="1" applyAlignment="1">
      <alignment/>
    </xf>
    <xf numFmtId="1" fontId="3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 horizontal="left"/>
    </xf>
    <xf numFmtId="3" fontId="3" fillId="0" borderId="0" xfId="51" applyNumberFormat="1" applyFont="1" applyFill="1" applyBorder="1" applyAlignment="1">
      <alignment horizontal="right" wrapText="1" shrinkToFit="1"/>
      <protection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3" fontId="1" fillId="24" borderId="14" xfId="0" applyNumberFormat="1" applyFont="1" applyFill="1" applyBorder="1" applyAlignment="1">
      <alignment horizontal="right"/>
    </xf>
    <xf numFmtId="0" fontId="3" fillId="24" borderId="11" xfId="0" applyFont="1" applyFill="1" applyBorder="1" applyAlignment="1">
      <alignment horizontal="center" vertical="center"/>
    </xf>
    <xf numFmtId="3" fontId="1" fillId="24" borderId="13" xfId="0" applyNumberFormat="1" applyFont="1" applyFill="1" applyBorder="1" applyAlignment="1">
      <alignment horizontal="right"/>
    </xf>
    <xf numFmtId="3" fontId="1" fillId="24" borderId="18" xfId="0" applyNumberFormat="1" applyFont="1" applyFill="1" applyBorder="1" applyAlignment="1">
      <alignment horizontal="right"/>
    </xf>
    <xf numFmtId="3" fontId="3" fillId="24" borderId="23" xfId="0" applyNumberFormat="1" applyFont="1" applyFill="1" applyBorder="1" applyAlignment="1">
      <alignment horizontal="right" wrapText="1"/>
    </xf>
    <xf numFmtId="3" fontId="3" fillId="24" borderId="27" xfId="0" applyNumberFormat="1" applyFont="1" applyFill="1" applyBorder="1" applyAlignment="1">
      <alignment horizontal="right" wrapText="1"/>
    </xf>
    <xf numFmtId="3" fontId="3" fillId="24" borderId="27" xfId="0" applyNumberFormat="1" applyFont="1" applyFill="1" applyBorder="1" applyAlignment="1">
      <alignment/>
    </xf>
    <xf numFmtId="3" fontId="3" fillId="24" borderId="27" xfId="51" applyNumberFormat="1" applyFont="1" applyFill="1" applyBorder="1" applyAlignment="1">
      <alignment/>
      <protection/>
    </xf>
    <xf numFmtId="3" fontId="3" fillId="24" borderId="27" xfId="49" applyNumberFormat="1" applyFont="1" applyFill="1" applyBorder="1" applyAlignment="1">
      <alignment/>
      <protection/>
    </xf>
    <xf numFmtId="3" fontId="3" fillId="24" borderId="31" xfId="51" applyNumberFormat="1" applyFont="1" applyFill="1" applyBorder="1" applyAlignment="1">
      <alignment horizontal="right" wrapText="1" shrinkToFit="1"/>
      <protection/>
    </xf>
    <xf numFmtId="3" fontId="1" fillId="24" borderId="11" xfId="0" applyNumberFormat="1" applyFont="1" applyFill="1" applyBorder="1" applyAlignment="1">
      <alignment horizontal="right" wrapText="1"/>
    </xf>
    <xf numFmtId="3" fontId="10" fillId="24" borderId="13" xfId="0" applyNumberFormat="1" applyFont="1" applyFill="1" applyBorder="1" applyAlignment="1">
      <alignment horizontal="right" wrapText="1"/>
    </xf>
    <xf numFmtId="3" fontId="3" fillId="24" borderId="27" xfId="49" applyNumberFormat="1" applyFont="1" applyFill="1" applyBorder="1" applyAlignment="1">
      <alignment horizontal="right"/>
      <protection/>
    </xf>
    <xf numFmtId="3" fontId="3" fillId="24" borderId="23" xfId="0" applyNumberFormat="1" applyFont="1" applyFill="1" applyBorder="1" applyAlignment="1">
      <alignment horizontal="right" wrapText="1"/>
    </xf>
    <xf numFmtId="3" fontId="3" fillId="24" borderId="27" xfId="0" applyNumberFormat="1" applyFont="1" applyFill="1" applyBorder="1" applyAlignment="1">
      <alignment horizontal="right" wrapText="1"/>
    </xf>
    <xf numFmtId="0" fontId="3" fillId="24" borderId="0" xfId="0" applyFont="1" applyFill="1" applyAlignment="1">
      <alignment/>
    </xf>
    <xf numFmtId="3" fontId="1" fillId="24" borderId="36" xfId="0" applyNumberFormat="1" applyFont="1" applyFill="1" applyBorder="1" applyAlignment="1">
      <alignment horizontal="right" wrapText="1"/>
    </xf>
    <xf numFmtId="3" fontId="1" fillId="24" borderId="11" xfId="0" applyNumberFormat="1" applyFont="1" applyFill="1" applyBorder="1" applyAlignment="1">
      <alignment horizontal="right"/>
    </xf>
    <xf numFmtId="3" fontId="3" fillId="24" borderId="41" xfId="0" applyNumberFormat="1" applyFont="1" applyFill="1" applyBorder="1" applyAlignment="1">
      <alignment horizontal="right"/>
    </xf>
    <xf numFmtId="3" fontId="3" fillId="24" borderId="38" xfId="0" applyNumberFormat="1" applyFont="1" applyFill="1" applyBorder="1" applyAlignment="1">
      <alignment horizontal="right"/>
    </xf>
    <xf numFmtId="3" fontId="3" fillId="24" borderId="14" xfId="0" applyNumberFormat="1" applyFont="1" applyFill="1" applyBorder="1" applyAlignment="1">
      <alignment horizontal="right"/>
    </xf>
    <xf numFmtId="3" fontId="12" fillId="24" borderId="0" xfId="0" applyNumberFormat="1" applyFont="1" applyFill="1" applyAlignment="1">
      <alignment vertical="center"/>
    </xf>
    <xf numFmtId="3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vertical="center"/>
    </xf>
    <xf numFmtId="1" fontId="3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3" fontId="1" fillId="24" borderId="0" xfId="0" applyNumberFormat="1" applyFont="1" applyFill="1" applyBorder="1" applyAlignment="1">
      <alignment horizontal="left"/>
    </xf>
    <xf numFmtId="0" fontId="1" fillId="0" borderId="42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3" fontId="1" fillId="24" borderId="46" xfId="0" applyNumberFormat="1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3" fontId="1" fillId="24" borderId="48" xfId="0" applyNumberFormat="1" applyFont="1" applyFill="1" applyBorder="1" applyAlignment="1">
      <alignment horizontal="left"/>
    </xf>
    <xf numFmtId="0" fontId="1" fillId="0" borderId="42" xfId="0" applyFont="1" applyFill="1" applyBorder="1" applyAlignment="1">
      <alignment horizontal="right"/>
    </xf>
    <xf numFmtId="3" fontId="1" fillId="0" borderId="46" xfId="0" applyNumberFormat="1" applyFont="1" applyFill="1" applyBorder="1" applyAlignment="1">
      <alignment horizontal="right"/>
    </xf>
    <xf numFmtId="3" fontId="1" fillId="0" borderId="48" xfId="0" applyNumberFormat="1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5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6" fillId="24" borderId="0" xfId="0" applyFont="1" applyFill="1" applyBorder="1" applyAlignment="1">
      <alignment horizontal="right"/>
    </xf>
    <xf numFmtId="49" fontId="43" fillId="24" borderId="0" xfId="0" applyNumberFormat="1" applyFont="1" applyFill="1" applyBorder="1" applyAlignment="1">
      <alignment/>
    </xf>
    <xf numFmtId="0" fontId="43" fillId="24" borderId="0" xfId="0" applyFont="1" applyFill="1" applyBorder="1" applyAlignment="1">
      <alignment/>
    </xf>
    <xf numFmtId="0" fontId="44" fillId="0" borderId="0" xfId="0" applyFont="1" applyAlignment="1">
      <alignment/>
    </xf>
    <xf numFmtId="1" fontId="17" fillId="0" borderId="49" xfId="45" applyNumberFormat="1" applyFont="1" applyFill="1" applyBorder="1" applyAlignment="1">
      <alignment horizontal="center" vertical="center" wrapText="1"/>
      <protection/>
    </xf>
    <xf numFmtId="0" fontId="17" fillId="0" borderId="15" xfId="45" applyFont="1" applyFill="1" applyBorder="1" applyAlignment="1">
      <alignment horizontal="center" vertical="center" wrapText="1"/>
      <protection/>
    </xf>
    <xf numFmtId="0" fontId="17" fillId="0" borderId="15" xfId="0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right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49" fontId="5" fillId="24" borderId="13" xfId="0" applyNumberFormat="1" applyFont="1" applyFill="1" applyBorder="1" applyAlignment="1">
      <alignment horizontal="left" wrapText="1"/>
    </xf>
    <xf numFmtId="49" fontId="19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3" fontId="19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/>
    </xf>
    <xf numFmtId="49" fontId="18" fillId="0" borderId="23" xfId="0" applyNumberFormat="1" applyFont="1" applyBorder="1" applyAlignment="1">
      <alignment horizontal="center"/>
    </xf>
    <xf numFmtId="3" fontId="18" fillId="0" borderId="23" xfId="0" applyNumberFormat="1" applyFont="1" applyBorder="1" applyAlignment="1">
      <alignment horizontal="right"/>
    </xf>
    <xf numFmtId="3" fontId="18" fillId="0" borderId="38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7" xfId="0" applyFont="1" applyFill="1" applyBorder="1" applyAlignment="1">
      <alignment/>
    </xf>
    <xf numFmtId="49" fontId="18" fillId="0" borderId="27" xfId="0" applyNumberFormat="1" applyFont="1" applyFill="1" applyBorder="1" applyAlignment="1">
      <alignment horizontal="center"/>
    </xf>
    <xf numFmtId="3" fontId="18" fillId="0" borderId="27" xfId="0" applyNumberFormat="1" applyFont="1" applyFill="1" applyBorder="1" applyAlignment="1">
      <alignment horizontal="right"/>
    </xf>
    <xf numFmtId="3" fontId="18" fillId="0" borderId="52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49" fontId="5" fillId="24" borderId="11" xfId="0" applyNumberFormat="1" applyFont="1" applyFill="1" applyBorder="1" applyAlignment="1">
      <alignment horizontal="left" wrapText="1"/>
    </xf>
    <xf numFmtId="49" fontId="19" fillId="0" borderId="11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right"/>
    </xf>
    <xf numFmtId="0" fontId="18" fillId="0" borderId="3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27" xfId="0" applyFont="1" applyBorder="1" applyAlignment="1">
      <alignment wrapText="1"/>
    </xf>
    <xf numFmtId="49" fontId="18" fillId="0" borderId="38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/>
    </xf>
    <xf numFmtId="3" fontId="18" fillId="0" borderId="52" xfId="0" applyNumberFormat="1" applyFont="1" applyBorder="1" applyAlignment="1">
      <alignment/>
    </xf>
    <xf numFmtId="0" fontId="18" fillId="0" borderId="47" xfId="0" applyFont="1" applyFill="1" applyBorder="1" applyAlignment="1">
      <alignment/>
    </xf>
    <xf numFmtId="49" fontId="18" fillId="0" borderId="38" xfId="0" applyNumberFormat="1" applyFont="1" applyFill="1" applyBorder="1" applyAlignment="1">
      <alignment horizontal="center"/>
    </xf>
    <xf numFmtId="3" fontId="18" fillId="0" borderId="38" xfId="0" applyNumberFormat="1" applyFont="1" applyFill="1" applyBorder="1" applyAlignment="1">
      <alignment/>
    </xf>
    <xf numFmtId="3" fontId="18" fillId="0" borderId="48" xfId="0" applyNumberFormat="1" applyFont="1" applyFill="1" applyBorder="1" applyAlignment="1">
      <alignment/>
    </xf>
    <xf numFmtId="49" fontId="18" fillId="0" borderId="38" xfId="0" applyNumberFormat="1" applyFont="1" applyBorder="1" applyAlignment="1">
      <alignment horizontal="center" vertical="center"/>
    </xf>
    <xf numFmtId="3" fontId="18" fillId="0" borderId="27" xfId="0" applyNumberFormat="1" applyFont="1" applyFill="1" applyBorder="1" applyAlignment="1">
      <alignment/>
    </xf>
    <xf numFmtId="3" fontId="18" fillId="0" borderId="52" xfId="0" applyNumberFormat="1" applyFont="1" applyFill="1" applyBorder="1" applyAlignment="1">
      <alignment/>
    </xf>
    <xf numFmtId="0" fontId="21" fillId="25" borderId="0" xfId="0" applyFont="1" applyFill="1" applyAlignment="1">
      <alignment/>
    </xf>
    <xf numFmtId="3" fontId="18" fillId="0" borderId="38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18" fillId="0" borderId="50" xfId="0" applyFont="1" applyBorder="1" applyAlignment="1">
      <alignment horizontal="center"/>
    </xf>
    <xf numFmtId="3" fontId="19" fillId="0" borderId="50" xfId="0" applyNumberFormat="1" applyFont="1" applyBorder="1" applyAlignment="1">
      <alignment/>
    </xf>
    <xf numFmtId="49" fontId="22" fillId="0" borderId="38" xfId="0" applyNumberFormat="1" applyFont="1" applyBorder="1" applyAlignment="1">
      <alignment horizontal="center"/>
    </xf>
    <xf numFmtId="0" fontId="18" fillId="0" borderId="38" xfId="0" applyFont="1" applyBorder="1" applyAlignment="1">
      <alignment/>
    </xf>
    <xf numFmtId="3" fontId="19" fillId="0" borderId="11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/>
    </xf>
    <xf numFmtId="3" fontId="18" fillId="24" borderId="48" xfId="0" applyNumberFormat="1" applyFont="1" applyFill="1" applyBorder="1" applyAlignment="1">
      <alignment/>
    </xf>
    <xf numFmtId="3" fontId="18" fillId="24" borderId="27" xfId="0" applyNumberFormat="1" applyFont="1" applyFill="1" applyBorder="1" applyAlignment="1">
      <alignment/>
    </xf>
    <xf numFmtId="3" fontId="18" fillId="24" borderId="52" xfId="0" applyNumberFormat="1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9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" fontId="8" fillId="24" borderId="0" xfId="0" applyNumberFormat="1" applyFont="1" applyFill="1" applyBorder="1" applyAlignment="1">
      <alignment wrapText="1"/>
    </xf>
    <xf numFmtId="3" fontId="18" fillId="24" borderId="38" xfId="0" applyNumberFormat="1" applyFont="1" applyFill="1" applyBorder="1" applyAlignment="1">
      <alignment horizontal="right"/>
    </xf>
    <xf numFmtId="0" fontId="3" fillId="0" borderId="0" xfId="46" applyFont="1">
      <alignment/>
      <protection/>
    </xf>
    <xf numFmtId="0" fontId="9" fillId="0" borderId="0" xfId="46" applyFont="1">
      <alignment/>
      <protection/>
    </xf>
    <xf numFmtId="0" fontId="3" fillId="0" borderId="0" xfId="46" applyFont="1" applyAlignment="1">
      <alignment horizontal="center"/>
      <protection/>
    </xf>
    <xf numFmtId="0" fontId="17" fillId="0" borderId="49" xfId="46" applyNumberFormat="1" applyFont="1" applyFill="1" applyBorder="1" applyAlignment="1">
      <alignment horizontal="center" vertical="center" wrapText="1"/>
      <protection/>
    </xf>
    <xf numFmtId="0" fontId="17" fillId="24" borderId="15" xfId="45" applyFont="1" applyFill="1" applyBorder="1" applyAlignment="1">
      <alignment horizontal="center" vertical="center" wrapText="1"/>
      <protection/>
    </xf>
    <xf numFmtId="0" fontId="17" fillId="0" borderId="15" xfId="46" applyNumberFormat="1" applyFont="1" applyFill="1" applyBorder="1" applyAlignment="1">
      <alignment horizontal="center" vertical="center" wrapText="1"/>
      <protection/>
    </xf>
    <xf numFmtId="0" fontId="17" fillId="0" borderId="15" xfId="46" applyFont="1" applyFill="1" applyBorder="1" applyAlignment="1">
      <alignment horizontal="right" vertical="center" wrapText="1"/>
      <protection/>
    </xf>
    <xf numFmtId="0" fontId="17" fillId="0" borderId="49" xfId="46" applyFont="1" applyFill="1" applyBorder="1" applyAlignment="1">
      <alignment horizontal="center"/>
      <protection/>
    </xf>
    <xf numFmtId="0" fontId="17" fillId="0" borderId="53" xfId="46" applyFont="1" applyFill="1" applyBorder="1" applyAlignment="1">
      <alignment horizontal="center"/>
      <protection/>
    </xf>
    <xf numFmtId="0" fontId="17" fillId="0" borderId="15" xfId="46" applyFont="1" applyFill="1" applyBorder="1" applyAlignment="1">
      <alignment horizontal="center"/>
      <protection/>
    </xf>
    <xf numFmtId="0" fontId="17" fillId="0" borderId="15" xfId="46" applyFont="1" applyBorder="1" applyAlignment="1">
      <alignment horizontal="center"/>
      <protection/>
    </xf>
    <xf numFmtId="0" fontId="9" fillId="24" borderId="10" xfId="46" applyFont="1" applyFill="1" applyBorder="1" applyAlignment="1">
      <alignment horizontal="center"/>
      <protection/>
    </xf>
    <xf numFmtId="0" fontId="9" fillId="0" borderId="11" xfId="46" applyFont="1" applyFill="1" applyBorder="1" applyAlignment="1">
      <alignment horizontal="center"/>
      <protection/>
    </xf>
    <xf numFmtId="0" fontId="17" fillId="24" borderId="11" xfId="46" applyFont="1" applyFill="1" applyBorder="1" applyAlignment="1">
      <alignment/>
      <protection/>
    </xf>
    <xf numFmtId="0" fontId="17" fillId="24" borderId="11" xfId="46" applyFont="1" applyFill="1" applyBorder="1" applyAlignment="1">
      <alignment horizontal="center"/>
      <protection/>
    </xf>
    <xf numFmtId="3" fontId="17" fillId="0" borderId="11" xfId="46" applyNumberFormat="1" applyFont="1" applyBorder="1" applyAlignment="1">
      <alignment/>
      <protection/>
    </xf>
    <xf numFmtId="0" fontId="9" fillId="24" borderId="37" xfId="46" applyFont="1" applyFill="1" applyBorder="1" applyAlignment="1">
      <alignment horizontal="center"/>
      <protection/>
    </xf>
    <xf numFmtId="0" fontId="9" fillId="24" borderId="26" xfId="46" applyFont="1" applyFill="1" applyBorder="1" applyAlignment="1">
      <alignment horizontal="center"/>
      <protection/>
    </xf>
    <xf numFmtId="49" fontId="9" fillId="24" borderId="27" xfId="46" applyNumberFormat="1" applyFont="1" applyFill="1" applyBorder="1" applyAlignment="1">
      <alignment horizontal="left" wrapText="1"/>
      <protection/>
    </xf>
    <xf numFmtId="3" fontId="9" fillId="0" borderId="27" xfId="50" applyNumberFormat="1" applyFont="1" applyFill="1" applyBorder="1" applyAlignment="1">
      <alignment horizontal="right"/>
      <protection/>
    </xf>
    <xf numFmtId="0" fontId="9" fillId="24" borderId="38" xfId="46" applyFont="1" applyFill="1" applyBorder="1" applyAlignment="1">
      <alignment horizontal="center"/>
      <protection/>
    </xf>
    <xf numFmtId="49" fontId="17" fillId="0" borderId="38" xfId="46" applyNumberFormat="1" applyFont="1" applyBorder="1" applyAlignment="1">
      <alignment horizontal="right"/>
      <protection/>
    </xf>
    <xf numFmtId="49" fontId="17" fillId="0" borderId="38" xfId="46" applyNumberFormat="1" applyFont="1" applyBorder="1" applyAlignment="1">
      <alignment horizontal="center"/>
      <protection/>
    </xf>
    <xf numFmtId="3" fontId="17" fillId="0" borderId="38" xfId="46" applyNumberFormat="1" applyFont="1" applyBorder="1" applyAlignment="1">
      <alignment horizontal="right"/>
      <protection/>
    </xf>
    <xf numFmtId="0" fontId="9" fillId="24" borderId="40" xfId="46" applyFont="1" applyFill="1" applyBorder="1" applyAlignment="1">
      <alignment horizontal="center"/>
      <protection/>
    </xf>
    <xf numFmtId="0" fontId="9" fillId="24" borderId="11" xfId="46" applyFont="1" applyFill="1" applyBorder="1" applyAlignment="1">
      <alignment horizontal="center"/>
      <protection/>
    </xf>
    <xf numFmtId="49" fontId="9" fillId="0" borderId="11" xfId="46" applyNumberFormat="1" applyFont="1" applyBorder="1" applyAlignment="1">
      <alignment horizontal="right"/>
      <protection/>
    </xf>
    <xf numFmtId="49" fontId="9" fillId="0" borderId="11" xfId="46" applyNumberFormat="1" applyFont="1" applyBorder="1" applyAlignment="1">
      <alignment horizontal="center"/>
      <protection/>
    </xf>
    <xf numFmtId="3" fontId="9" fillId="0" borderId="11" xfId="46" applyNumberFormat="1" applyFont="1" applyBorder="1" applyAlignment="1">
      <alignment horizontal="right"/>
      <protection/>
    </xf>
    <xf numFmtId="3" fontId="17" fillId="0" borderId="11" xfId="46" applyNumberFormat="1" applyFont="1" applyFill="1" applyBorder="1" applyAlignment="1">
      <alignment/>
      <protection/>
    </xf>
    <xf numFmtId="0" fontId="9" fillId="24" borderId="12" xfId="46" applyFont="1" applyFill="1" applyBorder="1" applyAlignment="1">
      <alignment horizontal="center"/>
      <protection/>
    </xf>
    <xf numFmtId="0" fontId="9" fillId="24" borderId="14" xfId="46" applyFont="1" applyFill="1" applyBorder="1" applyAlignment="1">
      <alignment horizontal="center"/>
      <protection/>
    </xf>
    <xf numFmtId="49" fontId="9" fillId="0" borderId="14" xfId="46" applyNumberFormat="1" applyFont="1" applyBorder="1" applyAlignment="1">
      <alignment horizontal="right"/>
      <protection/>
    </xf>
    <xf numFmtId="49" fontId="9" fillId="0" borderId="14" xfId="46" applyNumberFormat="1" applyFont="1" applyBorder="1" applyAlignment="1">
      <alignment horizontal="center"/>
      <protection/>
    </xf>
    <xf numFmtId="3" fontId="9" fillId="0" borderId="14" xfId="46" applyNumberFormat="1" applyFont="1" applyBorder="1" applyAlignment="1">
      <alignment horizontal="right"/>
      <protection/>
    </xf>
    <xf numFmtId="49" fontId="17" fillId="0" borderId="11" xfId="46" applyNumberFormat="1" applyFont="1" applyBorder="1" applyAlignment="1">
      <alignment horizontal="left"/>
      <protection/>
    </xf>
    <xf numFmtId="49" fontId="9" fillId="0" borderId="38" xfId="46" applyNumberFormat="1" applyFont="1" applyBorder="1" applyAlignment="1">
      <alignment horizontal="center"/>
      <protection/>
    </xf>
    <xf numFmtId="3" fontId="9" fillId="0" borderId="38" xfId="46" applyNumberFormat="1" applyFont="1" applyBorder="1" applyAlignment="1">
      <alignment/>
      <protection/>
    </xf>
    <xf numFmtId="49" fontId="9" fillId="0" borderId="41" xfId="46" applyNumberFormat="1" applyFont="1" applyBorder="1" applyAlignment="1">
      <alignment horizontal="center"/>
      <protection/>
    </xf>
    <xf numFmtId="3" fontId="9" fillId="0" borderId="41" xfId="46" applyNumberFormat="1" applyFont="1" applyBorder="1" applyAlignment="1">
      <alignment/>
      <protection/>
    </xf>
    <xf numFmtId="49" fontId="17" fillId="0" borderId="11" xfId="46" applyNumberFormat="1" applyFont="1" applyBorder="1" applyAlignment="1">
      <alignment horizontal="center"/>
      <protection/>
    </xf>
    <xf numFmtId="49" fontId="17" fillId="0" borderId="38" xfId="46" applyNumberFormat="1" applyFont="1" applyBorder="1" applyAlignment="1">
      <alignment horizontal="left"/>
      <protection/>
    </xf>
    <xf numFmtId="49" fontId="9" fillId="0" borderId="27" xfId="46" applyNumberFormat="1" applyFont="1" applyBorder="1" applyAlignment="1">
      <alignment horizontal="center"/>
      <protection/>
    </xf>
    <xf numFmtId="49" fontId="9" fillId="0" borderId="27" xfId="46" applyNumberFormat="1" applyFont="1" applyBorder="1" applyAlignment="1">
      <alignment horizontal="left"/>
      <protection/>
    </xf>
    <xf numFmtId="3" fontId="9" fillId="0" borderId="27" xfId="46" applyNumberFormat="1" applyFont="1" applyBorder="1" applyAlignment="1">
      <alignment/>
      <protection/>
    </xf>
    <xf numFmtId="49" fontId="17" fillId="0" borderId="27" xfId="46" applyNumberFormat="1" applyFont="1" applyBorder="1" applyAlignment="1">
      <alignment horizontal="left"/>
      <protection/>
    </xf>
    <xf numFmtId="3" fontId="17" fillId="0" borderId="27" xfId="46" applyNumberFormat="1" applyFont="1" applyBorder="1" applyAlignment="1">
      <alignment/>
      <protection/>
    </xf>
    <xf numFmtId="0" fontId="9" fillId="0" borderId="20" xfId="46" applyFont="1" applyBorder="1" applyAlignment="1">
      <alignment horizontal="center"/>
      <protection/>
    </xf>
    <xf numFmtId="0" fontId="4" fillId="0" borderId="54" xfId="46" applyFont="1" applyBorder="1" applyAlignment="1">
      <alignment/>
      <protection/>
    </xf>
    <xf numFmtId="3" fontId="9" fillId="0" borderId="44" xfId="46" applyNumberFormat="1" applyFont="1" applyBorder="1" applyAlignment="1">
      <alignment/>
      <protection/>
    </xf>
    <xf numFmtId="3" fontId="9" fillId="0" borderId="42" xfId="46" applyNumberFormat="1" applyFont="1" applyBorder="1" applyAlignment="1">
      <alignment/>
      <protection/>
    </xf>
    <xf numFmtId="3" fontId="9" fillId="0" borderId="28" xfId="46" applyNumberFormat="1" applyFont="1" applyBorder="1" applyAlignment="1">
      <alignment/>
      <protection/>
    </xf>
    <xf numFmtId="3" fontId="17" fillId="0" borderId="28" xfId="46" applyNumberFormat="1" applyFont="1" applyBorder="1" applyAlignment="1">
      <alignment/>
      <protection/>
    </xf>
    <xf numFmtId="49" fontId="17" fillId="24" borderId="11" xfId="0" applyNumberFormat="1" applyFont="1" applyFill="1" applyBorder="1" applyAlignment="1">
      <alignment horizontal="center" vertical="center" wrapText="1"/>
    </xf>
    <xf numFmtId="0" fontId="9" fillId="0" borderId="14" xfId="46" applyFont="1" applyBorder="1" applyAlignment="1">
      <alignment horizontal="center"/>
      <protection/>
    </xf>
    <xf numFmtId="49" fontId="17" fillId="24" borderId="14" xfId="46" applyNumberFormat="1" applyFont="1" applyFill="1" applyBorder="1" applyAlignment="1">
      <alignment horizontal="left" wrapText="1"/>
      <protection/>
    </xf>
    <xf numFmtId="3" fontId="17" fillId="0" borderId="14" xfId="46" applyNumberFormat="1" applyFont="1" applyFill="1" applyBorder="1" applyAlignment="1">
      <alignment/>
      <protection/>
    </xf>
    <xf numFmtId="3" fontId="17" fillId="0" borderId="16" xfId="46" applyNumberFormat="1" applyFont="1" applyFill="1" applyBorder="1" applyAlignment="1">
      <alignment/>
      <protection/>
    </xf>
    <xf numFmtId="49" fontId="17" fillId="0" borderId="41" xfId="46" applyNumberFormat="1" applyFont="1" applyBorder="1" applyAlignment="1">
      <alignment horizontal="left"/>
      <protection/>
    </xf>
    <xf numFmtId="0" fontId="9" fillId="0" borderId="11" xfId="46" applyFont="1" applyBorder="1" applyAlignment="1">
      <alignment horizontal="center"/>
      <protection/>
    </xf>
    <xf numFmtId="49" fontId="17" fillId="24" borderId="11" xfId="46" applyNumberFormat="1" applyFont="1" applyFill="1" applyBorder="1" applyAlignment="1">
      <alignment horizontal="left" wrapText="1"/>
      <protection/>
    </xf>
    <xf numFmtId="3" fontId="17" fillId="0" borderId="18" xfId="46" applyNumberFormat="1" applyFont="1" applyFill="1" applyBorder="1" applyAlignment="1">
      <alignment/>
      <protection/>
    </xf>
    <xf numFmtId="3" fontId="18" fillId="24" borderId="38" xfId="0" applyNumberFormat="1" applyFont="1" applyFill="1" applyBorder="1" applyAlignment="1">
      <alignment/>
    </xf>
    <xf numFmtId="3" fontId="9" fillId="24" borderId="38" xfId="46" applyNumberFormat="1" applyFont="1" applyFill="1" applyBorder="1" applyAlignment="1">
      <alignment/>
      <protection/>
    </xf>
    <xf numFmtId="3" fontId="9" fillId="24" borderId="41" xfId="46" applyNumberFormat="1" applyFont="1" applyFill="1" applyBorder="1" applyAlignment="1">
      <alignment/>
      <protection/>
    </xf>
    <xf numFmtId="3" fontId="3" fillId="0" borderId="27" xfId="51" applyNumberFormat="1" applyFont="1" applyFill="1" applyBorder="1" applyAlignment="1">
      <alignment/>
      <protection/>
    </xf>
    <xf numFmtId="0" fontId="3" fillId="0" borderId="0" xfId="46" applyFont="1" applyBorder="1">
      <alignment/>
      <protection/>
    </xf>
    <xf numFmtId="0" fontId="17" fillId="24" borderId="0" xfId="46" applyFont="1" applyFill="1" applyBorder="1" applyAlignment="1">
      <alignment/>
      <protection/>
    </xf>
    <xf numFmtId="0" fontId="17" fillId="11" borderId="0" xfId="46" applyFont="1" applyFill="1" applyBorder="1" applyAlignment="1">
      <alignment/>
      <protection/>
    </xf>
    <xf numFmtId="3" fontId="3" fillId="0" borderId="0" xfId="46" applyNumberFormat="1" applyFont="1" applyBorder="1">
      <alignment/>
      <protection/>
    </xf>
    <xf numFmtId="49" fontId="9" fillId="11" borderId="0" xfId="46" applyNumberFormat="1" applyFont="1" applyFill="1" applyBorder="1" applyAlignment="1">
      <alignment horizontal="left" wrapText="1"/>
      <protection/>
    </xf>
    <xf numFmtId="49" fontId="17" fillId="0" borderId="0" xfId="46" applyNumberFormat="1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4" fontId="3" fillId="0" borderId="0" xfId="46" applyNumberFormat="1" applyFont="1" applyBorder="1">
      <alignment/>
      <protection/>
    </xf>
    <xf numFmtId="0" fontId="3" fillId="26" borderId="0" xfId="46" applyFont="1" applyFill="1" applyBorder="1">
      <alignment/>
      <protection/>
    </xf>
    <xf numFmtId="4" fontId="3" fillId="26" borderId="0" xfId="46" applyNumberFormat="1" applyFont="1" applyFill="1" applyBorder="1">
      <alignment/>
      <protection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wrapText="1"/>
    </xf>
    <xf numFmtId="3" fontId="17" fillId="0" borderId="11" xfId="0" applyNumberFormat="1" applyFont="1" applyBorder="1" applyAlignment="1">
      <alignment horizontal="right"/>
    </xf>
    <xf numFmtId="0" fontId="1" fillId="0" borderId="15" xfId="46" applyNumberFormat="1" applyFont="1" applyFill="1" applyBorder="1" applyAlignment="1">
      <alignment vertical="center" wrapText="1"/>
      <protection/>
    </xf>
    <xf numFmtId="0" fontId="9" fillId="0" borderId="38" xfId="46" applyFont="1" applyBorder="1" applyAlignment="1">
      <alignment horizontal="center"/>
      <protection/>
    </xf>
    <xf numFmtId="0" fontId="9" fillId="0" borderId="38" xfId="46" applyFont="1" applyBorder="1" applyAlignment="1">
      <alignment/>
      <protection/>
    </xf>
    <xf numFmtId="49" fontId="9" fillId="0" borderId="38" xfId="46" applyNumberFormat="1" applyFont="1" applyBorder="1" applyAlignment="1">
      <alignment horizontal="right"/>
      <protection/>
    </xf>
    <xf numFmtId="3" fontId="9" fillId="0" borderId="38" xfId="46" applyNumberFormat="1" applyFont="1" applyBorder="1" applyAlignment="1">
      <alignment horizontal="right"/>
      <protection/>
    </xf>
    <xf numFmtId="3" fontId="9" fillId="0" borderId="44" xfId="46" applyNumberFormat="1" applyFont="1" applyFill="1" applyBorder="1" applyAlignment="1">
      <alignment/>
      <protection/>
    </xf>
    <xf numFmtId="0" fontId="9" fillId="0" borderId="27" xfId="46" applyFont="1" applyBorder="1" applyAlignment="1">
      <alignment horizontal="center"/>
      <protection/>
    </xf>
    <xf numFmtId="0" fontId="9" fillId="0" borderId="27" xfId="46" applyFont="1" applyBorder="1" applyAlignment="1">
      <alignment/>
      <protection/>
    </xf>
    <xf numFmtId="49" fontId="9" fillId="0" borderId="27" xfId="46" applyNumberFormat="1" applyFont="1" applyBorder="1" applyAlignment="1">
      <alignment horizontal="right"/>
      <protection/>
    </xf>
    <xf numFmtId="3" fontId="9" fillId="0" borderId="27" xfId="46" applyNumberFormat="1" applyFont="1" applyBorder="1" applyAlignment="1">
      <alignment horizontal="right"/>
      <protection/>
    </xf>
    <xf numFmtId="3" fontId="9" fillId="0" borderId="27" xfId="46" applyNumberFormat="1" applyFont="1" applyFill="1" applyBorder="1" applyAlignment="1">
      <alignment horizontal="right"/>
      <protection/>
    </xf>
    <xf numFmtId="3" fontId="9" fillId="0" borderId="28" xfId="46" applyNumberFormat="1" applyFont="1" applyFill="1" applyBorder="1" applyAlignment="1">
      <alignment horizontal="right"/>
      <protection/>
    </xf>
    <xf numFmtId="0" fontId="17" fillId="0" borderId="27" xfId="46" applyFont="1" applyBorder="1" applyAlignment="1">
      <alignment horizontal="center"/>
      <protection/>
    </xf>
    <xf numFmtId="3" fontId="9" fillId="0" borderId="27" xfId="46" applyNumberFormat="1" applyFont="1" applyFill="1" applyBorder="1" applyAlignment="1">
      <alignment/>
      <protection/>
    </xf>
    <xf numFmtId="3" fontId="9" fillId="0" borderId="28" xfId="46" applyNumberFormat="1" applyFont="1" applyFill="1" applyBorder="1" applyAlignment="1">
      <alignment/>
      <protection/>
    </xf>
    <xf numFmtId="0" fontId="9" fillId="0" borderId="27" xfId="46" applyFont="1" applyFill="1" applyBorder="1" applyAlignment="1">
      <alignment/>
      <protection/>
    </xf>
    <xf numFmtId="3" fontId="9" fillId="24" borderId="27" xfId="46" applyNumberFormat="1" applyFont="1" applyFill="1" applyBorder="1" applyAlignment="1">
      <alignment/>
      <protection/>
    </xf>
    <xf numFmtId="49" fontId="17" fillId="0" borderId="27" xfId="46" applyNumberFormat="1" applyFont="1" applyBorder="1" applyAlignment="1">
      <alignment horizontal="right"/>
      <protection/>
    </xf>
    <xf numFmtId="3" fontId="17" fillId="0" borderId="27" xfId="46" applyNumberFormat="1" applyFont="1" applyBorder="1" applyAlignment="1">
      <alignment horizontal="right"/>
      <protection/>
    </xf>
    <xf numFmtId="0" fontId="9" fillId="0" borderId="14" xfId="46" applyFont="1" applyBorder="1" applyAlignment="1">
      <alignment/>
      <protection/>
    </xf>
    <xf numFmtId="3" fontId="9" fillId="0" borderId="14" xfId="46" applyNumberFormat="1" applyFont="1" applyFill="1" applyBorder="1" applyAlignment="1">
      <alignment/>
      <protection/>
    </xf>
    <xf numFmtId="3" fontId="9" fillId="0" borderId="16" xfId="46" applyNumberFormat="1" applyFont="1" applyFill="1" applyBorder="1" applyAlignment="1">
      <alignment/>
      <protection/>
    </xf>
    <xf numFmtId="0" fontId="17" fillId="0" borderId="11" xfId="46" applyFont="1" applyBorder="1" applyAlignment="1">
      <alignment/>
      <protection/>
    </xf>
    <xf numFmtId="49" fontId="17" fillId="0" borderId="11" xfId="46" applyNumberFormat="1" applyFont="1" applyBorder="1" applyAlignment="1">
      <alignment horizontal="right"/>
      <protection/>
    </xf>
    <xf numFmtId="3" fontId="17" fillId="0" borderId="11" xfId="46" applyNumberFormat="1" applyFont="1" applyBorder="1" applyAlignment="1">
      <alignment horizontal="right"/>
      <protection/>
    </xf>
    <xf numFmtId="0" fontId="9" fillId="11" borderId="0" xfId="46" applyFont="1" applyFill="1" applyBorder="1" applyAlignment="1">
      <alignment/>
      <protection/>
    </xf>
    <xf numFmtId="0" fontId="9" fillId="0" borderId="41" xfId="46" applyFont="1" applyBorder="1" applyAlignment="1">
      <alignment/>
      <protection/>
    </xf>
    <xf numFmtId="3" fontId="9" fillId="0" borderId="41" xfId="46" applyNumberFormat="1" applyFont="1" applyFill="1" applyBorder="1" applyAlignment="1">
      <alignment/>
      <protection/>
    </xf>
    <xf numFmtId="3" fontId="9" fillId="0" borderId="42" xfId="46" applyNumberFormat="1" applyFont="1" applyFill="1" applyBorder="1" applyAlignment="1">
      <alignment/>
      <protection/>
    </xf>
    <xf numFmtId="0" fontId="5" fillId="0" borderId="13" xfId="0" applyFont="1" applyFill="1" applyBorder="1" applyAlignment="1">
      <alignment horizontal="left" wrapText="1"/>
    </xf>
    <xf numFmtId="0" fontId="47" fillId="0" borderId="54" xfId="46" applyFont="1" applyBorder="1" applyAlignment="1">
      <alignment/>
      <protection/>
    </xf>
    <xf numFmtId="0" fontId="47" fillId="0" borderId="13" xfId="46" applyFont="1" applyBorder="1" applyAlignment="1">
      <alignment horizontal="center"/>
      <protection/>
    </xf>
    <xf numFmtId="3" fontId="17" fillId="0" borderId="13" xfId="46" applyNumberFormat="1" applyFont="1" applyFill="1" applyBorder="1" applyAlignment="1">
      <alignment/>
      <protection/>
    </xf>
    <xf numFmtId="0" fontId="34" fillId="0" borderId="0" xfId="0" applyFont="1" applyAlignment="1">
      <alignment/>
    </xf>
    <xf numFmtId="49" fontId="17" fillId="24" borderId="19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3" fontId="19" fillId="0" borderId="19" xfId="0" applyNumberFormat="1" applyFont="1" applyBorder="1" applyAlignment="1">
      <alignment/>
    </xf>
    <xf numFmtId="3" fontId="18" fillId="0" borderId="39" xfId="0" applyNumberFormat="1" applyFont="1" applyBorder="1" applyAlignment="1">
      <alignment/>
    </xf>
    <xf numFmtId="3" fontId="18" fillId="0" borderId="29" xfId="0" applyNumberFormat="1" applyFont="1" applyFill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/>
    </xf>
    <xf numFmtId="3" fontId="18" fillId="0" borderId="29" xfId="0" applyNumberFormat="1" applyFont="1" applyFill="1" applyBorder="1" applyAlignment="1">
      <alignment/>
    </xf>
    <xf numFmtId="3" fontId="18" fillId="0" borderId="39" xfId="0" applyNumberFormat="1" applyFont="1" applyFill="1" applyBorder="1" applyAlignment="1">
      <alignment/>
    </xf>
    <xf numFmtId="3" fontId="18" fillId="24" borderId="39" xfId="0" applyNumberFormat="1" applyFont="1" applyFill="1" applyBorder="1" applyAlignment="1">
      <alignment horizontal="right"/>
    </xf>
    <xf numFmtId="3" fontId="18" fillId="0" borderId="39" xfId="0" applyNumberFormat="1" applyFont="1" applyFill="1" applyBorder="1" applyAlignment="1">
      <alignment horizontal="right"/>
    </xf>
    <xf numFmtId="3" fontId="19" fillId="0" borderId="19" xfId="0" applyNumberFormat="1" applyFont="1" applyFill="1" applyBorder="1" applyAlignment="1">
      <alignment/>
    </xf>
    <xf numFmtId="3" fontId="18" fillId="24" borderId="39" xfId="0" applyNumberFormat="1" applyFont="1" applyFill="1" applyBorder="1" applyAlignment="1">
      <alignment/>
    </xf>
    <xf numFmtId="3" fontId="18" fillId="24" borderId="29" xfId="0" applyNumberFormat="1" applyFont="1" applyFill="1" applyBorder="1" applyAlignment="1">
      <alignment/>
    </xf>
    <xf numFmtId="3" fontId="17" fillId="0" borderId="19" xfId="0" applyNumberFormat="1" applyFont="1" applyBorder="1" applyAlignment="1">
      <alignment horizontal="right"/>
    </xf>
    <xf numFmtId="0" fontId="17" fillId="0" borderId="55" xfId="46" applyFont="1" applyBorder="1" applyAlignment="1">
      <alignment horizontal="center"/>
      <protection/>
    </xf>
    <xf numFmtId="3" fontId="17" fillId="0" borderId="19" xfId="46" applyNumberFormat="1" applyFont="1" applyBorder="1" applyAlignment="1">
      <alignment/>
      <protection/>
    </xf>
    <xf numFmtId="3" fontId="9" fillId="0" borderId="39" xfId="46" applyNumberFormat="1" applyFont="1" applyFill="1" applyBorder="1" applyAlignment="1">
      <alignment/>
      <protection/>
    </xf>
    <xf numFmtId="3" fontId="9" fillId="0" borderId="29" xfId="46" applyNumberFormat="1" applyFont="1" applyFill="1" applyBorder="1" applyAlignment="1">
      <alignment horizontal="right"/>
      <protection/>
    </xf>
    <xf numFmtId="3" fontId="9" fillId="0" borderId="29" xfId="46" applyNumberFormat="1" applyFont="1" applyFill="1" applyBorder="1" applyAlignment="1">
      <alignment/>
      <protection/>
    </xf>
    <xf numFmtId="3" fontId="9" fillId="0" borderId="17" xfId="46" applyNumberFormat="1" applyFont="1" applyFill="1" applyBorder="1" applyAlignment="1">
      <alignment/>
      <protection/>
    </xf>
    <xf numFmtId="3" fontId="17" fillId="0" borderId="19" xfId="46" applyNumberFormat="1" applyFont="1" applyFill="1" applyBorder="1" applyAlignment="1">
      <alignment/>
      <protection/>
    </xf>
    <xf numFmtId="3" fontId="9" fillId="0" borderId="43" xfId="46" applyNumberFormat="1" applyFont="1" applyFill="1" applyBorder="1" applyAlignment="1">
      <alignment/>
      <protection/>
    </xf>
    <xf numFmtId="3" fontId="9" fillId="0" borderId="39" xfId="46" applyNumberFormat="1" applyFont="1" applyBorder="1" applyAlignment="1">
      <alignment/>
      <protection/>
    </xf>
    <xf numFmtId="3" fontId="9" fillId="0" borderId="43" xfId="46" applyNumberFormat="1" applyFont="1" applyBorder="1" applyAlignment="1">
      <alignment/>
      <protection/>
    </xf>
    <xf numFmtId="3" fontId="9" fillId="0" borderId="29" xfId="46" applyNumberFormat="1" applyFont="1" applyBorder="1" applyAlignment="1">
      <alignment/>
      <protection/>
    </xf>
    <xf numFmtId="3" fontId="17" fillId="0" borderId="29" xfId="46" applyNumberFormat="1" applyFont="1" applyBorder="1" applyAlignment="1">
      <alignment/>
      <protection/>
    </xf>
    <xf numFmtId="3" fontId="17" fillId="0" borderId="17" xfId="46" applyNumberFormat="1" applyFont="1" applyFill="1" applyBorder="1" applyAlignment="1">
      <alignment/>
      <protection/>
    </xf>
    <xf numFmtId="3" fontId="17" fillId="0" borderId="21" xfId="46" applyNumberFormat="1" applyFont="1" applyFill="1" applyBorder="1" applyAlignment="1">
      <alignment/>
      <protection/>
    </xf>
    <xf numFmtId="0" fontId="9" fillId="0" borderId="0" xfId="46" applyFont="1" applyBorder="1">
      <alignment/>
      <protection/>
    </xf>
    <xf numFmtId="0" fontId="1" fillId="0" borderId="0" xfId="0" applyFont="1" applyFill="1" applyBorder="1" applyAlignment="1">
      <alignment/>
    </xf>
    <xf numFmtId="0" fontId="46" fillId="24" borderId="56" xfId="46" applyFont="1" applyFill="1" applyBorder="1" applyAlignment="1">
      <alignment horizont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/>
    </xf>
    <xf numFmtId="49" fontId="1" fillId="0" borderId="57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/>
    </xf>
    <xf numFmtId="0" fontId="1" fillId="0" borderId="5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wrapText="1"/>
    </xf>
    <xf numFmtId="1" fontId="1" fillId="0" borderId="58" xfId="45" applyNumberFormat="1" applyFont="1" applyFill="1" applyBorder="1" applyAlignment="1">
      <alignment horizontal="center" vertical="center" wrapText="1"/>
      <protection/>
    </xf>
    <xf numFmtId="0" fontId="4" fillId="0" borderId="58" xfId="0" applyFont="1" applyFill="1" applyBorder="1" applyAlignment="1">
      <alignment/>
    </xf>
    <xf numFmtId="0" fontId="1" fillId="0" borderId="5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/>
    </xf>
    <xf numFmtId="49" fontId="1" fillId="24" borderId="11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/>
    </xf>
    <xf numFmtId="0" fontId="46" fillId="24" borderId="0" xfId="46" applyFont="1" applyFill="1" applyBorder="1" applyAlignment="1">
      <alignment horizontal="center" wrapText="1"/>
      <protection/>
    </xf>
    <xf numFmtId="0" fontId="1" fillId="0" borderId="0" xfId="46" applyFont="1" applyBorder="1" applyAlignment="1">
      <alignment horizontal="left"/>
      <protection/>
    </xf>
    <xf numFmtId="0" fontId="34" fillId="0" borderId="0" xfId="0" applyFont="1" applyBorder="1" applyAlignment="1">
      <alignment horizontal="left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Sheet2" xfId="45"/>
    <cellStyle name="normálne 10" xfId="46"/>
    <cellStyle name="normálne 11 2" xfId="47"/>
    <cellStyle name="normálne_IV-SVD" xfId="48"/>
    <cellStyle name="normálne_Kópia - Plnenie podľa kódov12" xfId="49"/>
    <cellStyle name="normální_investičné plány tabuľky čisté" xfId="50"/>
    <cellStyle name="normální_Vecný plán opráv a údržby rok 2003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resova\AppData\Local\Microsoft\Windows\Temporary%20Internet%20Files\Content.Outlook\N38AHPLO\2012%20NOVE%20investicie%20VDG%20a%20VD&#381;%201410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-fs1\HOME\Bobulova\My%20Documents\ageexe\Pl&#225;n%202012,2013,2014-DM%20materi&#225;l%20do%20vl&#225;dy%20S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 VDG"/>
      <sheetName val="projekty SVD"/>
      <sheetName val="1-2 VDŽ"/>
      <sheetName val="1-3 - 13 Stavby v príprave"/>
      <sheetName val="Hárok1"/>
    </sheetNames>
    <sheetDataSet>
      <sheetData sheetId="1">
        <row r="41">
          <cell r="C41">
            <v>3017800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VD"/>
      <sheetName val="SVD Projekty"/>
      <sheetName val="Formulár_ VDŽ"/>
      <sheetName val="Formulár_ Stavby v príprave"/>
      <sheetName val="Form_Aktiv. SVD G_N, VDŽ"/>
      <sheetName val="Hárok1"/>
    </sheetNames>
    <sheetDataSet>
      <sheetData sheetId="1">
        <row r="20">
          <cell r="D20">
            <v>1858090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showGridLines="0" tabSelected="1" view="pageBreakPreview" zoomScale="90" zoomScaleSheetLayoutView="90" zoomScalePageLayoutView="0" workbookViewId="0" topLeftCell="A1">
      <selection activeCell="B21" sqref="B21"/>
    </sheetView>
  </sheetViews>
  <sheetFormatPr defaultColWidth="5.57421875" defaultRowHeight="15"/>
  <cols>
    <col min="1" max="1" width="5.57421875" style="146" customWidth="1"/>
    <col min="2" max="2" width="56.421875" style="1" customWidth="1"/>
    <col min="3" max="3" width="11.140625" style="145" customWidth="1"/>
    <col min="4" max="4" width="10.7109375" style="1" customWidth="1"/>
    <col min="5" max="5" width="14.57421875" style="1" customWidth="1"/>
    <col min="6" max="6" width="17.28125" style="173" customWidth="1"/>
    <col min="7" max="8" width="17.28125" style="1" customWidth="1"/>
    <col min="9" max="9" width="14.140625" style="1" customWidth="1"/>
    <col min="10" max="10" width="18.7109375" style="1" customWidth="1"/>
    <col min="11" max="255" width="9.140625" style="1" customWidth="1"/>
    <col min="256" max="16384" width="5.57421875" style="1" customWidth="1"/>
  </cols>
  <sheetData>
    <row r="1" spans="1:9" ht="13.5">
      <c r="A1" s="5" t="s">
        <v>244</v>
      </c>
      <c r="I1" s="352"/>
    </row>
    <row r="2" spans="1:9" ht="42.75" customHeight="1">
      <c r="A2" s="430" t="s">
        <v>182</v>
      </c>
      <c r="B2" s="430"/>
      <c r="C2" s="430"/>
      <c r="D2" s="430"/>
      <c r="E2" s="430"/>
      <c r="F2" s="430"/>
      <c r="G2" s="430"/>
      <c r="H2" s="430"/>
      <c r="I2" s="430"/>
    </row>
    <row r="3" spans="1:8" ht="15.75" customHeight="1">
      <c r="A3" s="2"/>
      <c r="B3" s="3"/>
      <c r="C3" s="4"/>
      <c r="D3" s="3"/>
      <c r="E3" s="3"/>
      <c r="F3" s="155"/>
      <c r="G3" s="3"/>
      <c r="H3" s="3"/>
    </row>
    <row r="4" spans="1:10" ht="18" customHeight="1">
      <c r="A4" s="5" t="s">
        <v>0</v>
      </c>
      <c r="B4" s="3"/>
      <c r="C4" s="188" t="s">
        <v>181</v>
      </c>
      <c r="D4" s="189"/>
      <c r="E4" s="190">
        <f>F101-E40</f>
        <v>24485869</v>
      </c>
      <c r="F4" s="194" t="s">
        <v>179</v>
      </c>
      <c r="G4" s="195">
        <f>G101-G40</f>
        <v>24311000</v>
      </c>
      <c r="H4" s="194" t="s">
        <v>180</v>
      </c>
      <c r="I4" s="195">
        <f>H101-H40</f>
        <v>26798000</v>
      </c>
      <c r="J4" s="186"/>
    </row>
    <row r="5" spans="1:9" ht="15" customHeight="1">
      <c r="A5" s="7"/>
      <c r="B5" s="8"/>
      <c r="C5" s="191" t="s">
        <v>1</v>
      </c>
      <c r="D5" s="192"/>
      <c r="E5" s="193">
        <f>F40</f>
        <v>1080000</v>
      </c>
      <c r="F5" s="197" t="s">
        <v>1</v>
      </c>
      <c r="G5" s="196">
        <f>H40</f>
        <v>1000000</v>
      </c>
      <c r="H5" s="197" t="s">
        <v>1</v>
      </c>
      <c r="I5" s="196">
        <f>H40</f>
        <v>1000000</v>
      </c>
    </row>
    <row r="6" spans="1:9" ht="15" customHeight="1">
      <c r="A6" s="7"/>
      <c r="B6" s="8"/>
      <c r="C6" s="185"/>
      <c r="E6" s="187"/>
      <c r="G6" s="10"/>
      <c r="I6" s="6"/>
    </row>
    <row r="7" spans="1:9" ht="12" customHeight="1">
      <c r="A7" s="7"/>
      <c r="B7" s="8"/>
      <c r="C7" s="9"/>
      <c r="D7" s="6"/>
      <c r="E7" s="11"/>
      <c r="F7" s="156"/>
      <c r="G7" s="11"/>
      <c r="H7" s="11"/>
      <c r="I7" s="12"/>
    </row>
    <row r="8" spans="1:9" ht="15" customHeight="1">
      <c r="A8" s="431" t="s">
        <v>2</v>
      </c>
      <c r="B8" s="433" t="s">
        <v>3</v>
      </c>
      <c r="C8" s="422" t="s">
        <v>4</v>
      </c>
      <c r="D8" s="424" t="s">
        <v>5</v>
      </c>
      <c r="E8" s="434" t="s">
        <v>6</v>
      </c>
      <c r="F8" s="436" t="s">
        <v>7</v>
      </c>
      <c r="G8" s="422" t="s">
        <v>8</v>
      </c>
      <c r="H8" s="424" t="s">
        <v>9</v>
      </c>
      <c r="I8" s="426" t="s">
        <v>10</v>
      </c>
    </row>
    <row r="9" spans="1:9" ht="38.25" customHeight="1">
      <c r="A9" s="432"/>
      <c r="B9" s="425"/>
      <c r="C9" s="423"/>
      <c r="D9" s="425"/>
      <c r="E9" s="435"/>
      <c r="F9" s="437"/>
      <c r="G9" s="423"/>
      <c r="H9" s="425"/>
      <c r="I9" s="427"/>
    </row>
    <row r="10" spans="1:9" ht="13.5" customHeight="1">
      <c r="A10" s="13">
        <v>0</v>
      </c>
      <c r="B10" s="14">
        <v>2</v>
      </c>
      <c r="C10" s="15">
        <v>3</v>
      </c>
      <c r="D10" s="15" t="s">
        <v>11</v>
      </c>
      <c r="E10" s="14">
        <v>5</v>
      </c>
      <c r="F10" s="157">
        <v>6</v>
      </c>
      <c r="G10" s="14">
        <v>7</v>
      </c>
      <c r="H10" s="14">
        <v>8</v>
      </c>
      <c r="I10" s="14">
        <v>9</v>
      </c>
    </row>
    <row r="11" spans="1:9" ht="24" customHeight="1">
      <c r="A11" s="16">
        <v>1</v>
      </c>
      <c r="B11" s="17" t="s">
        <v>12</v>
      </c>
      <c r="C11" s="18"/>
      <c r="D11" s="19" t="s">
        <v>13</v>
      </c>
      <c r="E11" s="20">
        <f>'[1]projekty SVD'!C41</f>
        <v>3017800</v>
      </c>
      <c r="F11" s="158">
        <f>'[2]SVD Projekty'!D20</f>
        <v>1858090</v>
      </c>
      <c r="G11" s="20">
        <v>700000</v>
      </c>
      <c r="H11" s="21">
        <v>600000</v>
      </c>
      <c r="I11" s="22"/>
    </row>
    <row r="12" spans="1:9" ht="15" customHeight="1">
      <c r="A12" s="23"/>
      <c r="B12" s="24"/>
      <c r="C12" s="25"/>
      <c r="D12" s="26"/>
      <c r="E12" s="26"/>
      <c r="F12" s="159"/>
      <c r="G12" s="27"/>
      <c r="H12" s="27"/>
      <c r="I12" s="28"/>
    </row>
    <row r="13" spans="1:9" ht="18" customHeight="1">
      <c r="A13" s="29"/>
      <c r="B13" s="30" t="s">
        <v>14</v>
      </c>
      <c r="C13" s="31"/>
      <c r="D13" s="32"/>
      <c r="E13" s="160">
        <f>SUM(E14+E40)</f>
        <v>52918447</v>
      </c>
      <c r="F13" s="160">
        <f>SUM(F14+F40)</f>
        <v>9636800</v>
      </c>
      <c r="G13" s="33">
        <f>SUM(G14+G40)</f>
        <v>17055000</v>
      </c>
      <c r="H13" s="33">
        <f>SUM(H14+H40)</f>
        <v>23050000</v>
      </c>
      <c r="I13" s="34"/>
    </row>
    <row r="14" spans="1:9" ht="18" customHeight="1">
      <c r="A14" s="23"/>
      <c r="B14" s="30" t="s">
        <v>15</v>
      </c>
      <c r="C14" s="35"/>
      <c r="D14" s="36"/>
      <c r="E14" s="37">
        <f>SUM(E15:E38)</f>
        <v>51838447</v>
      </c>
      <c r="F14" s="161">
        <f>SUM(F15:F38)</f>
        <v>8556800</v>
      </c>
      <c r="G14" s="161">
        <f>SUM(G15:G38)</f>
        <v>16055000</v>
      </c>
      <c r="H14" s="161">
        <f>SUM(H15:H38)</f>
        <v>22050000</v>
      </c>
      <c r="I14" s="38"/>
    </row>
    <row r="15" spans="1:9" ht="26.25" customHeight="1">
      <c r="A15" s="39">
        <f>A11+1</f>
        <v>2</v>
      </c>
      <c r="B15" s="40" t="s">
        <v>16</v>
      </c>
      <c r="C15" s="41" t="s">
        <v>17</v>
      </c>
      <c r="D15" s="42" t="s">
        <v>18</v>
      </c>
      <c r="E15" s="428">
        <v>635547</v>
      </c>
      <c r="F15" s="162">
        <v>255000</v>
      </c>
      <c r="G15" s="43"/>
      <c r="H15" s="43"/>
      <c r="I15" s="44"/>
    </row>
    <row r="16" spans="1:9" ht="26.25" customHeight="1">
      <c r="A16" s="45">
        <f aca="true" t="shared" si="0" ref="A16:A38">A15+1</f>
        <v>3</v>
      </c>
      <c r="B16" s="46" t="s">
        <v>19</v>
      </c>
      <c r="C16" s="47" t="s">
        <v>20</v>
      </c>
      <c r="D16" s="48" t="s">
        <v>21</v>
      </c>
      <c r="E16" s="429"/>
      <c r="F16" s="163">
        <v>191000</v>
      </c>
      <c r="G16" s="49"/>
      <c r="H16" s="49"/>
      <c r="I16" s="50"/>
    </row>
    <row r="17" spans="1:19" ht="26.25" customHeight="1">
      <c r="A17" s="45">
        <f t="shared" si="0"/>
        <v>4</v>
      </c>
      <c r="B17" s="51" t="s">
        <v>22</v>
      </c>
      <c r="C17" s="47" t="s">
        <v>23</v>
      </c>
      <c r="D17" s="48" t="s">
        <v>24</v>
      </c>
      <c r="E17" s="52">
        <v>20500</v>
      </c>
      <c r="F17" s="163">
        <v>20500</v>
      </c>
      <c r="G17" s="49"/>
      <c r="H17" s="49"/>
      <c r="I17" s="50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26.25" customHeight="1">
      <c r="A18" s="45">
        <f t="shared" si="0"/>
        <v>5</v>
      </c>
      <c r="B18" s="53" t="s">
        <v>25</v>
      </c>
      <c r="C18" s="47" t="s">
        <v>185</v>
      </c>
      <c r="D18" s="48" t="s">
        <v>27</v>
      </c>
      <c r="E18" s="52">
        <v>10100</v>
      </c>
      <c r="F18" s="163">
        <v>10000</v>
      </c>
      <c r="G18" s="49"/>
      <c r="H18" s="49"/>
      <c r="I18" s="50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26.25" customHeight="1">
      <c r="A19" s="45">
        <f t="shared" si="0"/>
        <v>6</v>
      </c>
      <c r="B19" s="46" t="s">
        <v>183</v>
      </c>
      <c r="C19" s="47" t="s">
        <v>55</v>
      </c>
      <c r="D19" s="48" t="s">
        <v>27</v>
      </c>
      <c r="E19" s="52">
        <v>10000</v>
      </c>
      <c r="F19" s="163">
        <v>10000</v>
      </c>
      <c r="G19" s="49"/>
      <c r="H19" s="49"/>
      <c r="I19" s="50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26.25" customHeight="1">
      <c r="A20" s="45">
        <f t="shared" si="0"/>
        <v>7</v>
      </c>
      <c r="B20" s="54" t="s">
        <v>29</v>
      </c>
      <c r="C20" s="47" t="s">
        <v>30</v>
      </c>
      <c r="D20" s="47" t="s">
        <v>31</v>
      </c>
      <c r="E20" s="52">
        <v>1950000</v>
      </c>
      <c r="F20" s="163">
        <v>1550000</v>
      </c>
      <c r="G20" s="49"/>
      <c r="H20" s="49"/>
      <c r="I20" s="50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26.25" customHeight="1">
      <c r="A21" s="45">
        <f t="shared" si="0"/>
        <v>8</v>
      </c>
      <c r="B21" s="54" t="s">
        <v>32</v>
      </c>
      <c r="C21" s="47" t="s">
        <v>30</v>
      </c>
      <c r="D21" s="47" t="s">
        <v>33</v>
      </c>
      <c r="E21" s="52">
        <v>6500000</v>
      </c>
      <c r="F21" s="163">
        <v>2000000</v>
      </c>
      <c r="G21" s="49"/>
      <c r="H21" s="49"/>
      <c r="I21" s="50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26.25" customHeight="1">
      <c r="A22" s="45">
        <f t="shared" si="0"/>
        <v>9</v>
      </c>
      <c r="B22" s="54" t="s">
        <v>184</v>
      </c>
      <c r="C22" s="47" t="s">
        <v>26</v>
      </c>
      <c r="D22" s="47" t="s">
        <v>34</v>
      </c>
      <c r="E22" s="52">
        <v>200000</v>
      </c>
      <c r="F22" s="163">
        <v>0</v>
      </c>
      <c r="G22" s="49">
        <v>200000</v>
      </c>
      <c r="H22" s="49"/>
      <c r="I22" s="50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26.25" customHeight="1">
      <c r="A23" s="45">
        <f t="shared" si="0"/>
        <v>10</v>
      </c>
      <c r="B23" s="55" t="s">
        <v>35</v>
      </c>
      <c r="C23" s="56" t="s">
        <v>28</v>
      </c>
      <c r="D23" s="56" t="s">
        <v>36</v>
      </c>
      <c r="E23" s="52">
        <v>250000</v>
      </c>
      <c r="F23" s="163">
        <v>0</v>
      </c>
      <c r="G23" s="57"/>
      <c r="H23" s="49">
        <v>250000</v>
      </c>
      <c r="I23" s="5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26.25" customHeight="1">
      <c r="A24" s="45">
        <f t="shared" si="0"/>
        <v>11</v>
      </c>
      <c r="B24" s="59" t="s">
        <v>37</v>
      </c>
      <c r="C24" s="56" t="s">
        <v>30</v>
      </c>
      <c r="D24" s="56" t="s">
        <v>38</v>
      </c>
      <c r="E24" s="52">
        <v>2400000</v>
      </c>
      <c r="F24" s="163">
        <v>400000</v>
      </c>
      <c r="G24" s="49">
        <v>2000000</v>
      </c>
      <c r="H24" s="49">
        <v>0</v>
      </c>
      <c r="I24" s="5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26.25" customHeight="1">
      <c r="A25" s="45">
        <f t="shared" si="0"/>
        <v>12</v>
      </c>
      <c r="B25" s="54" t="s">
        <v>39</v>
      </c>
      <c r="C25" s="47" t="s">
        <v>28</v>
      </c>
      <c r="D25" s="60" t="s">
        <v>40</v>
      </c>
      <c r="E25" s="52">
        <v>100000</v>
      </c>
      <c r="F25" s="163">
        <v>13000</v>
      </c>
      <c r="G25" s="49"/>
      <c r="H25" s="49"/>
      <c r="I25" s="5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26.25" customHeight="1">
      <c r="A26" s="45">
        <f t="shared" si="0"/>
        <v>13</v>
      </c>
      <c r="B26" s="54" t="s">
        <v>41</v>
      </c>
      <c r="C26" s="47" t="s">
        <v>42</v>
      </c>
      <c r="D26" s="60" t="s">
        <v>36</v>
      </c>
      <c r="E26" s="61">
        <v>1600000</v>
      </c>
      <c r="F26" s="164">
        <v>600000</v>
      </c>
      <c r="G26" s="61">
        <v>500000</v>
      </c>
      <c r="H26" s="62">
        <v>500000</v>
      </c>
      <c r="I26" s="64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26.25" customHeight="1">
      <c r="A27" s="45">
        <f t="shared" si="0"/>
        <v>14</v>
      </c>
      <c r="B27" s="65" t="s">
        <v>43</v>
      </c>
      <c r="C27" s="47" t="s">
        <v>30</v>
      </c>
      <c r="D27" s="60" t="s">
        <v>44</v>
      </c>
      <c r="E27" s="61">
        <v>130000</v>
      </c>
      <c r="F27" s="109">
        <v>0</v>
      </c>
      <c r="G27" s="66">
        <v>130000</v>
      </c>
      <c r="H27" s="67"/>
      <c r="I27" s="63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26.25" customHeight="1">
      <c r="A28" s="45">
        <f t="shared" si="0"/>
        <v>15</v>
      </c>
      <c r="B28" s="65" t="s">
        <v>45</v>
      </c>
      <c r="C28" s="47" t="s">
        <v>30</v>
      </c>
      <c r="D28" s="60" t="s">
        <v>46</v>
      </c>
      <c r="E28" s="61">
        <v>30000000</v>
      </c>
      <c r="F28" s="109">
        <v>1000000</v>
      </c>
      <c r="G28" s="68">
        <v>10000000</v>
      </c>
      <c r="H28" s="67">
        <v>19000000</v>
      </c>
      <c r="I28" s="69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26.25" customHeight="1">
      <c r="A29" s="45">
        <f t="shared" si="0"/>
        <v>16</v>
      </c>
      <c r="B29" s="65" t="s">
        <v>186</v>
      </c>
      <c r="C29" s="47" t="s">
        <v>30</v>
      </c>
      <c r="D29" s="60" t="s">
        <v>47</v>
      </c>
      <c r="E29" s="61">
        <v>1040000</v>
      </c>
      <c r="F29" s="109">
        <v>520000</v>
      </c>
      <c r="G29" s="66">
        <v>520000</v>
      </c>
      <c r="H29" s="67"/>
      <c r="I29" s="63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26.25" customHeight="1">
      <c r="A30" s="45">
        <f t="shared" si="0"/>
        <v>17</v>
      </c>
      <c r="B30" s="46" t="s">
        <v>48</v>
      </c>
      <c r="C30" s="47" t="s">
        <v>49</v>
      </c>
      <c r="D30" s="60" t="s">
        <v>50</v>
      </c>
      <c r="E30" s="61">
        <v>20000</v>
      </c>
      <c r="F30" s="109">
        <v>20000</v>
      </c>
      <c r="G30" s="67"/>
      <c r="H30" s="67"/>
      <c r="I30" s="63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26.25" customHeight="1">
      <c r="A31" s="45">
        <f t="shared" si="0"/>
        <v>18</v>
      </c>
      <c r="B31" s="46" t="s">
        <v>51</v>
      </c>
      <c r="C31" s="47" t="s">
        <v>52</v>
      </c>
      <c r="D31" s="60" t="s">
        <v>53</v>
      </c>
      <c r="E31" s="61">
        <v>30000</v>
      </c>
      <c r="F31" s="109">
        <v>30000</v>
      </c>
      <c r="G31" s="67"/>
      <c r="H31" s="67"/>
      <c r="I31" s="63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26.25" customHeight="1">
      <c r="A32" s="45">
        <f t="shared" si="0"/>
        <v>19</v>
      </c>
      <c r="B32" s="46" t="s">
        <v>242</v>
      </c>
      <c r="C32" s="47" t="s">
        <v>49</v>
      </c>
      <c r="D32" s="60" t="s">
        <v>36</v>
      </c>
      <c r="E32" s="61">
        <v>5800000</v>
      </c>
      <c r="F32" s="165">
        <v>1500000</v>
      </c>
      <c r="G32" s="341">
        <v>2000000</v>
      </c>
      <c r="H32" s="70">
        <v>2300000</v>
      </c>
      <c r="I32" s="63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26.25" customHeight="1">
      <c r="A33" s="45">
        <f t="shared" si="0"/>
        <v>20</v>
      </c>
      <c r="B33" s="46" t="s">
        <v>54</v>
      </c>
      <c r="C33" s="47" t="s">
        <v>55</v>
      </c>
      <c r="D33" s="60" t="s">
        <v>56</v>
      </c>
      <c r="E33" s="61">
        <v>100000</v>
      </c>
      <c r="F33" s="165">
        <v>0</v>
      </c>
      <c r="G33" s="70">
        <v>100000</v>
      </c>
      <c r="H33" s="70"/>
      <c r="I33" s="63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26.25" customHeight="1">
      <c r="A34" s="45">
        <f t="shared" si="0"/>
        <v>21</v>
      </c>
      <c r="B34" s="46" t="s">
        <v>57</v>
      </c>
      <c r="C34" s="71" t="s">
        <v>58</v>
      </c>
      <c r="D34" s="60" t="s">
        <v>50</v>
      </c>
      <c r="E34" s="61">
        <v>34000</v>
      </c>
      <c r="F34" s="165">
        <v>34000</v>
      </c>
      <c r="G34" s="70"/>
      <c r="H34" s="70"/>
      <c r="I34" s="63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26.25" customHeight="1">
      <c r="A35" s="45">
        <f t="shared" si="0"/>
        <v>22</v>
      </c>
      <c r="B35" s="46" t="s">
        <v>59</v>
      </c>
      <c r="C35" s="47" t="s">
        <v>60</v>
      </c>
      <c r="D35" s="60" t="s">
        <v>61</v>
      </c>
      <c r="E35" s="61">
        <v>40000</v>
      </c>
      <c r="F35" s="165">
        <v>40000</v>
      </c>
      <c r="G35" s="70"/>
      <c r="H35" s="70"/>
      <c r="I35" s="63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26.25" customHeight="1">
      <c r="A36" s="45">
        <f t="shared" si="0"/>
        <v>23</v>
      </c>
      <c r="B36" s="46" t="s">
        <v>62</v>
      </c>
      <c r="C36" s="47" t="s">
        <v>30</v>
      </c>
      <c r="D36" s="60" t="s">
        <v>21</v>
      </c>
      <c r="E36" s="61">
        <v>700000</v>
      </c>
      <c r="F36" s="165">
        <v>350000</v>
      </c>
      <c r="G36" s="70">
        <v>350000</v>
      </c>
      <c r="H36" s="70"/>
      <c r="I36" s="63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26.25" customHeight="1">
      <c r="A37" s="45">
        <f t="shared" si="0"/>
        <v>24</v>
      </c>
      <c r="B37" s="46" t="s">
        <v>63</v>
      </c>
      <c r="C37" s="47" t="s">
        <v>30</v>
      </c>
      <c r="D37" s="60" t="s">
        <v>50</v>
      </c>
      <c r="E37" s="61">
        <v>13300</v>
      </c>
      <c r="F37" s="166">
        <v>13300</v>
      </c>
      <c r="G37" s="72"/>
      <c r="H37" s="72"/>
      <c r="I37" s="63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26.25" customHeight="1">
      <c r="A38" s="73">
        <f t="shared" si="0"/>
        <v>25</v>
      </c>
      <c r="B38" s="74" t="s">
        <v>64</v>
      </c>
      <c r="C38" s="75" t="s">
        <v>65</v>
      </c>
      <c r="D38" s="76" t="s">
        <v>56</v>
      </c>
      <c r="E38" s="77">
        <v>255000</v>
      </c>
      <c r="F38" s="167">
        <v>0</v>
      </c>
      <c r="G38" s="78">
        <v>255000</v>
      </c>
      <c r="H38" s="79"/>
      <c r="I38" s="80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26.25" customHeight="1">
      <c r="A39" s="81"/>
      <c r="B39" s="82" t="s">
        <v>66</v>
      </c>
      <c r="C39" s="35"/>
      <c r="D39" s="83"/>
      <c r="E39" s="84"/>
      <c r="F39" s="168"/>
      <c r="G39" s="85"/>
      <c r="H39" s="85"/>
      <c r="I39" s="86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26.25" customHeight="1">
      <c r="A40" s="87"/>
      <c r="B40" s="88" t="s">
        <v>67</v>
      </c>
      <c r="C40" s="89"/>
      <c r="D40" s="90"/>
      <c r="E40" s="91">
        <f>SUM(E41:E51)</f>
        <v>1080000</v>
      </c>
      <c r="F40" s="169">
        <f>SUM(F41:F51)</f>
        <v>1080000</v>
      </c>
      <c r="G40" s="91">
        <v>1000000</v>
      </c>
      <c r="H40" s="92">
        <v>1000000</v>
      </c>
      <c r="I40" s="93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26.25" customHeight="1">
      <c r="A41" s="94">
        <f>A38+1</f>
        <v>26</v>
      </c>
      <c r="B41" s="95" t="s">
        <v>68</v>
      </c>
      <c r="C41" s="46"/>
      <c r="D41" s="60" t="s">
        <v>21</v>
      </c>
      <c r="E41" s="52">
        <f>F41</f>
        <v>150000</v>
      </c>
      <c r="F41" s="170">
        <v>150000</v>
      </c>
      <c r="G41" s="96"/>
      <c r="H41" s="96"/>
      <c r="I41" s="46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26.25" customHeight="1">
      <c r="A42" s="94">
        <f>A41+1</f>
        <v>27</v>
      </c>
      <c r="B42" s="95" t="s">
        <v>69</v>
      </c>
      <c r="C42" s="46"/>
      <c r="D42" s="60" t="s">
        <v>21</v>
      </c>
      <c r="E42" s="52">
        <f aca="true" t="shared" si="1" ref="E42:E51">F42</f>
        <v>250000</v>
      </c>
      <c r="F42" s="170">
        <v>250000</v>
      </c>
      <c r="G42" s="96"/>
      <c r="H42" s="96"/>
      <c r="I42" s="46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26.25" customHeight="1">
      <c r="A43" s="94">
        <f aca="true" t="shared" si="2" ref="A43:A51">A42+1</f>
        <v>28</v>
      </c>
      <c r="B43" s="95" t="s">
        <v>70</v>
      </c>
      <c r="C43" s="46"/>
      <c r="D43" s="60" t="s">
        <v>21</v>
      </c>
      <c r="E43" s="52">
        <f t="shared" si="1"/>
        <v>150000</v>
      </c>
      <c r="F43" s="170">
        <v>150000</v>
      </c>
      <c r="G43" s="96"/>
      <c r="H43" s="96"/>
      <c r="I43" s="46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26.25" customHeight="1">
      <c r="A44" s="94">
        <f t="shared" si="2"/>
        <v>29</v>
      </c>
      <c r="B44" s="95" t="s">
        <v>71</v>
      </c>
      <c r="C44" s="46"/>
      <c r="D44" s="60" t="s">
        <v>21</v>
      </c>
      <c r="E44" s="52">
        <f t="shared" si="1"/>
        <v>100000</v>
      </c>
      <c r="F44" s="170">
        <v>100000</v>
      </c>
      <c r="G44" s="96"/>
      <c r="H44" s="96"/>
      <c r="I44" s="46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26.25" customHeight="1">
      <c r="A45" s="94">
        <f t="shared" si="2"/>
        <v>30</v>
      </c>
      <c r="B45" s="95" t="s">
        <v>72</v>
      </c>
      <c r="C45" s="46"/>
      <c r="D45" s="60" t="s">
        <v>21</v>
      </c>
      <c r="E45" s="52">
        <f t="shared" si="1"/>
        <v>80000</v>
      </c>
      <c r="F45" s="170">
        <v>80000</v>
      </c>
      <c r="G45" s="96"/>
      <c r="H45" s="49"/>
      <c r="I45" s="46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26.25" customHeight="1">
      <c r="A46" s="94">
        <f t="shared" si="2"/>
        <v>31</v>
      </c>
      <c r="B46" s="95" t="s">
        <v>73</v>
      </c>
      <c r="C46" s="46"/>
      <c r="D46" s="60" t="s">
        <v>21</v>
      </c>
      <c r="E46" s="52">
        <f t="shared" si="1"/>
        <v>40000</v>
      </c>
      <c r="F46" s="170">
        <v>40000</v>
      </c>
      <c r="G46" s="96"/>
      <c r="H46" s="96"/>
      <c r="I46" s="46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26.25" customHeight="1">
      <c r="A47" s="94">
        <f t="shared" si="2"/>
        <v>32</v>
      </c>
      <c r="B47" s="95" t="s">
        <v>74</v>
      </c>
      <c r="C47" s="46"/>
      <c r="D47" s="60" t="s">
        <v>21</v>
      </c>
      <c r="E47" s="52">
        <f t="shared" si="1"/>
        <v>40000</v>
      </c>
      <c r="F47" s="170">
        <v>40000</v>
      </c>
      <c r="G47" s="96"/>
      <c r="H47" s="96"/>
      <c r="I47" s="46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26.25" customHeight="1">
      <c r="A48" s="94">
        <f t="shared" si="2"/>
        <v>33</v>
      </c>
      <c r="B48" s="95" t="s">
        <v>75</v>
      </c>
      <c r="C48" s="46"/>
      <c r="D48" s="60" t="s">
        <v>21</v>
      </c>
      <c r="E48" s="52">
        <f t="shared" si="1"/>
        <v>20000</v>
      </c>
      <c r="F48" s="170">
        <v>20000</v>
      </c>
      <c r="G48" s="96"/>
      <c r="H48" s="96"/>
      <c r="I48" s="46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26.25" customHeight="1">
      <c r="A49" s="94">
        <f t="shared" si="2"/>
        <v>34</v>
      </c>
      <c r="B49" s="95" t="s">
        <v>76</v>
      </c>
      <c r="C49" s="46"/>
      <c r="D49" s="60" t="s">
        <v>21</v>
      </c>
      <c r="E49" s="52">
        <f t="shared" si="1"/>
        <v>100000</v>
      </c>
      <c r="F49" s="170">
        <v>100000</v>
      </c>
      <c r="G49" s="96"/>
      <c r="H49" s="96"/>
      <c r="I49" s="46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26.25" customHeight="1">
      <c r="A50" s="94">
        <f t="shared" si="2"/>
        <v>35</v>
      </c>
      <c r="B50" s="95" t="s">
        <v>77</v>
      </c>
      <c r="C50" s="46"/>
      <c r="D50" s="60" t="s">
        <v>21</v>
      </c>
      <c r="E50" s="52">
        <f t="shared" si="1"/>
        <v>150000</v>
      </c>
      <c r="F50" s="170">
        <v>150000</v>
      </c>
      <c r="G50" s="96"/>
      <c r="H50" s="96"/>
      <c r="I50" s="46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26.25" customHeight="1">
      <c r="A51" s="94">
        <f t="shared" si="2"/>
        <v>36</v>
      </c>
      <c r="B51" s="95" t="s">
        <v>78</v>
      </c>
      <c r="C51" s="46"/>
      <c r="D51" s="60" t="s">
        <v>21</v>
      </c>
      <c r="E51" s="52" t="str">
        <f t="shared" si="1"/>
        <v>150  000</v>
      </c>
      <c r="F51" s="170" t="s">
        <v>79</v>
      </c>
      <c r="G51" s="96"/>
      <c r="H51" s="96"/>
      <c r="I51" s="46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26.25" customHeight="1">
      <c r="A52" s="81"/>
      <c r="B52" s="30" t="s">
        <v>80</v>
      </c>
      <c r="C52" s="35"/>
      <c r="D52" s="36"/>
      <c r="E52" s="84">
        <f>SUM(E53:E59)</f>
        <v>23623246</v>
      </c>
      <c r="F52" s="168">
        <f>SUM(F53:F88)</f>
        <v>12793359</v>
      </c>
      <c r="G52" s="168">
        <f>SUM(G53:G88)</f>
        <v>6408502</v>
      </c>
      <c r="H52" s="168">
        <f>SUM(H53:H88)</f>
        <v>1800000</v>
      </c>
      <c r="I52" s="86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26.25" customHeight="1">
      <c r="A53" s="39">
        <f>A51+1</f>
        <v>37</v>
      </c>
      <c r="B53" s="95" t="s">
        <v>81</v>
      </c>
      <c r="C53" s="41" t="s">
        <v>82</v>
      </c>
      <c r="D53" s="41" t="s">
        <v>36</v>
      </c>
      <c r="E53" s="97">
        <v>15000000</v>
      </c>
      <c r="F53" s="171">
        <v>1970000</v>
      </c>
      <c r="G53" s="97">
        <v>0</v>
      </c>
      <c r="H53" s="97">
        <v>0</v>
      </c>
      <c r="I53" s="97"/>
      <c r="J53" s="98"/>
      <c r="K53" s="8"/>
      <c r="L53" s="8"/>
      <c r="M53" s="8"/>
      <c r="N53" s="8"/>
      <c r="O53" s="8"/>
      <c r="P53" s="8"/>
      <c r="Q53" s="8"/>
      <c r="R53" s="8"/>
      <c r="S53" s="8"/>
    </row>
    <row r="54" spans="1:19" ht="26.25" customHeight="1">
      <c r="A54" s="45">
        <f>A53+1</f>
        <v>38</v>
      </c>
      <c r="B54" s="95" t="s">
        <v>83</v>
      </c>
      <c r="C54" s="47" t="s">
        <v>84</v>
      </c>
      <c r="D54" s="47" t="s">
        <v>85</v>
      </c>
      <c r="E54" s="52">
        <v>500000</v>
      </c>
      <c r="F54" s="163">
        <v>400000</v>
      </c>
      <c r="G54" s="49"/>
      <c r="H54" s="49"/>
      <c r="I54" s="50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26.25" customHeight="1">
      <c r="A55" s="45">
        <f aca="true" t="shared" si="3" ref="A55:A88">A54+1</f>
        <v>39</v>
      </c>
      <c r="B55" s="95" t="s">
        <v>86</v>
      </c>
      <c r="C55" s="47" t="s">
        <v>87</v>
      </c>
      <c r="D55" s="56" t="s">
        <v>88</v>
      </c>
      <c r="E55" s="52">
        <v>300000</v>
      </c>
      <c r="F55" s="163">
        <v>300000</v>
      </c>
      <c r="G55" s="49"/>
      <c r="H55" s="49"/>
      <c r="I55" s="50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26.25" customHeight="1">
      <c r="A56" s="45">
        <f t="shared" si="3"/>
        <v>40</v>
      </c>
      <c r="B56" s="99" t="s">
        <v>89</v>
      </c>
      <c r="C56" s="56" t="s">
        <v>30</v>
      </c>
      <c r="D56" s="47" t="s">
        <v>90</v>
      </c>
      <c r="E56" s="52">
        <v>224000</v>
      </c>
      <c r="F56" s="163">
        <v>180000</v>
      </c>
      <c r="G56" s="49"/>
      <c r="H56" s="49"/>
      <c r="I56" s="50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26.25" customHeight="1">
      <c r="A57" s="45">
        <f t="shared" si="3"/>
        <v>41</v>
      </c>
      <c r="B57" s="100" t="s">
        <v>91</v>
      </c>
      <c r="C57" s="47" t="s">
        <v>92</v>
      </c>
      <c r="D57" s="41" t="s">
        <v>38</v>
      </c>
      <c r="E57" s="101">
        <v>1500000</v>
      </c>
      <c r="F57" s="172">
        <v>700000</v>
      </c>
      <c r="G57" s="102">
        <v>800000</v>
      </c>
      <c r="H57" s="102"/>
      <c r="I57" s="50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26.25" customHeight="1">
      <c r="A58" s="45">
        <f t="shared" si="3"/>
        <v>42</v>
      </c>
      <c r="B58" s="99" t="s">
        <v>93</v>
      </c>
      <c r="C58" s="47" t="s">
        <v>94</v>
      </c>
      <c r="D58" s="56" t="s">
        <v>56</v>
      </c>
      <c r="E58" s="52">
        <v>100000</v>
      </c>
      <c r="F58" s="163">
        <v>0</v>
      </c>
      <c r="G58" s="49">
        <v>100000</v>
      </c>
      <c r="H58" s="49"/>
      <c r="I58" s="50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9" ht="26.25" customHeight="1">
      <c r="A59" s="45">
        <f t="shared" si="3"/>
        <v>43</v>
      </c>
      <c r="B59" s="95" t="s">
        <v>96</v>
      </c>
      <c r="C59" s="47" t="s">
        <v>97</v>
      </c>
      <c r="D59" s="56" t="s">
        <v>56</v>
      </c>
      <c r="E59" s="52">
        <v>5999246</v>
      </c>
      <c r="F59" s="163">
        <f>2000000-71641</f>
        <v>1928359</v>
      </c>
      <c r="G59" s="57">
        <f>4000000-87498</f>
        <v>3912502</v>
      </c>
      <c r="H59" s="49"/>
      <c r="I59" s="50"/>
    </row>
    <row r="60" spans="1:9" ht="26.25" customHeight="1">
      <c r="A60" s="45">
        <f t="shared" si="3"/>
        <v>44</v>
      </c>
      <c r="B60" s="95" t="s">
        <v>98</v>
      </c>
      <c r="C60" s="47" t="s">
        <v>99</v>
      </c>
      <c r="D60" s="56" t="s">
        <v>56</v>
      </c>
      <c r="E60" s="52">
        <v>500000</v>
      </c>
      <c r="F60" s="163">
        <v>50000</v>
      </c>
      <c r="G60" s="57">
        <v>450000</v>
      </c>
      <c r="H60" s="49"/>
      <c r="I60" s="50"/>
    </row>
    <row r="61" spans="1:9" ht="26.25" customHeight="1">
      <c r="A61" s="45">
        <f t="shared" si="3"/>
        <v>45</v>
      </c>
      <c r="B61" s="95" t="s">
        <v>100</v>
      </c>
      <c r="C61" s="47" t="s">
        <v>101</v>
      </c>
      <c r="D61" s="56" t="s">
        <v>21</v>
      </c>
      <c r="E61" s="52">
        <v>70000</v>
      </c>
      <c r="F61" s="163">
        <v>70000</v>
      </c>
      <c r="G61" s="49"/>
      <c r="H61" s="49"/>
      <c r="I61" s="50"/>
    </row>
    <row r="62" spans="1:9" ht="26.25" customHeight="1">
      <c r="A62" s="45">
        <f t="shared" si="3"/>
        <v>46</v>
      </c>
      <c r="B62" s="99" t="s">
        <v>102</v>
      </c>
      <c r="C62" s="47" t="s">
        <v>103</v>
      </c>
      <c r="D62" s="56" t="s">
        <v>50</v>
      </c>
      <c r="E62" s="52">
        <v>15000</v>
      </c>
      <c r="F62" s="109">
        <v>15000</v>
      </c>
      <c r="G62" s="67"/>
      <c r="H62" s="67"/>
      <c r="I62" s="50"/>
    </row>
    <row r="63" spans="1:9" ht="26.25" customHeight="1">
      <c r="A63" s="45">
        <f t="shared" si="3"/>
        <v>47</v>
      </c>
      <c r="B63" s="99" t="s">
        <v>104</v>
      </c>
      <c r="C63" s="47" t="s">
        <v>105</v>
      </c>
      <c r="D63" s="56" t="s">
        <v>24</v>
      </c>
      <c r="E63" s="52">
        <v>100000</v>
      </c>
      <c r="F63" s="109">
        <v>100000</v>
      </c>
      <c r="G63" s="67"/>
      <c r="H63" s="67"/>
      <c r="I63" s="50"/>
    </row>
    <row r="64" spans="1:9" ht="26.25" customHeight="1">
      <c r="A64" s="45">
        <f t="shared" si="3"/>
        <v>48</v>
      </c>
      <c r="B64" s="99" t="s">
        <v>106</v>
      </c>
      <c r="C64" s="47" t="s">
        <v>105</v>
      </c>
      <c r="D64" s="56" t="s">
        <v>50</v>
      </c>
      <c r="E64" s="52">
        <v>50000</v>
      </c>
      <c r="F64" s="109">
        <v>50000</v>
      </c>
      <c r="G64" s="67"/>
      <c r="H64" s="67"/>
      <c r="I64" s="50"/>
    </row>
    <row r="65" spans="1:9" ht="26.25" customHeight="1">
      <c r="A65" s="45">
        <f t="shared" si="3"/>
        <v>49</v>
      </c>
      <c r="B65" s="99" t="s">
        <v>107</v>
      </c>
      <c r="C65" s="47" t="s">
        <v>105</v>
      </c>
      <c r="D65" s="56" t="s">
        <v>50</v>
      </c>
      <c r="E65" s="52">
        <v>100000</v>
      </c>
      <c r="F65" s="109">
        <v>100000</v>
      </c>
      <c r="G65" s="67"/>
      <c r="H65" s="67"/>
      <c r="I65" s="50"/>
    </row>
    <row r="66" spans="1:9" ht="26.25" customHeight="1">
      <c r="A66" s="45">
        <f t="shared" si="3"/>
        <v>50</v>
      </c>
      <c r="B66" s="103" t="s">
        <v>108</v>
      </c>
      <c r="C66" s="47" t="s">
        <v>95</v>
      </c>
      <c r="D66" s="56" t="s">
        <v>61</v>
      </c>
      <c r="E66" s="52">
        <v>10000</v>
      </c>
      <c r="F66" s="109">
        <v>10000</v>
      </c>
      <c r="G66" s="67"/>
      <c r="H66" s="67"/>
      <c r="I66" s="50"/>
    </row>
    <row r="67" spans="1:9" ht="26.25" customHeight="1">
      <c r="A67" s="45">
        <f t="shared" si="3"/>
        <v>51</v>
      </c>
      <c r="B67" s="103" t="s">
        <v>109</v>
      </c>
      <c r="C67" s="47" t="s">
        <v>110</v>
      </c>
      <c r="D67" s="56" t="s">
        <v>53</v>
      </c>
      <c r="E67" s="52">
        <v>20000</v>
      </c>
      <c r="F67" s="109">
        <v>20000</v>
      </c>
      <c r="G67" s="67"/>
      <c r="H67" s="67"/>
      <c r="I67" s="50"/>
    </row>
    <row r="68" spans="1:9" ht="26.25" customHeight="1">
      <c r="A68" s="45">
        <f t="shared" si="3"/>
        <v>52</v>
      </c>
      <c r="B68" s="99" t="s">
        <v>111</v>
      </c>
      <c r="C68" s="47" t="s">
        <v>112</v>
      </c>
      <c r="D68" s="56" t="s">
        <v>50</v>
      </c>
      <c r="E68" s="52">
        <v>2500000</v>
      </c>
      <c r="F68" s="109">
        <v>2500000</v>
      </c>
      <c r="G68" s="67"/>
      <c r="H68" s="67"/>
      <c r="I68" s="50"/>
    </row>
    <row r="69" spans="1:9" ht="26.25" customHeight="1">
      <c r="A69" s="45">
        <f t="shared" si="3"/>
        <v>53</v>
      </c>
      <c r="B69" s="99" t="s">
        <v>113</v>
      </c>
      <c r="C69" s="47" t="s">
        <v>114</v>
      </c>
      <c r="D69" s="56" t="s">
        <v>115</v>
      </c>
      <c r="E69" s="52">
        <v>1200000</v>
      </c>
      <c r="F69" s="109">
        <v>0</v>
      </c>
      <c r="G69" s="67">
        <v>0</v>
      </c>
      <c r="H69" s="67">
        <v>620000</v>
      </c>
      <c r="I69" s="50"/>
    </row>
    <row r="70" spans="1:9" ht="26.25" customHeight="1">
      <c r="A70" s="45">
        <f t="shared" si="3"/>
        <v>54</v>
      </c>
      <c r="B70" s="99" t="s">
        <v>116</v>
      </c>
      <c r="C70" s="47" t="s">
        <v>95</v>
      </c>
      <c r="D70" s="56" t="s">
        <v>117</v>
      </c>
      <c r="E70" s="52">
        <v>25000</v>
      </c>
      <c r="F70" s="109">
        <v>25000</v>
      </c>
      <c r="G70" s="67"/>
      <c r="H70" s="67"/>
      <c r="I70" s="50"/>
    </row>
    <row r="71" spans="1:9" ht="26.25" customHeight="1">
      <c r="A71" s="45">
        <f t="shared" si="3"/>
        <v>55</v>
      </c>
      <c r="B71" s="104" t="s">
        <v>118</v>
      </c>
      <c r="C71" s="47" t="s">
        <v>114</v>
      </c>
      <c r="D71" s="56" t="s">
        <v>36</v>
      </c>
      <c r="E71" s="52">
        <v>1000000</v>
      </c>
      <c r="F71" s="173">
        <v>0</v>
      </c>
      <c r="G71" s="66"/>
      <c r="H71" s="67">
        <v>1000000</v>
      </c>
      <c r="I71" s="50"/>
    </row>
    <row r="72" spans="1:9" ht="26.25" customHeight="1">
      <c r="A72" s="45">
        <f t="shared" si="3"/>
        <v>56</v>
      </c>
      <c r="B72" s="99" t="s">
        <v>119</v>
      </c>
      <c r="C72" s="47" t="s">
        <v>95</v>
      </c>
      <c r="D72" s="56" t="s">
        <v>117</v>
      </c>
      <c r="E72" s="52">
        <v>20000</v>
      </c>
      <c r="F72" s="109">
        <v>20000</v>
      </c>
      <c r="G72" s="67"/>
      <c r="H72" s="67"/>
      <c r="I72" s="50"/>
    </row>
    <row r="73" spans="1:9" ht="26.25" customHeight="1">
      <c r="A73" s="45">
        <f t="shared" si="3"/>
        <v>57</v>
      </c>
      <c r="B73" s="99" t="s">
        <v>120</v>
      </c>
      <c r="C73" s="47" t="s">
        <v>95</v>
      </c>
      <c r="D73" s="56" t="s">
        <v>121</v>
      </c>
      <c r="E73" s="52">
        <v>1200000</v>
      </c>
      <c r="F73" s="109">
        <v>1200000</v>
      </c>
      <c r="G73" s="67">
        <v>0</v>
      </c>
      <c r="H73" s="67"/>
      <c r="I73" s="50"/>
    </row>
    <row r="74" spans="1:9" ht="26.25" customHeight="1">
      <c r="A74" s="45">
        <f t="shared" si="3"/>
        <v>58</v>
      </c>
      <c r="B74" s="99" t="s">
        <v>187</v>
      </c>
      <c r="C74" s="47" t="s">
        <v>122</v>
      </c>
      <c r="D74" s="56" t="s">
        <v>21</v>
      </c>
      <c r="E74" s="52">
        <v>80000</v>
      </c>
      <c r="F74" s="109">
        <v>80000</v>
      </c>
      <c r="G74" s="67"/>
      <c r="H74" s="67"/>
      <c r="I74" s="50"/>
    </row>
    <row r="75" spans="1:9" ht="26.25" customHeight="1">
      <c r="A75" s="45">
        <f t="shared" si="3"/>
        <v>59</v>
      </c>
      <c r="B75" s="99" t="s">
        <v>123</v>
      </c>
      <c r="C75" s="47" t="s">
        <v>110</v>
      </c>
      <c r="D75" s="56" t="s">
        <v>124</v>
      </c>
      <c r="E75" s="52">
        <v>180000</v>
      </c>
      <c r="F75" s="109">
        <v>0</v>
      </c>
      <c r="G75" s="67"/>
      <c r="H75" s="67">
        <v>180000</v>
      </c>
      <c r="I75" s="50"/>
    </row>
    <row r="76" spans="1:9" ht="26.25" customHeight="1">
      <c r="A76" s="45">
        <f t="shared" si="3"/>
        <v>60</v>
      </c>
      <c r="B76" s="99" t="s">
        <v>125</v>
      </c>
      <c r="C76" s="47" t="s">
        <v>126</v>
      </c>
      <c r="D76" s="56" t="s">
        <v>127</v>
      </c>
      <c r="E76" s="52">
        <v>150000</v>
      </c>
      <c r="F76" s="109">
        <v>150000</v>
      </c>
      <c r="G76" s="67"/>
      <c r="H76" s="67"/>
      <c r="I76" s="50"/>
    </row>
    <row r="77" spans="1:9" ht="26.25" customHeight="1">
      <c r="A77" s="45">
        <f t="shared" si="3"/>
        <v>61</v>
      </c>
      <c r="B77" s="99" t="s">
        <v>128</v>
      </c>
      <c r="C77" s="47" t="s">
        <v>129</v>
      </c>
      <c r="D77" s="56" t="s">
        <v>127</v>
      </c>
      <c r="E77" s="52">
        <v>250000</v>
      </c>
      <c r="F77" s="109">
        <v>250000</v>
      </c>
      <c r="G77" s="67"/>
      <c r="H77" s="67"/>
      <c r="I77" s="50"/>
    </row>
    <row r="78" spans="1:19" ht="26.25" customHeight="1">
      <c r="A78" s="45">
        <f t="shared" si="3"/>
        <v>62</v>
      </c>
      <c r="B78" s="99" t="s">
        <v>130</v>
      </c>
      <c r="C78" s="47" t="s">
        <v>131</v>
      </c>
      <c r="D78" s="56" t="s">
        <v>50</v>
      </c>
      <c r="E78" s="66">
        <v>185000</v>
      </c>
      <c r="F78" s="109">
        <v>185000</v>
      </c>
      <c r="G78" s="67"/>
      <c r="H78" s="67"/>
      <c r="I78" s="105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26.25" customHeight="1">
      <c r="A79" s="45">
        <f t="shared" si="3"/>
        <v>63</v>
      </c>
      <c r="B79" s="99" t="s">
        <v>132</v>
      </c>
      <c r="C79" s="47" t="s">
        <v>133</v>
      </c>
      <c r="D79" s="56" t="s">
        <v>21</v>
      </c>
      <c r="E79" s="101">
        <v>1300000</v>
      </c>
      <c r="F79" s="172">
        <v>200000</v>
      </c>
      <c r="G79" s="102"/>
      <c r="H79" s="101">
        <v>0</v>
      </c>
      <c r="I79" s="106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26.25" customHeight="1">
      <c r="A80" s="45">
        <f t="shared" si="3"/>
        <v>64</v>
      </c>
      <c r="B80" s="99" t="s">
        <v>134</v>
      </c>
      <c r="C80" s="47" t="s">
        <v>20</v>
      </c>
      <c r="D80" s="56" t="s">
        <v>56</v>
      </c>
      <c r="E80" s="101">
        <v>100000</v>
      </c>
      <c r="F80" s="172">
        <v>10000</v>
      </c>
      <c r="G80" s="107">
        <v>90000</v>
      </c>
      <c r="H80" s="107"/>
      <c r="I80" s="106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26.25" customHeight="1">
      <c r="A81" s="45">
        <f t="shared" si="3"/>
        <v>65</v>
      </c>
      <c r="B81" s="99" t="s">
        <v>135</v>
      </c>
      <c r="C81" s="47" t="s">
        <v>136</v>
      </c>
      <c r="D81" s="56" t="s">
        <v>24</v>
      </c>
      <c r="E81" s="66">
        <v>250000</v>
      </c>
      <c r="F81" s="109">
        <v>250000</v>
      </c>
      <c r="G81" s="68"/>
      <c r="H81" s="68"/>
      <c r="I81" s="105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26.25" customHeight="1">
      <c r="A82" s="45">
        <f t="shared" si="3"/>
        <v>66</v>
      </c>
      <c r="B82" s="108" t="s">
        <v>137</v>
      </c>
      <c r="C82" s="47" t="s">
        <v>82</v>
      </c>
      <c r="D82" s="56" t="s">
        <v>36</v>
      </c>
      <c r="E82" s="66">
        <v>3500000</v>
      </c>
      <c r="F82" s="172">
        <v>0</v>
      </c>
      <c r="G82" s="109">
        <v>0</v>
      </c>
      <c r="H82" s="68">
        <v>0</v>
      </c>
      <c r="I82" s="105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26.25" customHeight="1">
      <c r="A83" s="45">
        <f t="shared" si="3"/>
        <v>67</v>
      </c>
      <c r="B83" s="108" t="s">
        <v>138</v>
      </c>
      <c r="C83" s="47" t="s">
        <v>139</v>
      </c>
      <c r="D83" s="56" t="s">
        <v>56</v>
      </c>
      <c r="E83" s="66">
        <v>383000</v>
      </c>
      <c r="F83" s="172">
        <v>0</v>
      </c>
      <c r="G83" s="109"/>
      <c r="H83" s="68"/>
      <c r="I83" s="105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26.25" customHeight="1">
      <c r="A84" s="45">
        <f t="shared" si="3"/>
        <v>68</v>
      </c>
      <c r="B84" s="108" t="s">
        <v>140</v>
      </c>
      <c r="C84" s="47" t="s">
        <v>146</v>
      </c>
      <c r="D84" s="56" t="s">
        <v>21</v>
      </c>
      <c r="E84" s="66">
        <v>158000</v>
      </c>
      <c r="F84" s="172">
        <v>0</v>
      </c>
      <c r="G84" s="109"/>
      <c r="H84" s="68"/>
      <c r="I84" s="105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26.25" customHeight="1">
      <c r="A85" s="45">
        <f t="shared" si="3"/>
        <v>69</v>
      </c>
      <c r="B85" s="108" t="s">
        <v>141</v>
      </c>
      <c r="C85" s="47" t="s">
        <v>146</v>
      </c>
      <c r="D85" s="56" t="s">
        <v>21</v>
      </c>
      <c r="E85" s="66">
        <v>32000</v>
      </c>
      <c r="F85" s="172">
        <v>0</v>
      </c>
      <c r="G85" s="109"/>
      <c r="H85" s="68"/>
      <c r="I85" s="105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26.25" customHeight="1">
      <c r="A86" s="45">
        <f t="shared" si="3"/>
        <v>70</v>
      </c>
      <c r="B86" s="108" t="s">
        <v>142</v>
      </c>
      <c r="C86" s="47" t="s">
        <v>146</v>
      </c>
      <c r="D86" s="56" t="s">
        <v>56</v>
      </c>
      <c r="E86" s="66">
        <v>1000000</v>
      </c>
      <c r="F86" s="172">
        <v>0</v>
      </c>
      <c r="G86" s="109">
        <v>0</v>
      </c>
      <c r="H86" s="68">
        <v>0</v>
      </c>
      <c r="I86" s="105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26.25" customHeight="1">
      <c r="A87" s="45">
        <f t="shared" si="3"/>
        <v>71</v>
      </c>
      <c r="B87" s="108" t="s">
        <v>143</v>
      </c>
      <c r="C87" s="110" t="s">
        <v>144</v>
      </c>
      <c r="D87" s="111" t="s">
        <v>56</v>
      </c>
      <c r="E87" s="109">
        <v>3000000</v>
      </c>
      <c r="F87" s="172">
        <v>2000000</v>
      </c>
      <c r="G87" s="109">
        <v>1000000</v>
      </c>
      <c r="H87" s="68">
        <v>0</v>
      </c>
      <c r="I87" s="105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26.25" customHeight="1">
      <c r="A88" s="45">
        <f t="shared" si="3"/>
        <v>72</v>
      </c>
      <c r="B88" s="108" t="s">
        <v>145</v>
      </c>
      <c r="C88" s="47" t="s">
        <v>146</v>
      </c>
      <c r="D88" s="56" t="s">
        <v>121</v>
      </c>
      <c r="E88" s="66">
        <v>86000</v>
      </c>
      <c r="F88" s="172">
        <v>30000</v>
      </c>
      <c r="G88" s="109">
        <f>E88-F88</f>
        <v>56000</v>
      </c>
      <c r="H88" s="68"/>
      <c r="I88" s="105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26.25" customHeight="1">
      <c r="A89" s="81">
        <f>A88+1</f>
        <v>73</v>
      </c>
      <c r="B89" s="112" t="s">
        <v>147</v>
      </c>
      <c r="C89" s="113"/>
      <c r="D89" s="114"/>
      <c r="E89" s="115">
        <v>99600</v>
      </c>
      <c r="F89" s="174">
        <v>4000</v>
      </c>
      <c r="G89" s="116">
        <v>15600</v>
      </c>
      <c r="H89" s="116"/>
      <c r="I89" s="117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26.25" customHeight="1">
      <c r="A90" s="81">
        <f>A89+1</f>
        <v>74</v>
      </c>
      <c r="B90" s="30" t="s">
        <v>148</v>
      </c>
      <c r="C90" s="35"/>
      <c r="D90" s="36"/>
      <c r="E90" s="118">
        <v>586000</v>
      </c>
      <c r="F90" s="175">
        <v>100000</v>
      </c>
      <c r="G90" s="118"/>
      <c r="H90" s="37"/>
      <c r="I90" s="3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26.25" customHeight="1">
      <c r="A91" s="119"/>
      <c r="B91" s="17" t="s">
        <v>149</v>
      </c>
      <c r="C91" s="31"/>
      <c r="D91" s="32"/>
      <c r="E91" s="33">
        <f>SUM(E92:E93)</f>
        <v>686770</v>
      </c>
      <c r="F91" s="160">
        <f>SUM(F92:F93)</f>
        <v>61700</v>
      </c>
      <c r="G91" s="33">
        <f>SUM(G92:G93)</f>
        <v>0</v>
      </c>
      <c r="H91" s="33">
        <f>SUM(H92:H93)</f>
        <v>1216102</v>
      </c>
      <c r="I91" s="34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26.25" customHeight="1">
      <c r="A92" s="120">
        <f>A90+1</f>
        <v>75</v>
      </c>
      <c r="B92" s="121" t="s">
        <v>150</v>
      </c>
      <c r="C92" s="122"/>
      <c r="D92" s="122" t="s">
        <v>151</v>
      </c>
      <c r="E92" s="123">
        <v>655470</v>
      </c>
      <c r="F92" s="177">
        <v>10000</v>
      </c>
      <c r="G92" s="123"/>
      <c r="H92" s="123">
        <f>1214820+1282</f>
        <v>1216102</v>
      </c>
      <c r="I92" s="124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26.25" customHeight="1">
      <c r="A93" s="125">
        <f aca="true" t="shared" si="4" ref="A93:A100">A92+1</f>
        <v>76</v>
      </c>
      <c r="B93" s="126" t="s">
        <v>152</v>
      </c>
      <c r="C93" s="127"/>
      <c r="D93" s="128" t="s">
        <v>151</v>
      </c>
      <c r="E93" s="129">
        <v>31300</v>
      </c>
      <c r="F93" s="176">
        <v>51700</v>
      </c>
      <c r="G93" s="130"/>
      <c r="H93" s="130"/>
      <c r="I93" s="131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26.25" customHeight="1">
      <c r="A94" s="81"/>
      <c r="B94" s="30" t="s">
        <v>153</v>
      </c>
      <c r="C94" s="35"/>
      <c r="D94" s="36"/>
      <c r="E94" s="118">
        <f>SUM(E95:E100)</f>
        <v>3460160</v>
      </c>
      <c r="F94" s="175">
        <f>SUM(F95:F100)</f>
        <v>1111920</v>
      </c>
      <c r="G94" s="175">
        <f>SUM(G95:G100)</f>
        <v>1131898</v>
      </c>
      <c r="H94" s="175">
        <f>SUM(H95:H100)</f>
        <v>1131898</v>
      </c>
      <c r="I94" s="3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26.25" customHeight="1">
      <c r="A95" s="120">
        <f>A93+1</f>
        <v>77</v>
      </c>
      <c r="B95" s="121" t="s">
        <v>178</v>
      </c>
      <c r="C95" s="122"/>
      <c r="D95" s="122" t="s">
        <v>154</v>
      </c>
      <c r="E95" s="123">
        <v>120000</v>
      </c>
      <c r="F95" s="177">
        <v>33000</v>
      </c>
      <c r="G95" s="123">
        <v>33000</v>
      </c>
      <c r="H95" s="123">
        <v>33000</v>
      </c>
      <c r="I95" s="124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26.25" customHeight="1">
      <c r="A96" s="45">
        <f t="shared" si="4"/>
        <v>78</v>
      </c>
      <c r="B96" s="121" t="s">
        <v>155</v>
      </c>
      <c r="C96" s="122"/>
      <c r="D96" s="122" t="s">
        <v>154</v>
      </c>
      <c r="E96" s="123">
        <v>2700000</v>
      </c>
      <c r="F96" s="177">
        <v>857262</v>
      </c>
      <c r="G96" s="123">
        <v>900000</v>
      </c>
      <c r="H96" s="123">
        <v>900000</v>
      </c>
      <c r="I96" s="124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26.25" customHeight="1">
      <c r="A97" s="45">
        <f t="shared" si="4"/>
        <v>79</v>
      </c>
      <c r="B97" s="121" t="s">
        <v>156</v>
      </c>
      <c r="C97" s="122"/>
      <c r="D97" s="122" t="s">
        <v>151</v>
      </c>
      <c r="E97" s="123">
        <v>10160</v>
      </c>
      <c r="F97" s="177">
        <v>10160</v>
      </c>
      <c r="G97" s="132"/>
      <c r="H97" s="132"/>
      <c r="I97" s="124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26.25" customHeight="1">
      <c r="A98" s="45">
        <f t="shared" si="4"/>
        <v>80</v>
      </c>
      <c r="B98" s="121" t="s">
        <v>157</v>
      </c>
      <c r="C98" s="122"/>
      <c r="D98" s="122" t="s">
        <v>154</v>
      </c>
      <c r="E98" s="123">
        <v>350000</v>
      </c>
      <c r="F98" s="177">
        <v>113898</v>
      </c>
      <c r="G98" s="123">
        <v>113898</v>
      </c>
      <c r="H98" s="123">
        <v>113898</v>
      </c>
      <c r="I98" s="124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26.25" customHeight="1">
      <c r="A99" s="45">
        <f t="shared" si="4"/>
        <v>81</v>
      </c>
      <c r="B99" s="121" t="s">
        <v>158</v>
      </c>
      <c r="C99" s="122"/>
      <c r="D99" s="122" t="s">
        <v>154</v>
      </c>
      <c r="E99" s="123">
        <v>30000</v>
      </c>
      <c r="F99" s="177">
        <f>8600</f>
        <v>8600</v>
      </c>
      <c r="G99" s="132">
        <v>8000</v>
      </c>
      <c r="H99" s="132">
        <v>8000</v>
      </c>
      <c r="I99" s="50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26.25" customHeight="1">
      <c r="A100" s="45">
        <f t="shared" si="4"/>
        <v>82</v>
      </c>
      <c r="B100" s="133" t="s">
        <v>159</v>
      </c>
      <c r="C100" s="18"/>
      <c r="D100" s="122" t="s">
        <v>154</v>
      </c>
      <c r="E100" s="134">
        <v>250000</v>
      </c>
      <c r="F100" s="178">
        <v>89000</v>
      </c>
      <c r="G100" s="135">
        <v>77000</v>
      </c>
      <c r="H100" s="134">
        <v>77000</v>
      </c>
      <c r="I100" s="131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26.25" customHeight="1">
      <c r="A101" s="81"/>
      <c r="B101" s="136" t="s">
        <v>160</v>
      </c>
      <c r="C101" s="35"/>
      <c r="D101" s="36"/>
      <c r="E101" s="161">
        <f>SUM(E94,E91,E90,E89,E52,E13,E11)</f>
        <v>84392023</v>
      </c>
      <c r="F101" s="161">
        <f>SUM(F94,F91,F90,F89,F52,F13,F11)</f>
        <v>25565869</v>
      </c>
      <c r="G101" s="161">
        <f>SUM(G94,G91,G90,G89,G52,G13,G11)</f>
        <v>25311000</v>
      </c>
      <c r="H101" s="161">
        <f>SUM(H94,H91,H90,H89,H52,H13,H11)</f>
        <v>27798000</v>
      </c>
      <c r="I101" s="137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3.5">
      <c r="A102" s="138"/>
      <c r="B102" s="139"/>
      <c r="C102" s="140"/>
      <c r="D102" s="139"/>
      <c r="E102" s="141"/>
      <c r="F102" s="179"/>
      <c r="G102" s="141"/>
      <c r="H102" s="144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13.5">
      <c r="A103" s="138"/>
      <c r="C103" s="142"/>
      <c r="D103" s="143"/>
      <c r="E103" s="198"/>
      <c r="F103" s="198"/>
      <c r="G103" s="198"/>
      <c r="H103" s="198"/>
      <c r="I103" s="144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13.5" customHeight="1">
      <c r="A104" s="138"/>
      <c r="B104" s="1" t="s">
        <v>161</v>
      </c>
      <c r="C104" s="145" t="s">
        <v>162</v>
      </c>
      <c r="D104" s="143"/>
      <c r="E104" s="143"/>
      <c r="F104" s="181"/>
      <c r="G104" s="143"/>
      <c r="H104" s="143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13.5">
      <c r="A105" s="138"/>
      <c r="B105" s="1" t="s">
        <v>163</v>
      </c>
      <c r="C105" s="145" t="s">
        <v>164</v>
      </c>
      <c r="D105" s="143"/>
      <c r="E105" s="144"/>
      <c r="F105" s="180"/>
      <c r="G105" s="144"/>
      <c r="H105" s="144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13.5">
      <c r="A106" s="138"/>
      <c r="B106" s="1" t="s">
        <v>165</v>
      </c>
      <c r="C106" s="145" t="s">
        <v>166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2:19" ht="13.5">
      <c r="B107" s="1" t="s">
        <v>167</v>
      </c>
      <c r="C107" s="145" t="s">
        <v>168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2:3" ht="13.5">
      <c r="B108" s="1" t="s">
        <v>169</v>
      </c>
      <c r="C108" s="142" t="s">
        <v>170</v>
      </c>
    </row>
    <row r="109" spans="2:3" ht="13.5">
      <c r="B109" s="1" t="s">
        <v>171</v>
      </c>
      <c r="C109" s="145" t="s">
        <v>172</v>
      </c>
    </row>
    <row r="110" spans="2:3" ht="13.5">
      <c r="B110" s="1" t="s">
        <v>173</v>
      </c>
      <c r="C110" s="145" t="s">
        <v>174</v>
      </c>
    </row>
    <row r="111" spans="2:3" ht="13.5">
      <c r="B111" s="8" t="s">
        <v>175</v>
      </c>
      <c r="C111" s="147" t="s">
        <v>176</v>
      </c>
    </row>
    <row r="112" spans="2:3" ht="13.5">
      <c r="B112" s="148"/>
      <c r="C112" s="147" t="s">
        <v>177</v>
      </c>
    </row>
    <row r="113" spans="2:3" ht="13.5">
      <c r="B113" s="8"/>
      <c r="C113" s="147"/>
    </row>
    <row r="116" ht="13.5">
      <c r="J116" s="8"/>
    </row>
    <row r="117" spans="1:10" ht="13.5">
      <c r="A117" s="149"/>
      <c r="D117" s="149"/>
      <c r="E117" s="149"/>
      <c r="F117" s="182"/>
      <c r="G117" s="149"/>
      <c r="H117" s="149"/>
      <c r="I117" s="149"/>
      <c r="J117" s="8"/>
    </row>
    <row r="118" spans="1:10" ht="13.5">
      <c r="A118" s="149"/>
      <c r="D118" s="149"/>
      <c r="E118" s="149"/>
      <c r="F118" s="182"/>
      <c r="G118" s="149"/>
      <c r="H118" s="149"/>
      <c r="I118" s="149"/>
      <c r="J118" s="150"/>
    </row>
    <row r="119" spans="1:9" ht="13.5">
      <c r="A119" s="151"/>
      <c r="D119" s="152"/>
      <c r="E119" s="152"/>
      <c r="F119" s="183"/>
      <c r="G119" s="152"/>
      <c r="H119" s="152"/>
      <c r="I119" s="152"/>
    </row>
    <row r="120" spans="1:9" ht="13.5">
      <c r="A120" s="151"/>
      <c r="D120" s="152"/>
      <c r="E120" s="152"/>
      <c r="F120" s="183"/>
      <c r="G120" s="152"/>
      <c r="H120" s="152"/>
      <c r="I120" s="152"/>
    </row>
    <row r="121" spans="1:9" ht="35.25" customHeight="1">
      <c r="A121" s="153"/>
      <c r="D121" s="153"/>
      <c r="E121" s="153"/>
      <c r="F121" s="184"/>
      <c r="G121" s="153"/>
      <c r="H121" s="153"/>
      <c r="I121" s="153"/>
    </row>
    <row r="122" spans="1:9" ht="13.5">
      <c r="A122" s="151"/>
      <c r="D122" s="152"/>
      <c r="E122" s="152"/>
      <c r="F122" s="183"/>
      <c r="G122" s="152"/>
      <c r="H122" s="152"/>
      <c r="I122" s="152"/>
    </row>
    <row r="123" spans="1:9" ht="13.5">
      <c r="A123" s="151"/>
      <c r="D123" s="152"/>
      <c r="E123" s="152"/>
      <c r="F123" s="183"/>
      <c r="G123" s="152"/>
      <c r="H123" s="152"/>
      <c r="I123" s="152"/>
    </row>
    <row r="124" spans="1:9" ht="13.5">
      <c r="A124" s="151"/>
      <c r="D124" s="152"/>
      <c r="E124" s="152"/>
      <c r="F124" s="183"/>
      <c r="G124" s="152"/>
      <c r="H124" s="152"/>
      <c r="I124" s="152"/>
    </row>
    <row r="125" spans="1:9" ht="13.5">
      <c r="A125" s="151"/>
      <c r="D125" s="152"/>
      <c r="E125" s="152"/>
      <c r="F125" s="183"/>
      <c r="G125" s="152"/>
      <c r="H125" s="152"/>
      <c r="I125" s="152"/>
    </row>
    <row r="126" spans="1:9" ht="13.5">
      <c r="A126" s="151"/>
      <c r="D126" s="152"/>
      <c r="E126" s="152"/>
      <c r="F126" s="183"/>
      <c r="G126" s="152"/>
      <c r="H126" s="152"/>
      <c r="I126" s="152"/>
    </row>
    <row r="127" spans="1:9" ht="13.5">
      <c r="A127" s="151"/>
      <c r="D127" s="152"/>
      <c r="E127" s="152"/>
      <c r="F127" s="183"/>
      <c r="G127" s="152"/>
      <c r="H127" s="152"/>
      <c r="I127" s="152"/>
    </row>
    <row r="128" spans="1:9" ht="13.5">
      <c r="A128" s="151"/>
      <c r="D128" s="152"/>
      <c r="E128" s="152"/>
      <c r="F128" s="183"/>
      <c r="G128" s="152"/>
      <c r="H128" s="152"/>
      <c r="I128" s="152"/>
    </row>
    <row r="129" spans="1:9" ht="13.5">
      <c r="A129" s="151"/>
      <c r="D129" s="152"/>
      <c r="E129" s="152"/>
      <c r="F129" s="183"/>
      <c r="G129" s="152"/>
      <c r="H129" s="152"/>
      <c r="I129" s="152"/>
    </row>
    <row r="130" spans="1:9" ht="13.5">
      <c r="A130" s="151"/>
      <c r="D130" s="152"/>
      <c r="E130" s="152"/>
      <c r="F130" s="183"/>
      <c r="G130" s="152"/>
      <c r="H130" s="152"/>
      <c r="I130" s="152"/>
    </row>
    <row r="131" spans="1:9" ht="13.5">
      <c r="A131" s="151"/>
      <c r="D131" s="152"/>
      <c r="E131" s="152"/>
      <c r="F131" s="183"/>
      <c r="G131" s="152"/>
      <c r="H131" s="152"/>
      <c r="I131" s="152"/>
    </row>
    <row r="132" spans="1:9" ht="13.5">
      <c r="A132" s="151"/>
      <c r="D132" s="152"/>
      <c r="E132" s="152"/>
      <c r="F132" s="183"/>
      <c r="G132" s="152"/>
      <c r="H132" s="152"/>
      <c r="I132" s="152"/>
    </row>
    <row r="133" spans="1:9" ht="13.5">
      <c r="A133" s="151"/>
      <c r="D133" s="152"/>
      <c r="E133" s="152"/>
      <c r="F133" s="183"/>
      <c r="G133" s="152"/>
      <c r="H133" s="152"/>
      <c r="I133" s="152"/>
    </row>
    <row r="134" spans="1:9" ht="13.5">
      <c r="A134" s="151"/>
      <c r="D134" s="152"/>
      <c r="E134" s="152"/>
      <c r="F134" s="183"/>
      <c r="G134" s="152"/>
      <c r="H134" s="152"/>
      <c r="I134" s="152"/>
    </row>
    <row r="135" spans="1:9" ht="13.5">
      <c r="A135" s="151"/>
      <c r="D135" s="152"/>
      <c r="E135" s="152"/>
      <c r="F135" s="183"/>
      <c r="G135" s="152"/>
      <c r="H135" s="152"/>
      <c r="I135" s="152"/>
    </row>
    <row r="136" spans="1:9" ht="13.5">
      <c r="A136" s="151"/>
      <c r="D136" s="152"/>
      <c r="E136" s="152"/>
      <c r="F136" s="183"/>
      <c r="G136" s="152"/>
      <c r="H136" s="152"/>
      <c r="I136" s="152"/>
    </row>
    <row r="137" spans="1:9" ht="13.5">
      <c r="A137" s="151"/>
      <c r="D137" s="152"/>
      <c r="E137" s="152"/>
      <c r="F137" s="183"/>
      <c r="G137" s="152"/>
      <c r="H137" s="152"/>
      <c r="I137" s="152"/>
    </row>
    <row r="138" spans="1:9" ht="13.5">
      <c r="A138" s="151"/>
      <c r="D138" s="152"/>
      <c r="E138" s="152"/>
      <c r="F138" s="183"/>
      <c r="G138" s="152"/>
      <c r="H138" s="152"/>
      <c r="I138" s="152"/>
    </row>
    <row r="139" spans="1:9" ht="13.5">
      <c r="A139" s="151"/>
      <c r="D139" s="152"/>
      <c r="E139" s="152"/>
      <c r="F139" s="183"/>
      <c r="G139" s="152"/>
      <c r="H139" s="152"/>
      <c r="I139" s="152"/>
    </row>
    <row r="140" spans="1:9" ht="13.5">
      <c r="A140" s="151"/>
      <c r="D140" s="152"/>
      <c r="E140" s="152"/>
      <c r="F140" s="183"/>
      <c r="G140" s="152"/>
      <c r="H140" s="152"/>
      <c r="I140" s="152"/>
    </row>
    <row r="141" spans="1:9" ht="13.5">
      <c r="A141" s="151"/>
      <c r="B141" s="152"/>
      <c r="C141" s="154"/>
      <c r="D141" s="152"/>
      <c r="E141" s="152"/>
      <c r="F141" s="183"/>
      <c r="G141" s="152"/>
      <c r="H141" s="152"/>
      <c r="I141" s="152"/>
    </row>
    <row r="142" spans="1:9" ht="13.5">
      <c r="A142" s="151"/>
      <c r="B142" s="152"/>
      <c r="C142" s="154"/>
      <c r="D142" s="152"/>
      <c r="E142" s="152"/>
      <c r="F142" s="183"/>
      <c r="G142" s="152"/>
      <c r="H142" s="152"/>
      <c r="I142" s="152"/>
    </row>
    <row r="143" spans="1:9" ht="13.5">
      <c r="A143" s="151"/>
      <c r="B143" s="152"/>
      <c r="C143" s="154"/>
      <c r="D143" s="152"/>
      <c r="E143" s="152"/>
      <c r="F143" s="183"/>
      <c r="G143" s="152"/>
      <c r="H143" s="152"/>
      <c r="I143" s="152"/>
    </row>
    <row r="144" spans="1:9" ht="13.5">
      <c r="A144" s="151"/>
      <c r="B144" s="152"/>
      <c r="C144" s="154"/>
      <c r="D144" s="152"/>
      <c r="E144" s="152"/>
      <c r="F144" s="183"/>
      <c r="G144" s="152"/>
      <c r="H144" s="152"/>
      <c r="I144" s="152"/>
    </row>
    <row r="145" spans="1:9" ht="13.5">
      <c r="A145" s="151"/>
      <c r="B145" s="152"/>
      <c r="C145" s="154"/>
      <c r="D145" s="152"/>
      <c r="E145" s="152"/>
      <c r="F145" s="183"/>
      <c r="G145" s="152"/>
      <c r="H145" s="152"/>
      <c r="I145" s="152"/>
    </row>
    <row r="146" spans="1:9" ht="13.5">
      <c r="A146" s="151"/>
      <c r="B146" s="152"/>
      <c r="C146" s="154"/>
      <c r="D146" s="152"/>
      <c r="E146" s="152"/>
      <c r="F146" s="183"/>
      <c r="G146" s="152"/>
      <c r="H146" s="152"/>
      <c r="I146" s="152"/>
    </row>
    <row r="147" spans="1:9" ht="13.5">
      <c r="A147" s="151"/>
      <c r="B147" s="152"/>
      <c r="C147" s="154"/>
      <c r="D147" s="152"/>
      <c r="E147" s="152"/>
      <c r="F147" s="183"/>
      <c r="G147" s="152"/>
      <c r="H147" s="152"/>
      <c r="I147" s="152"/>
    </row>
    <row r="148" spans="1:9" ht="13.5">
      <c r="A148" s="151"/>
      <c r="B148" s="152"/>
      <c r="C148" s="154"/>
      <c r="D148" s="152"/>
      <c r="E148" s="152"/>
      <c r="F148" s="183"/>
      <c r="G148" s="152"/>
      <c r="H148" s="152"/>
      <c r="I148" s="152"/>
    </row>
    <row r="149" spans="1:9" ht="13.5">
      <c r="A149" s="151"/>
      <c r="B149" s="152"/>
      <c r="C149" s="154"/>
      <c r="D149" s="152"/>
      <c r="E149" s="152"/>
      <c r="F149" s="183"/>
      <c r="G149" s="152"/>
      <c r="H149" s="152"/>
      <c r="I149" s="152"/>
    </row>
    <row r="150" spans="1:9" ht="13.5">
      <c r="A150" s="151"/>
      <c r="B150" s="152"/>
      <c r="C150" s="154"/>
      <c r="D150" s="152"/>
      <c r="E150" s="152"/>
      <c r="F150" s="183"/>
      <c r="G150" s="152"/>
      <c r="H150" s="152"/>
      <c r="I150" s="152"/>
    </row>
    <row r="151" spans="1:9" ht="13.5">
      <c r="A151" s="151"/>
      <c r="B151" s="152"/>
      <c r="C151" s="154"/>
      <c r="D151" s="152"/>
      <c r="E151" s="152"/>
      <c r="F151" s="183"/>
      <c r="G151" s="152"/>
      <c r="H151" s="152"/>
      <c r="I151" s="152"/>
    </row>
    <row r="152" spans="1:9" ht="13.5">
      <c r="A152" s="151"/>
      <c r="B152" s="152"/>
      <c r="C152" s="154"/>
      <c r="D152" s="152"/>
      <c r="E152" s="152"/>
      <c r="F152" s="183"/>
      <c r="G152" s="152"/>
      <c r="H152" s="152"/>
      <c r="I152" s="152"/>
    </row>
    <row r="153" spans="1:9" ht="13.5">
      <c r="A153" s="151"/>
      <c r="B153" s="152"/>
      <c r="C153" s="154"/>
      <c r="D153" s="152"/>
      <c r="E153" s="152"/>
      <c r="F153" s="183"/>
      <c r="G153" s="152"/>
      <c r="H153" s="152"/>
      <c r="I153" s="152"/>
    </row>
    <row r="154" spans="1:9" ht="13.5">
      <c r="A154" s="151"/>
      <c r="B154" s="152"/>
      <c r="C154" s="154"/>
      <c r="D154" s="152"/>
      <c r="E154" s="152"/>
      <c r="F154" s="183"/>
      <c r="G154" s="152"/>
      <c r="H154" s="152"/>
      <c r="I154" s="152"/>
    </row>
    <row r="155" spans="1:9" ht="13.5">
      <c r="A155" s="151"/>
      <c r="B155" s="152"/>
      <c r="C155" s="154"/>
      <c r="D155" s="152"/>
      <c r="E155" s="152"/>
      <c r="F155" s="183"/>
      <c r="G155" s="152"/>
      <c r="H155" s="152"/>
      <c r="I155" s="152"/>
    </row>
    <row r="156" spans="1:9" ht="13.5">
      <c r="A156" s="151"/>
      <c r="B156" s="152"/>
      <c r="C156" s="154"/>
      <c r="D156" s="152"/>
      <c r="E156" s="152"/>
      <c r="F156" s="183"/>
      <c r="G156" s="152"/>
      <c r="H156" s="152"/>
      <c r="I156" s="152"/>
    </row>
    <row r="157" spans="1:9" ht="13.5">
      <c r="A157" s="151"/>
      <c r="B157" s="152"/>
      <c r="C157" s="154"/>
      <c r="D157" s="152"/>
      <c r="E157" s="152"/>
      <c r="F157" s="183"/>
      <c r="G157" s="152"/>
      <c r="H157" s="152"/>
      <c r="I157" s="152"/>
    </row>
    <row r="158" spans="1:9" ht="13.5">
      <c r="A158" s="151"/>
      <c r="B158" s="152"/>
      <c r="C158" s="154"/>
      <c r="D158" s="152"/>
      <c r="E158" s="152"/>
      <c r="F158" s="183"/>
      <c r="G158" s="152"/>
      <c r="H158" s="152"/>
      <c r="I158" s="152"/>
    </row>
    <row r="159" spans="1:9" ht="13.5">
      <c r="A159" s="151"/>
      <c r="B159" s="152"/>
      <c r="C159" s="154"/>
      <c r="D159" s="152"/>
      <c r="E159" s="152"/>
      <c r="F159" s="183"/>
      <c r="G159" s="152"/>
      <c r="H159" s="152"/>
      <c r="I159" s="152"/>
    </row>
  </sheetData>
  <sheetProtection/>
  <mergeCells count="11">
    <mergeCell ref="A2:I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E15:E1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3"/>
  <headerFooter alignWithMargins="0">
    <oddFooter>&amp;R&amp;P</oddFooter>
  </headerFooter>
  <rowBreaks count="2" manualBreakCount="2">
    <brk id="86" max="8" man="1"/>
    <brk id="101" max="8" man="1"/>
  </rowBreaks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30"/>
  <sheetViews>
    <sheetView showGridLines="0"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55.7109375" style="0" customWidth="1"/>
    <col min="4" max="5" width="10.7109375" style="0" customWidth="1"/>
    <col min="6" max="9" width="12.7109375" style="0" customWidth="1"/>
    <col min="10" max="78" width="9.140625" style="270" customWidth="1"/>
  </cols>
  <sheetData>
    <row r="1" spans="1:9" ht="15">
      <c r="A1" s="389" t="s">
        <v>244</v>
      </c>
      <c r="I1" s="352"/>
    </row>
    <row r="2" spans="1:9" ht="45" customHeight="1">
      <c r="A2" s="430" t="s">
        <v>246</v>
      </c>
      <c r="B2" s="430"/>
      <c r="C2" s="430"/>
      <c r="D2" s="430"/>
      <c r="E2" s="430"/>
      <c r="F2" s="430"/>
      <c r="G2" s="430"/>
      <c r="H2" s="430"/>
      <c r="I2" s="430"/>
    </row>
    <row r="3" spans="1:9" ht="15" customHeight="1">
      <c r="A3" s="199"/>
      <c r="B3" s="199"/>
      <c r="C3" s="200"/>
      <c r="D3" s="201"/>
      <c r="E3" s="202"/>
      <c r="F3" s="203"/>
      <c r="G3" s="204"/>
      <c r="H3" s="204"/>
      <c r="I3" s="204"/>
    </row>
    <row r="4" spans="1:9" ht="60" customHeight="1">
      <c r="A4" s="205" t="s">
        <v>2</v>
      </c>
      <c r="B4" s="206" t="s">
        <v>188</v>
      </c>
      <c r="C4" s="353" t="s">
        <v>189</v>
      </c>
      <c r="D4" s="207" t="s">
        <v>4</v>
      </c>
      <c r="E4" s="208" t="s">
        <v>5</v>
      </c>
      <c r="F4" s="209" t="s">
        <v>190</v>
      </c>
      <c r="G4" s="329" t="s">
        <v>7</v>
      </c>
      <c r="H4" s="329" t="s">
        <v>8</v>
      </c>
      <c r="I4" s="390" t="s">
        <v>9</v>
      </c>
    </row>
    <row r="5" spans="1:9" ht="12" customHeight="1">
      <c r="A5" s="210">
        <v>0</v>
      </c>
      <c r="B5" s="211">
        <v>1</v>
      </c>
      <c r="C5" s="212">
        <v>2</v>
      </c>
      <c r="D5" s="212">
        <v>3</v>
      </c>
      <c r="E5" s="213" t="s">
        <v>11</v>
      </c>
      <c r="F5" s="212">
        <v>5</v>
      </c>
      <c r="G5" s="212">
        <v>6</v>
      </c>
      <c r="H5" s="212">
        <v>7</v>
      </c>
      <c r="I5" s="391">
        <v>8</v>
      </c>
    </row>
    <row r="6" spans="1:78" s="220" customFormat="1" ht="18" customHeight="1">
      <c r="A6" s="214"/>
      <c r="B6" s="215"/>
      <c r="C6" s="216" t="s">
        <v>12</v>
      </c>
      <c r="D6" s="217"/>
      <c r="E6" s="218"/>
      <c r="F6" s="219">
        <f>SUM(F7:F8)</f>
        <v>100000</v>
      </c>
      <c r="G6" s="219">
        <f>SUM(G7:G8)</f>
        <v>100000</v>
      </c>
      <c r="H6" s="219">
        <f>SUM(H7:H8)</f>
        <v>50000</v>
      </c>
      <c r="I6" s="392">
        <f>SUM(I7:I8)</f>
        <v>0</v>
      </c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</row>
    <row r="7" spans="1:78" s="228" customFormat="1" ht="15" customHeight="1">
      <c r="A7" s="221">
        <v>1</v>
      </c>
      <c r="B7" s="222"/>
      <c r="C7" s="223" t="s">
        <v>191</v>
      </c>
      <c r="D7" s="224"/>
      <c r="E7" s="224" t="s">
        <v>56</v>
      </c>
      <c r="F7" s="225">
        <v>100000</v>
      </c>
      <c r="G7" s="226">
        <v>100000</v>
      </c>
      <c r="H7" s="227">
        <v>50000</v>
      </c>
      <c r="I7" s="393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</row>
    <row r="8" spans="1:78" s="228" customFormat="1" ht="15" customHeight="1">
      <c r="A8" s="229"/>
      <c r="B8" s="230"/>
      <c r="C8" s="231"/>
      <c r="D8" s="232"/>
      <c r="E8" s="232"/>
      <c r="F8" s="233"/>
      <c r="G8" s="233"/>
      <c r="H8" s="234"/>
      <c r="I8" s="394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</row>
    <row r="9" spans="1:78" s="220" customFormat="1" ht="18" customHeight="1">
      <c r="A9" s="235"/>
      <c r="B9" s="236"/>
      <c r="C9" s="237" t="s">
        <v>192</v>
      </c>
      <c r="D9" s="238"/>
      <c r="E9" s="238"/>
      <c r="F9" s="239">
        <f>SUM(F10:F10)</f>
        <v>0</v>
      </c>
      <c r="G9" s="239">
        <f>SUM(G10:G10)</f>
        <v>0</v>
      </c>
      <c r="H9" s="239">
        <f>SUM(H10:H10)</f>
        <v>0</v>
      </c>
      <c r="I9" s="395">
        <f>SUM(I10:I10)</f>
        <v>0</v>
      </c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</row>
    <row r="10" spans="1:78" s="228" customFormat="1" ht="15" customHeight="1">
      <c r="A10" s="240"/>
      <c r="B10" s="230"/>
      <c r="C10" s="231"/>
      <c r="D10" s="232"/>
      <c r="E10" s="232"/>
      <c r="F10" s="233"/>
      <c r="G10" s="233"/>
      <c r="H10" s="234"/>
      <c r="I10" s="394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</row>
    <row r="11" spans="1:78" s="220" customFormat="1" ht="18" customHeight="1">
      <c r="A11" s="235"/>
      <c r="B11" s="236"/>
      <c r="C11" s="237" t="s">
        <v>80</v>
      </c>
      <c r="D11" s="238"/>
      <c r="E11" s="238"/>
      <c r="F11" s="239">
        <f>SUM(F12:F12)</f>
        <v>100000</v>
      </c>
      <c r="G11" s="239">
        <f>SUM(G12:G12)</f>
        <v>100000</v>
      </c>
      <c r="H11" s="239">
        <f>SUM(H12:H12)</f>
        <v>0</v>
      </c>
      <c r="I11" s="395">
        <f>SUM(I12:I12)</f>
        <v>0</v>
      </c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</row>
    <row r="12" spans="1:78" s="228" customFormat="1" ht="15" customHeight="1">
      <c r="A12" s="240">
        <f>A7+1</f>
        <v>2</v>
      </c>
      <c r="B12" s="241"/>
      <c r="C12" s="242" t="s">
        <v>193</v>
      </c>
      <c r="D12" s="243" t="s">
        <v>241</v>
      </c>
      <c r="E12" s="243" t="s">
        <v>21</v>
      </c>
      <c r="F12" s="225">
        <v>100000</v>
      </c>
      <c r="G12" s="244">
        <v>100000</v>
      </c>
      <c r="H12" s="245">
        <v>0</v>
      </c>
      <c r="I12" s="396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</row>
    <row r="13" spans="1:78" s="220" customFormat="1" ht="18" customHeight="1">
      <c r="A13" s="235"/>
      <c r="B13" s="236"/>
      <c r="C13" s="237" t="s">
        <v>194</v>
      </c>
      <c r="D13" s="238"/>
      <c r="E13" s="238"/>
      <c r="F13" s="239">
        <f>SUM(F14:F15)</f>
        <v>34000</v>
      </c>
      <c r="G13" s="239">
        <f>SUM(G14:G15)</f>
        <v>34000</v>
      </c>
      <c r="H13" s="239">
        <f>SUM(H14:H15)</f>
        <v>0</v>
      </c>
      <c r="I13" s="395">
        <f>SUM(I14:I15)</f>
        <v>0</v>
      </c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</row>
    <row r="14" spans="1:78" s="253" customFormat="1" ht="15" customHeight="1">
      <c r="A14" s="221">
        <f>A12+1</f>
        <v>3</v>
      </c>
      <c r="B14" s="230"/>
      <c r="C14" s="231" t="s">
        <v>195</v>
      </c>
      <c r="D14" s="243"/>
      <c r="E14" s="250" t="s">
        <v>50</v>
      </c>
      <c r="F14" s="233">
        <v>34000</v>
      </c>
      <c r="G14" s="251">
        <v>34000</v>
      </c>
      <c r="H14" s="252">
        <v>0</v>
      </c>
      <c r="I14" s="397">
        <v>0</v>
      </c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</row>
    <row r="15" spans="1:78" s="253" customFormat="1" ht="15" customHeight="1">
      <c r="A15" s="240"/>
      <c r="B15" s="241"/>
      <c r="C15" s="246"/>
      <c r="D15" s="247"/>
      <c r="E15" s="247"/>
      <c r="F15" s="254"/>
      <c r="G15" s="248"/>
      <c r="H15" s="249"/>
      <c r="I15" s="398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</row>
    <row r="16" spans="1:78" s="220" customFormat="1" ht="18" customHeight="1">
      <c r="A16" s="255"/>
      <c r="B16" s="256"/>
      <c r="C16" s="237" t="s">
        <v>196</v>
      </c>
      <c r="D16" s="238"/>
      <c r="E16" s="238"/>
      <c r="F16" s="239"/>
      <c r="G16" s="219">
        <v>0</v>
      </c>
      <c r="H16" s="257"/>
      <c r="I16" s="392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</row>
    <row r="17" spans="1:78" s="220" customFormat="1" ht="18" customHeight="1">
      <c r="A17" s="235"/>
      <c r="B17" s="236"/>
      <c r="C17" s="237" t="s">
        <v>197</v>
      </c>
      <c r="D17" s="238"/>
      <c r="E17" s="238"/>
      <c r="F17" s="239">
        <f>SUM(F18:F20)</f>
        <v>686770</v>
      </c>
      <c r="G17" s="239">
        <f>SUM(G18:G20)</f>
        <v>40400</v>
      </c>
      <c r="H17" s="239">
        <f>SUM(H18:H20)</f>
        <v>150000</v>
      </c>
      <c r="I17" s="395">
        <f>SUM(I18:I20)</f>
        <v>0</v>
      </c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</row>
    <row r="18" spans="1:78" s="228" customFormat="1" ht="15" customHeight="1">
      <c r="A18" s="240">
        <f>A14+1</f>
        <v>4</v>
      </c>
      <c r="B18" s="241"/>
      <c r="C18" s="121" t="s">
        <v>150</v>
      </c>
      <c r="D18" s="247"/>
      <c r="E18" s="258" t="s">
        <v>151</v>
      </c>
      <c r="F18" s="254">
        <v>655470</v>
      </c>
      <c r="G18" s="275">
        <v>10000</v>
      </c>
      <c r="H18" s="275">
        <v>100000</v>
      </c>
      <c r="I18" s="39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</row>
    <row r="19" spans="1:78" s="228" customFormat="1" ht="15" customHeight="1">
      <c r="A19" s="240">
        <f>A18+1</f>
        <v>5</v>
      </c>
      <c r="B19" s="241"/>
      <c r="C19" s="246" t="s">
        <v>152</v>
      </c>
      <c r="D19" s="247"/>
      <c r="E19" s="258" t="s">
        <v>151</v>
      </c>
      <c r="F19" s="254">
        <v>31300</v>
      </c>
      <c r="G19" s="254">
        <v>30400</v>
      </c>
      <c r="H19" s="254">
        <v>50000</v>
      </c>
      <c r="I19" s="400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</row>
    <row r="20" spans="1:78" s="228" customFormat="1" ht="15" customHeight="1">
      <c r="A20" s="240"/>
      <c r="B20" s="241"/>
      <c r="C20" s="259"/>
      <c r="D20" s="247"/>
      <c r="E20" s="247"/>
      <c r="F20" s="254"/>
      <c r="G20" s="254"/>
      <c r="H20" s="254"/>
      <c r="I20" s="400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</row>
    <row r="21" spans="1:78" s="220" customFormat="1" ht="18" customHeight="1">
      <c r="A21" s="235"/>
      <c r="B21" s="236"/>
      <c r="C21" s="237" t="s">
        <v>198</v>
      </c>
      <c r="D21" s="238"/>
      <c r="E21" s="238"/>
      <c r="F21" s="260">
        <f>SUM(F22:F25)</f>
        <v>0</v>
      </c>
      <c r="G21" s="261">
        <f>SUM(G22:G25)</f>
        <v>138383</v>
      </c>
      <c r="H21" s="261">
        <f>SUM(H22:H25)</f>
        <v>38000</v>
      </c>
      <c r="I21" s="401">
        <f>SUM(I22:I25)</f>
        <v>25000</v>
      </c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</row>
    <row r="22" spans="1:78" s="228" customFormat="1" ht="15" customHeight="1">
      <c r="A22" s="240">
        <f>A19+1</f>
        <v>6</v>
      </c>
      <c r="B22" s="241"/>
      <c r="C22" s="121" t="s">
        <v>199</v>
      </c>
      <c r="D22" s="243"/>
      <c r="E22" s="258" t="s">
        <v>151</v>
      </c>
      <c r="F22" s="254"/>
      <c r="G22" s="338">
        <v>46500</v>
      </c>
      <c r="H22" s="262">
        <v>30000</v>
      </c>
      <c r="I22" s="402">
        <v>20000</v>
      </c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</row>
    <row r="23" spans="1:78" s="228" customFormat="1" ht="15" customHeight="1">
      <c r="A23" s="240">
        <f>A22+1</f>
        <v>7</v>
      </c>
      <c r="B23" s="241"/>
      <c r="C23" s="121" t="s">
        <v>200</v>
      </c>
      <c r="D23" s="243"/>
      <c r="E23" s="258" t="s">
        <v>151</v>
      </c>
      <c r="F23" s="254"/>
      <c r="G23" s="338">
        <v>79983</v>
      </c>
      <c r="H23" s="249"/>
      <c r="I23" s="398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</row>
    <row r="24" spans="1:78" s="228" customFormat="1" ht="15" customHeight="1">
      <c r="A24" s="240">
        <f>A23+1</f>
        <v>8</v>
      </c>
      <c r="B24" s="241"/>
      <c r="C24" s="121" t="s">
        <v>158</v>
      </c>
      <c r="D24" s="243"/>
      <c r="E24" s="258" t="s">
        <v>151</v>
      </c>
      <c r="F24" s="254"/>
      <c r="G24" s="248">
        <v>1900</v>
      </c>
      <c r="H24" s="249">
        <v>1000</v>
      </c>
      <c r="I24" s="398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</row>
    <row r="25" spans="1:78" s="228" customFormat="1" ht="15" customHeight="1">
      <c r="A25" s="240">
        <f>A24+1</f>
        <v>9</v>
      </c>
      <c r="B25" s="241"/>
      <c r="C25" s="121" t="s">
        <v>159</v>
      </c>
      <c r="D25" s="243"/>
      <c r="E25" s="258" t="s">
        <v>151</v>
      </c>
      <c r="F25" s="254"/>
      <c r="G25" s="263">
        <v>10000</v>
      </c>
      <c r="H25" s="264">
        <v>7000</v>
      </c>
      <c r="I25" s="403">
        <v>5000</v>
      </c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</row>
    <row r="26" spans="1:9" ht="30" customHeight="1">
      <c r="A26" s="265"/>
      <c r="B26" s="266"/>
      <c r="C26" s="354" t="s">
        <v>160</v>
      </c>
      <c r="D26" s="267"/>
      <c r="E26" s="267"/>
      <c r="F26" s="355">
        <f>SUM(F6+F9+F11+F13+F16+F17+F21)</f>
        <v>920770</v>
      </c>
      <c r="G26" s="355">
        <f>SUM(G6+G9+G11+G13+G16+G17+G21)</f>
        <v>412783</v>
      </c>
      <c r="H26" s="355">
        <f>SUM(H6+H9+H11+H13+H16+H17+H21)</f>
        <v>238000</v>
      </c>
      <c r="I26" s="404">
        <f>SUM(I6+I9+I11+I13+I16+I17+I21)</f>
        <v>25000</v>
      </c>
    </row>
    <row r="27" ht="15"/>
    <row r="28" spans="1:9" s="270" customFormat="1" ht="15">
      <c r="A28" s="268"/>
      <c r="B28" s="272"/>
      <c r="F28" s="273"/>
      <c r="G28" s="273"/>
      <c r="H28" s="273"/>
      <c r="I28" s="273"/>
    </row>
    <row r="29" spans="1:2" s="270" customFormat="1" ht="15">
      <c r="A29" s="268"/>
      <c r="B29" s="274"/>
    </row>
    <row r="30" spans="1:2" s="270" customFormat="1" ht="15">
      <c r="A30" s="268"/>
      <c r="B30" s="274"/>
    </row>
    <row r="31" s="270" customFormat="1" ht="15"/>
    <row r="32" s="270" customFormat="1" ht="15"/>
    <row r="33" s="270" customFormat="1" ht="15"/>
    <row r="34" s="270" customFormat="1" ht="15"/>
    <row r="35" s="270" customFormat="1" ht="15"/>
    <row r="36" s="270" customFormat="1" ht="15"/>
    <row r="37" s="270" customFormat="1" ht="15"/>
    <row r="38" s="270" customFormat="1" ht="15"/>
    <row r="39" s="270" customFormat="1" ht="15"/>
    <row r="40" s="270" customFormat="1" ht="15"/>
    <row r="41" s="270" customFormat="1" ht="15"/>
    <row r="42" s="270" customFormat="1" ht="15"/>
    <row r="43" s="270" customFormat="1" ht="15"/>
    <row r="44" s="270" customFormat="1" ht="15"/>
    <row r="45" s="270" customFormat="1" ht="15"/>
    <row r="46" s="270" customFormat="1" ht="15"/>
    <row r="47" s="270" customFormat="1" ht="15"/>
    <row r="48" s="270" customFormat="1" ht="15"/>
    <row r="49" s="270" customFormat="1" ht="15"/>
    <row r="50" s="270" customFormat="1" ht="15"/>
    <row r="51" s="270" customFormat="1" ht="15"/>
    <row r="52" s="270" customFormat="1" ht="15"/>
    <row r="53" s="270" customFormat="1" ht="15"/>
    <row r="54" s="270" customFormat="1" ht="15"/>
    <row r="55" s="270" customFormat="1" ht="15"/>
    <row r="56" s="270" customFormat="1" ht="15"/>
    <row r="57" s="270" customFormat="1" ht="15"/>
    <row r="58" s="270" customFormat="1" ht="15"/>
    <row r="59" s="270" customFormat="1" ht="15"/>
    <row r="60" s="270" customFormat="1" ht="15"/>
    <row r="61" s="270" customFormat="1" ht="15"/>
    <row r="62" s="270" customFormat="1" ht="15"/>
    <row r="63" s="270" customFormat="1" ht="15"/>
    <row r="64" s="270" customFormat="1" ht="15"/>
    <row r="65" s="270" customFormat="1" ht="15"/>
    <row r="66" s="270" customFormat="1" ht="15"/>
    <row r="67" s="270" customFormat="1" ht="15"/>
    <row r="68" s="270" customFormat="1" ht="15"/>
    <row r="69" s="270" customFormat="1" ht="15"/>
    <row r="70" s="270" customFormat="1" ht="15"/>
    <row r="71" s="270" customFormat="1" ht="15"/>
    <row r="72" s="270" customFormat="1" ht="15"/>
    <row r="73" s="270" customFormat="1" ht="15"/>
    <row r="74" s="270" customFormat="1" ht="15"/>
    <row r="75" s="270" customFormat="1" ht="15"/>
    <row r="76" s="270" customFormat="1" ht="15"/>
    <row r="77" s="270" customFormat="1" ht="15"/>
    <row r="78" s="270" customFormat="1" ht="15"/>
    <row r="79" s="270" customFormat="1" ht="15"/>
    <row r="80" s="270" customFormat="1" ht="15"/>
    <row r="81" s="270" customFormat="1" ht="15"/>
    <row r="82" s="270" customFormat="1" ht="15"/>
    <row r="83" s="270" customFormat="1" ht="15"/>
    <row r="84" s="270" customFormat="1" ht="15"/>
    <row r="85" s="270" customFormat="1" ht="15"/>
    <row r="86" s="270" customFormat="1" ht="15"/>
    <row r="87" s="270" customFormat="1" ht="15"/>
    <row r="88" s="270" customFormat="1" ht="15"/>
    <row r="89" s="270" customFormat="1" ht="15"/>
    <row r="90" s="270" customFormat="1" ht="15"/>
    <row r="91" s="270" customFormat="1" ht="15"/>
    <row r="92" s="270" customFormat="1" ht="15"/>
    <row r="93" s="270" customFormat="1" ht="15"/>
    <row r="94" s="270" customFormat="1" ht="15"/>
    <row r="95" s="270" customFormat="1" ht="15"/>
    <row r="96" s="270" customFormat="1" ht="15"/>
    <row r="97" s="270" customFormat="1" ht="15"/>
    <row r="98" s="270" customFormat="1" ht="15"/>
    <row r="99" s="270" customFormat="1" ht="15"/>
    <row r="100" s="270" customFormat="1" ht="15"/>
    <row r="101" s="270" customFormat="1" ht="15"/>
    <row r="102" s="270" customFormat="1" ht="15"/>
    <row r="103" s="270" customFormat="1" ht="15"/>
    <row r="104" s="270" customFormat="1" ht="15"/>
    <row r="105" s="270" customFormat="1" ht="15"/>
    <row r="106" s="270" customFormat="1" ht="15"/>
    <row r="107" s="270" customFormat="1" ht="15"/>
    <row r="108" s="270" customFormat="1" ht="15"/>
    <row r="109" s="270" customFormat="1" ht="15"/>
    <row r="110" s="270" customFormat="1" ht="15"/>
    <row r="111" s="270" customFormat="1" ht="15"/>
    <row r="112" s="270" customFormat="1" ht="15"/>
    <row r="113" s="270" customFormat="1" ht="15"/>
    <row r="114" s="270" customFormat="1" ht="15"/>
    <row r="115" s="270" customFormat="1" ht="15"/>
    <row r="116" s="270" customFormat="1" ht="15"/>
    <row r="117" s="270" customFormat="1" ht="15"/>
    <row r="118" s="270" customFormat="1" ht="15"/>
    <row r="119" s="270" customFormat="1" ht="15"/>
    <row r="120" s="270" customFormat="1" ht="15"/>
    <row r="121" s="270" customFormat="1" ht="15"/>
    <row r="122" s="270" customFormat="1" ht="15"/>
    <row r="123" s="270" customFormat="1" ht="15"/>
    <row r="124" s="270" customFormat="1" ht="15"/>
    <row r="125" s="270" customFormat="1" ht="15"/>
    <row r="126" s="270" customFormat="1" ht="15"/>
    <row r="127" s="270" customFormat="1" ht="15"/>
    <row r="128" s="270" customFormat="1" ht="15"/>
    <row r="129" s="270" customFormat="1" ht="15"/>
    <row r="130" s="270" customFormat="1" ht="15"/>
    <row r="131" s="270" customFormat="1" ht="15"/>
    <row r="132" s="270" customFormat="1" ht="15"/>
    <row r="133" s="270" customFormat="1" ht="15"/>
    <row r="134" s="270" customFormat="1" ht="15"/>
    <row r="135" s="270" customFormat="1" ht="15"/>
    <row r="136" s="270" customFormat="1" ht="15"/>
    <row r="137" s="270" customFormat="1" ht="15"/>
    <row r="138" s="270" customFormat="1" ht="15"/>
    <row r="139" s="270" customFormat="1" ht="15"/>
    <row r="140" s="270" customFormat="1" ht="15"/>
    <row r="141" s="270" customFormat="1" ht="15"/>
    <row r="142" s="270" customFormat="1" ht="15"/>
    <row r="143" s="270" customFormat="1" ht="15"/>
    <row r="144" s="270" customFormat="1" ht="15"/>
    <row r="145" s="270" customFormat="1" ht="15"/>
    <row r="146" s="270" customFormat="1" ht="15"/>
    <row r="147" s="270" customFormat="1" ht="15"/>
    <row r="148" s="270" customFormat="1" ht="15"/>
    <row r="149" s="270" customFormat="1" ht="15"/>
    <row r="150" s="270" customFormat="1" ht="15"/>
    <row r="151" s="270" customFormat="1" ht="15"/>
    <row r="152" s="270" customFormat="1" ht="15"/>
    <row r="153" s="270" customFormat="1" ht="15"/>
    <row r="154" s="270" customFormat="1" ht="15"/>
    <row r="155" s="270" customFormat="1" ht="15"/>
    <row r="156" s="270" customFormat="1" ht="15"/>
    <row r="157" s="270" customFormat="1" ht="15"/>
    <row r="158" s="270" customFormat="1" ht="15"/>
    <row r="159" s="270" customFormat="1" ht="15"/>
    <row r="160" s="270" customFormat="1" ht="15"/>
    <row r="161" s="270" customFormat="1" ht="15"/>
    <row r="162" s="270" customFormat="1" ht="15"/>
    <row r="163" s="270" customFormat="1" ht="15"/>
    <row r="164" s="270" customFormat="1" ht="15"/>
    <row r="165" s="270" customFormat="1" ht="15"/>
    <row r="166" s="270" customFormat="1" ht="15"/>
    <row r="167" s="270" customFormat="1" ht="15"/>
    <row r="168" s="270" customFormat="1" ht="15"/>
    <row r="169" s="270" customFormat="1" ht="15"/>
    <row r="170" s="270" customFormat="1" ht="15"/>
    <row r="171" s="270" customFormat="1" ht="15"/>
    <row r="172" s="270" customFormat="1" ht="15"/>
    <row r="173" s="270" customFormat="1" ht="15"/>
    <row r="174" s="270" customFormat="1" ht="15"/>
    <row r="175" s="270" customFormat="1" ht="15"/>
    <row r="176" s="270" customFormat="1" ht="15"/>
    <row r="177" s="270" customFormat="1" ht="15"/>
    <row r="178" s="270" customFormat="1" ht="15"/>
    <row r="179" s="270" customFormat="1" ht="15"/>
    <row r="180" s="270" customFormat="1" ht="15"/>
    <row r="181" s="270" customFormat="1" ht="15"/>
    <row r="182" s="270" customFormat="1" ht="15"/>
    <row r="183" s="270" customFormat="1" ht="15"/>
    <row r="184" s="270" customFormat="1" ht="15"/>
    <row r="185" s="270" customFormat="1" ht="15"/>
    <row r="186" s="270" customFormat="1" ht="15"/>
    <row r="187" s="270" customFormat="1" ht="15"/>
    <row r="188" s="270" customFormat="1" ht="15"/>
    <row r="189" s="270" customFormat="1" ht="15"/>
    <row r="190" s="270" customFormat="1" ht="15"/>
    <row r="191" s="270" customFormat="1" ht="15"/>
    <row r="192" s="270" customFormat="1" ht="15"/>
    <row r="193" s="270" customFormat="1" ht="15"/>
    <row r="194" s="270" customFormat="1" ht="15"/>
    <row r="195" s="270" customFormat="1" ht="15"/>
    <row r="196" s="270" customFormat="1" ht="15"/>
    <row r="197" s="270" customFormat="1" ht="15"/>
    <row r="198" s="270" customFormat="1" ht="15"/>
    <row r="199" s="270" customFormat="1" ht="15"/>
    <row r="200" s="270" customFormat="1" ht="15"/>
    <row r="201" s="270" customFormat="1" ht="15"/>
    <row r="202" s="270" customFormat="1" ht="15"/>
    <row r="203" s="270" customFormat="1" ht="15"/>
    <row r="204" s="270" customFormat="1" ht="15"/>
    <row r="205" s="270" customFormat="1" ht="15"/>
    <row r="206" s="270" customFormat="1" ht="15"/>
    <row r="207" s="270" customFormat="1" ht="15"/>
    <row r="208" s="270" customFormat="1" ht="15"/>
    <row r="209" s="270" customFormat="1" ht="15"/>
    <row r="210" s="270" customFormat="1" ht="15"/>
    <row r="211" s="270" customFormat="1" ht="15"/>
    <row r="212" s="270" customFormat="1" ht="15"/>
    <row r="213" s="270" customFormat="1" ht="15"/>
    <row r="214" s="270" customFormat="1" ht="15"/>
    <row r="215" s="270" customFormat="1" ht="15"/>
    <row r="216" s="270" customFormat="1" ht="15"/>
    <row r="217" s="270" customFormat="1" ht="15"/>
    <row r="218" s="270" customFormat="1" ht="15"/>
    <row r="219" s="270" customFormat="1" ht="15"/>
    <row r="220" s="270" customFormat="1" ht="15"/>
    <row r="221" s="270" customFormat="1" ht="15"/>
    <row r="222" s="270" customFormat="1" ht="15"/>
    <row r="223" s="270" customFormat="1" ht="15"/>
    <row r="224" s="270" customFormat="1" ht="15"/>
    <row r="225" s="270" customFormat="1" ht="15"/>
    <row r="226" s="270" customFormat="1" ht="15"/>
    <row r="227" s="270" customFormat="1" ht="15"/>
    <row r="228" s="270" customFormat="1" ht="15"/>
    <row r="229" s="270" customFormat="1" ht="15"/>
    <row r="230" s="270" customFormat="1" ht="15"/>
    <row r="231" s="270" customFormat="1" ht="15"/>
    <row r="232" s="270" customFormat="1" ht="15"/>
    <row r="233" s="270" customFormat="1" ht="15"/>
    <row r="234" s="270" customFormat="1" ht="15"/>
    <row r="235" s="270" customFormat="1" ht="15"/>
    <row r="236" s="270" customFormat="1" ht="15"/>
    <row r="237" s="270" customFormat="1" ht="15"/>
    <row r="238" s="270" customFormat="1" ht="15"/>
    <row r="239" s="270" customFormat="1" ht="15"/>
    <row r="240" s="270" customFormat="1" ht="15"/>
    <row r="241" s="270" customFormat="1" ht="15"/>
    <row r="242" s="270" customFormat="1" ht="15"/>
    <row r="243" s="270" customFormat="1" ht="15"/>
    <row r="244" s="270" customFormat="1" ht="15"/>
    <row r="245" s="270" customFormat="1" ht="15"/>
    <row r="246" s="270" customFormat="1" ht="15"/>
    <row r="247" s="270" customFormat="1" ht="15"/>
  </sheetData>
  <sheetProtection/>
  <mergeCells count="1">
    <mergeCell ref="A2:I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3"/>
  <headerFooter alignWithMargins="0">
    <oddFooter>&amp;R&amp;P</oddFooter>
  </headerFooter>
  <rowBreaks count="1" manualBreakCount="1">
    <brk id="26" max="255" man="1"/>
  </rowBreaks>
  <colBreaks count="1" manualBreakCount="1">
    <brk id="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showGridLines="0" view="pageBreakPreview" zoomScale="90" zoomScaleSheetLayoutView="90" zoomScalePageLayoutView="0" workbookViewId="0" topLeftCell="A1">
      <selection activeCell="C16" sqref="C16"/>
    </sheetView>
  </sheetViews>
  <sheetFormatPr defaultColWidth="9.140625" defaultRowHeight="15"/>
  <cols>
    <col min="1" max="1" width="8.421875" style="278" customWidth="1"/>
    <col min="2" max="2" width="5.7109375" style="278" customWidth="1"/>
    <col min="3" max="3" width="47.8515625" style="276" customWidth="1"/>
    <col min="4" max="4" width="9.00390625" style="276" customWidth="1"/>
    <col min="5" max="5" width="10.7109375" style="276" customWidth="1"/>
    <col min="6" max="6" width="12.7109375" style="276" customWidth="1"/>
    <col min="7" max="9" width="12.7109375" style="277" customWidth="1"/>
    <col min="10" max="10" width="2.421875" style="276" customWidth="1"/>
    <col min="11" max="11" width="17.421875" style="276" customWidth="1"/>
    <col min="12" max="12" width="11.140625" style="276" customWidth="1"/>
    <col min="13" max="13" width="17.7109375" style="276" customWidth="1"/>
    <col min="14" max="14" width="19.140625" style="276" customWidth="1"/>
    <col min="15" max="15" width="14.8515625" style="276" bestFit="1" customWidth="1"/>
    <col min="16" max="20" width="9.140625" style="276" customWidth="1"/>
    <col min="21" max="16384" width="9.140625" style="276" customWidth="1"/>
  </cols>
  <sheetData>
    <row r="1" spans="1:9" ht="15">
      <c r="A1" s="439" t="s">
        <v>244</v>
      </c>
      <c r="B1" s="440"/>
      <c r="C1" s="440"/>
      <c r="D1" s="342"/>
      <c r="E1" s="342"/>
      <c r="F1" s="342"/>
      <c r="G1" s="419"/>
      <c r="H1" s="419"/>
      <c r="I1" s="420"/>
    </row>
    <row r="2" spans="1:9" ht="45" customHeight="1">
      <c r="A2" s="438" t="s">
        <v>245</v>
      </c>
      <c r="B2" s="438"/>
      <c r="C2" s="438"/>
      <c r="D2" s="438"/>
      <c r="E2" s="438"/>
      <c r="F2" s="438"/>
      <c r="G2" s="438"/>
      <c r="H2" s="438"/>
      <c r="I2" s="438"/>
    </row>
    <row r="3" spans="1:9" ht="45" customHeight="1">
      <c r="A3" s="421"/>
      <c r="B3" s="421"/>
      <c r="C3" s="421"/>
      <c r="D3" s="421"/>
      <c r="E3" s="421"/>
      <c r="F3" s="421"/>
      <c r="G3" s="421"/>
      <c r="H3" s="421"/>
      <c r="I3" s="421"/>
    </row>
    <row r="4" spans="1:9" ht="44.25" customHeight="1">
      <c r="A4" s="279" t="s">
        <v>2</v>
      </c>
      <c r="B4" s="280" t="s">
        <v>188</v>
      </c>
      <c r="C4" s="356" t="s">
        <v>201</v>
      </c>
      <c r="D4" s="281" t="s">
        <v>202</v>
      </c>
      <c r="E4" s="281" t="s">
        <v>203</v>
      </c>
      <c r="F4" s="282" t="s">
        <v>190</v>
      </c>
      <c r="G4" s="329" t="s">
        <v>7</v>
      </c>
      <c r="H4" s="329" t="s">
        <v>8</v>
      </c>
      <c r="I4" s="390" t="s">
        <v>9</v>
      </c>
    </row>
    <row r="5" spans="1:9" ht="12" customHeight="1">
      <c r="A5" s="283">
        <v>0</v>
      </c>
      <c r="B5" s="284">
        <v>1</v>
      </c>
      <c r="C5" s="285">
        <v>2</v>
      </c>
      <c r="D5" s="285">
        <v>3</v>
      </c>
      <c r="E5" s="285">
        <v>4</v>
      </c>
      <c r="F5" s="285">
        <v>5</v>
      </c>
      <c r="G5" s="286">
        <v>6</v>
      </c>
      <c r="H5" s="286">
        <v>7</v>
      </c>
      <c r="I5" s="405">
        <v>8</v>
      </c>
    </row>
    <row r="6" spans="1:9" ht="15" customHeight="1">
      <c r="A6" s="287"/>
      <c r="B6" s="288"/>
      <c r="C6" s="289" t="s">
        <v>204</v>
      </c>
      <c r="D6" s="290"/>
      <c r="E6" s="316" t="s">
        <v>151</v>
      </c>
      <c r="F6" s="316"/>
      <c r="G6" s="291">
        <f>SUM(G7:G18)</f>
        <v>370482</v>
      </c>
      <c r="H6" s="291">
        <f>SUM(H7:H18)</f>
        <v>308000</v>
      </c>
      <c r="I6" s="406">
        <f>SUM(I7:I18)</f>
        <v>100000</v>
      </c>
    </row>
    <row r="7" spans="1:9" ht="15" customHeight="1">
      <c r="A7" s="292">
        <v>1</v>
      </c>
      <c r="B7" s="357"/>
      <c r="C7" s="358" t="s">
        <v>243</v>
      </c>
      <c r="D7" s="359"/>
      <c r="E7" s="312"/>
      <c r="F7" s="360"/>
      <c r="G7" s="339">
        <v>286000</v>
      </c>
      <c r="H7" s="361">
        <v>200000</v>
      </c>
      <c r="I7" s="407">
        <v>0</v>
      </c>
    </row>
    <row r="8" spans="1:9" ht="15" customHeight="1">
      <c r="A8" s="293">
        <f>A7+1</f>
        <v>2</v>
      </c>
      <c r="B8" s="362"/>
      <c r="C8" s="363" t="s">
        <v>205</v>
      </c>
      <c r="D8" s="364"/>
      <c r="E8" s="318"/>
      <c r="F8" s="365"/>
      <c r="G8" s="366">
        <v>0</v>
      </c>
      <c r="H8" s="367"/>
      <c r="I8" s="408"/>
    </row>
    <row r="9" spans="1:9" ht="15" customHeight="1">
      <c r="A9" s="293">
        <f aca="true" t="shared" si="0" ref="A9:A18">A8+1</f>
        <v>3</v>
      </c>
      <c r="B9" s="362"/>
      <c r="C9" s="363" t="s">
        <v>206</v>
      </c>
      <c r="D9" s="364"/>
      <c r="E9" s="318"/>
      <c r="F9" s="365"/>
      <c r="G9" s="366">
        <v>0</v>
      </c>
      <c r="H9" s="367"/>
      <c r="I9" s="408"/>
    </row>
    <row r="10" spans="1:9" ht="15" customHeight="1">
      <c r="A10" s="293">
        <f t="shared" si="0"/>
        <v>4</v>
      </c>
      <c r="B10" s="368"/>
      <c r="C10" s="294" t="s">
        <v>207</v>
      </c>
      <c r="D10" s="364"/>
      <c r="E10" s="318"/>
      <c r="F10" s="365"/>
      <c r="G10" s="369">
        <v>0</v>
      </c>
      <c r="H10" s="370"/>
      <c r="I10" s="409"/>
    </row>
    <row r="11" spans="1:9" ht="15" customHeight="1">
      <c r="A11" s="293">
        <f t="shared" si="0"/>
        <v>5</v>
      </c>
      <c r="B11" s="362"/>
      <c r="C11" s="363" t="s">
        <v>208</v>
      </c>
      <c r="D11" s="371"/>
      <c r="E11" s="318"/>
      <c r="F11" s="295"/>
      <c r="G11" s="369">
        <v>0</v>
      </c>
      <c r="H11" s="370"/>
      <c r="I11" s="409"/>
    </row>
    <row r="12" spans="1:9" ht="15" customHeight="1">
      <c r="A12" s="293">
        <f t="shared" si="0"/>
        <v>6</v>
      </c>
      <c r="B12" s="362"/>
      <c r="C12" s="371" t="s">
        <v>209</v>
      </c>
      <c r="D12" s="371"/>
      <c r="E12" s="318"/>
      <c r="F12" s="295"/>
      <c r="G12" s="369">
        <v>10000</v>
      </c>
      <c r="H12" s="370"/>
      <c r="I12" s="409"/>
    </row>
    <row r="13" spans="1:9" ht="15" customHeight="1">
      <c r="A13" s="293">
        <f t="shared" si="0"/>
        <v>7</v>
      </c>
      <c r="B13" s="362"/>
      <c r="C13" s="371" t="s">
        <v>210</v>
      </c>
      <c r="D13" s="371"/>
      <c r="E13" s="318"/>
      <c r="F13" s="295"/>
      <c r="G13" s="369">
        <v>3000</v>
      </c>
      <c r="H13" s="370"/>
      <c r="I13" s="409"/>
    </row>
    <row r="14" spans="1:9" ht="15" customHeight="1">
      <c r="A14" s="293">
        <f t="shared" si="0"/>
        <v>8</v>
      </c>
      <c r="B14" s="362"/>
      <c r="C14" s="371" t="s">
        <v>152</v>
      </c>
      <c r="D14" s="371"/>
      <c r="E14" s="318"/>
      <c r="F14" s="295"/>
      <c r="G14" s="369">
        <v>8300</v>
      </c>
      <c r="H14" s="370"/>
      <c r="I14" s="409"/>
    </row>
    <row r="15" spans="1:9" ht="15" customHeight="1">
      <c r="A15" s="293">
        <f t="shared" si="0"/>
        <v>9</v>
      </c>
      <c r="B15" s="362"/>
      <c r="C15" s="363" t="s">
        <v>234</v>
      </c>
      <c r="D15" s="371"/>
      <c r="E15" s="318"/>
      <c r="F15" s="295"/>
      <c r="G15" s="372">
        <v>9382</v>
      </c>
      <c r="H15" s="370">
        <v>10000</v>
      </c>
      <c r="I15" s="409"/>
    </row>
    <row r="16" spans="1:9" ht="15" customHeight="1">
      <c r="A16" s="293">
        <f t="shared" si="0"/>
        <v>10</v>
      </c>
      <c r="B16" s="368"/>
      <c r="C16" s="363" t="s">
        <v>235</v>
      </c>
      <c r="D16" s="373"/>
      <c r="E16" s="318"/>
      <c r="F16" s="374"/>
      <c r="G16" s="372">
        <v>52000</v>
      </c>
      <c r="H16" s="370"/>
      <c r="I16" s="409"/>
    </row>
    <row r="17" spans="1:9" ht="15" customHeight="1">
      <c r="A17" s="293">
        <f t="shared" si="0"/>
        <v>11</v>
      </c>
      <c r="B17" s="362"/>
      <c r="C17" s="363" t="s">
        <v>211</v>
      </c>
      <c r="D17" s="364"/>
      <c r="E17" s="318"/>
      <c r="F17" s="365"/>
      <c r="G17" s="369">
        <v>1800</v>
      </c>
      <c r="H17" s="370">
        <v>2000</v>
      </c>
      <c r="I17" s="409"/>
    </row>
    <row r="18" spans="1:9" ht="15" customHeight="1">
      <c r="A18" s="293">
        <f t="shared" si="0"/>
        <v>12</v>
      </c>
      <c r="B18" s="330"/>
      <c r="C18" s="375" t="s">
        <v>240</v>
      </c>
      <c r="D18" s="308"/>
      <c r="E18" s="309"/>
      <c r="F18" s="310"/>
      <c r="G18" s="376">
        <v>0</v>
      </c>
      <c r="H18" s="377">
        <v>96000</v>
      </c>
      <c r="I18" s="410">
        <v>100000</v>
      </c>
    </row>
    <row r="19" spans="1:9" ht="15" customHeight="1">
      <c r="A19" s="287"/>
      <c r="B19" s="335"/>
      <c r="C19" s="378" t="s">
        <v>212</v>
      </c>
      <c r="D19" s="379"/>
      <c r="E19" s="316" t="s">
        <v>151</v>
      </c>
      <c r="F19" s="380"/>
      <c r="G19" s="305">
        <v>75336</v>
      </c>
      <c r="H19" s="305">
        <f>SUM(H20:H31)</f>
        <v>0</v>
      </c>
      <c r="I19" s="411">
        <f>SUM(I20:I31)</f>
        <v>0</v>
      </c>
    </row>
    <row r="20" spans="1:9" ht="15" customHeight="1">
      <c r="A20" s="292">
        <f>A18+1</f>
        <v>13</v>
      </c>
      <c r="B20" s="296"/>
      <c r="C20" s="358" t="s">
        <v>235</v>
      </c>
      <c r="D20" s="297"/>
      <c r="E20" s="298"/>
      <c r="F20" s="299"/>
      <c r="G20" s="339">
        <v>1000</v>
      </c>
      <c r="H20" s="361"/>
      <c r="I20" s="407"/>
    </row>
    <row r="21" spans="1:9" ht="15" customHeight="1">
      <c r="A21" s="293">
        <f>A20+1</f>
        <v>14</v>
      </c>
      <c r="B21" s="363"/>
      <c r="C21" s="363" t="s">
        <v>234</v>
      </c>
      <c r="D21" s="363"/>
      <c r="E21" s="363"/>
      <c r="F21" s="363"/>
      <c r="G21" s="372">
        <v>13736</v>
      </c>
      <c r="H21" s="370"/>
      <c r="I21" s="409"/>
    </row>
    <row r="22" spans="1:9" ht="15" customHeight="1">
      <c r="A22" s="293">
        <f aca="true" t="shared" si="1" ref="A22:A30">A21+1</f>
        <v>15</v>
      </c>
      <c r="B22" s="363"/>
      <c r="C22" s="363" t="s">
        <v>213</v>
      </c>
      <c r="D22" s="363"/>
      <c r="E22" s="363"/>
      <c r="F22" s="363"/>
      <c r="G22" s="369">
        <v>16600</v>
      </c>
      <c r="H22" s="370"/>
      <c r="I22" s="409"/>
    </row>
    <row r="23" spans="1:9" ht="15" customHeight="1">
      <c r="A23" s="293">
        <f t="shared" si="1"/>
        <v>16</v>
      </c>
      <c r="B23" s="363"/>
      <c r="C23" s="363" t="s">
        <v>214</v>
      </c>
      <c r="D23" s="363"/>
      <c r="E23" s="363"/>
      <c r="F23" s="363"/>
      <c r="G23" s="369">
        <v>15000</v>
      </c>
      <c r="H23" s="370"/>
      <c r="I23" s="409"/>
    </row>
    <row r="24" spans="1:19" ht="15" customHeight="1">
      <c r="A24" s="293">
        <f t="shared" si="1"/>
        <v>17</v>
      </c>
      <c r="B24" s="363"/>
      <c r="C24" s="363" t="s">
        <v>215</v>
      </c>
      <c r="D24" s="363"/>
      <c r="E24" s="363"/>
      <c r="F24" s="363"/>
      <c r="G24" s="369">
        <v>0</v>
      </c>
      <c r="H24" s="370"/>
      <c r="I24" s="409"/>
      <c r="K24" s="342"/>
      <c r="L24" s="342"/>
      <c r="M24" s="342"/>
      <c r="N24" s="342"/>
      <c r="O24" s="342"/>
      <c r="P24" s="342"/>
      <c r="Q24" s="342"/>
      <c r="R24" s="342"/>
      <c r="S24" s="342"/>
    </row>
    <row r="25" spans="1:19" ht="15" customHeight="1">
      <c r="A25" s="293">
        <f t="shared" si="1"/>
        <v>18</v>
      </c>
      <c r="B25" s="363"/>
      <c r="C25" s="363" t="s">
        <v>216</v>
      </c>
      <c r="D25" s="363"/>
      <c r="E25" s="363"/>
      <c r="F25" s="363"/>
      <c r="G25" s="369">
        <v>5000</v>
      </c>
      <c r="H25" s="370"/>
      <c r="I25" s="409"/>
      <c r="K25" s="342"/>
      <c r="L25" s="342"/>
      <c r="M25" s="342"/>
      <c r="N25" s="342"/>
      <c r="O25" s="342"/>
      <c r="P25" s="342"/>
      <c r="Q25" s="342"/>
      <c r="R25" s="342"/>
      <c r="S25" s="342"/>
    </row>
    <row r="26" spans="1:19" ht="15" customHeight="1">
      <c r="A26" s="293">
        <f t="shared" si="1"/>
        <v>19</v>
      </c>
      <c r="B26" s="363"/>
      <c r="C26" s="363" t="s">
        <v>217</v>
      </c>
      <c r="D26" s="363"/>
      <c r="E26" s="363"/>
      <c r="F26" s="363"/>
      <c r="G26" s="369">
        <v>6000</v>
      </c>
      <c r="H26" s="370"/>
      <c r="I26" s="409"/>
      <c r="K26" s="342"/>
      <c r="L26" s="342"/>
      <c r="M26" s="342"/>
      <c r="N26" s="342"/>
      <c r="O26" s="342"/>
      <c r="P26" s="342"/>
      <c r="Q26" s="342"/>
      <c r="R26" s="342"/>
      <c r="S26" s="342"/>
    </row>
    <row r="27" spans="1:19" ht="15" customHeight="1">
      <c r="A27" s="293">
        <f t="shared" si="1"/>
        <v>20</v>
      </c>
      <c r="B27" s="363"/>
      <c r="C27" s="363" t="s">
        <v>218</v>
      </c>
      <c r="D27" s="363"/>
      <c r="E27" s="363"/>
      <c r="F27" s="363"/>
      <c r="G27" s="369">
        <v>0</v>
      </c>
      <c r="H27" s="370"/>
      <c r="I27" s="409"/>
      <c r="K27" s="342"/>
      <c r="L27" s="342"/>
      <c r="M27" s="343"/>
      <c r="N27" s="342"/>
      <c r="O27" s="342"/>
      <c r="P27" s="344"/>
      <c r="Q27" s="342"/>
      <c r="R27" s="342"/>
      <c r="S27" s="342"/>
    </row>
    <row r="28" spans="1:19" ht="15" customHeight="1">
      <c r="A28" s="293">
        <f t="shared" si="1"/>
        <v>21</v>
      </c>
      <c r="B28" s="363"/>
      <c r="C28" s="363" t="s">
        <v>219</v>
      </c>
      <c r="D28" s="363"/>
      <c r="E28" s="363"/>
      <c r="F28" s="363"/>
      <c r="G28" s="369">
        <v>3000</v>
      </c>
      <c r="H28" s="370"/>
      <c r="I28" s="409"/>
      <c r="K28" s="342"/>
      <c r="L28" s="342"/>
      <c r="M28" s="342"/>
      <c r="N28" s="345"/>
      <c r="O28" s="342"/>
      <c r="P28" s="381"/>
      <c r="Q28" s="342"/>
      <c r="R28" s="342"/>
      <c r="S28" s="342"/>
    </row>
    <row r="29" spans="1:19" ht="15" customHeight="1">
      <c r="A29" s="293">
        <f t="shared" si="1"/>
        <v>22</v>
      </c>
      <c r="B29" s="363"/>
      <c r="C29" s="363" t="s">
        <v>220</v>
      </c>
      <c r="D29" s="363"/>
      <c r="E29" s="363"/>
      <c r="F29" s="363"/>
      <c r="G29" s="369">
        <v>7000</v>
      </c>
      <c r="H29" s="370"/>
      <c r="I29" s="409"/>
      <c r="K29" s="342"/>
      <c r="L29" s="342"/>
      <c r="M29" s="342"/>
      <c r="N29" s="345"/>
      <c r="O29" s="342"/>
      <c r="P29" s="381"/>
      <c r="Q29" s="342"/>
      <c r="R29" s="342"/>
      <c r="S29" s="342"/>
    </row>
    <row r="30" spans="1:19" ht="14.25" customHeight="1">
      <c r="A30" s="293">
        <f t="shared" si="1"/>
        <v>23</v>
      </c>
      <c r="B30" s="363"/>
      <c r="C30" s="363" t="s">
        <v>221</v>
      </c>
      <c r="D30" s="363"/>
      <c r="E30" s="363"/>
      <c r="F30" s="363"/>
      <c r="G30" s="369">
        <v>3000</v>
      </c>
      <c r="H30" s="370"/>
      <c r="I30" s="409"/>
      <c r="K30" s="342"/>
      <c r="L30" s="342"/>
      <c r="M30" s="342"/>
      <c r="N30" s="345"/>
      <c r="O30" s="342"/>
      <c r="P30" s="346"/>
      <c r="Q30" s="342"/>
      <c r="R30" s="342"/>
      <c r="S30" s="342"/>
    </row>
    <row r="31" spans="1:19" ht="13.5">
      <c r="A31" s="300">
        <v>24</v>
      </c>
      <c r="B31" s="382"/>
      <c r="C31" s="382" t="s">
        <v>222</v>
      </c>
      <c r="D31" s="382"/>
      <c r="E31" s="382"/>
      <c r="F31" s="382"/>
      <c r="G31" s="383">
        <v>0</v>
      </c>
      <c r="H31" s="384"/>
      <c r="I31" s="412"/>
      <c r="K31" s="342"/>
      <c r="L31" s="342"/>
      <c r="M31" s="342"/>
      <c r="N31" s="342"/>
      <c r="O31" s="342"/>
      <c r="P31" s="342"/>
      <c r="Q31" s="342"/>
      <c r="R31" s="342"/>
      <c r="S31" s="342"/>
    </row>
    <row r="32" spans="1:19" ht="13.5">
      <c r="A32" s="287"/>
      <c r="B32" s="301"/>
      <c r="C32" s="378" t="s">
        <v>223</v>
      </c>
      <c r="D32" s="302"/>
      <c r="E32" s="303"/>
      <c r="F32" s="304"/>
      <c r="G32" s="305">
        <f>G33</f>
        <v>6700</v>
      </c>
      <c r="H32" s="305">
        <f>H33</f>
        <v>0</v>
      </c>
      <c r="I32" s="411">
        <f>I33</f>
        <v>0</v>
      </c>
      <c r="K32" s="342"/>
      <c r="L32" s="342"/>
      <c r="M32" s="342"/>
      <c r="N32" s="342"/>
      <c r="O32" s="342"/>
      <c r="P32" s="342"/>
      <c r="Q32" s="342"/>
      <c r="R32" s="342"/>
      <c r="S32" s="342"/>
    </row>
    <row r="33" spans="1:19" ht="13.5">
      <c r="A33" s="306">
        <f>A31+1</f>
        <v>25</v>
      </c>
      <c r="B33" s="307"/>
      <c r="C33" s="375" t="s">
        <v>224</v>
      </c>
      <c r="D33" s="308"/>
      <c r="E33" s="309"/>
      <c r="F33" s="310"/>
      <c r="G33" s="376">
        <v>6700</v>
      </c>
      <c r="H33" s="377"/>
      <c r="I33" s="410"/>
      <c r="K33" s="342"/>
      <c r="L33" s="342"/>
      <c r="M33" s="342"/>
      <c r="N33" s="342"/>
      <c r="O33" s="342"/>
      <c r="P33" s="342"/>
      <c r="Q33" s="342"/>
      <c r="R33" s="342"/>
      <c r="S33" s="342"/>
    </row>
    <row r="34" spans="1:19" ht="13.5">
      <c r="A34" s="287"/>
      <c r="B34" s="303"/>
      <c r="C34" s="311" t="s">
        <v>225</v>
      </c>
      <c r="D34" s="303"/>
      <c r="E34" s="316" t="s">
        <v>151</v>
      </c>
      <c r="F34" s="303"/>
      <c r="G34" s="291">
        <f>SUM(G35:G36)</f>
        <v>20570</v>
      </c>
      <c r="H34" s="291">
        <f>SUM(H35:H36)</f>
        <v>23000</v>
      </c>
      <c r="I34" s="406">
        <f>SUM(I35:I36)</f>
        <v>0</v>
      </c>
      <c r="K34" s="342"/>
      <c r="L34" s="342"/>
      <c r="M34" s="342"/>
      <c r="N34" s="342"/>
      <c r="O34" s="342"/>
      <c r="P34" s="342"/>
      <c r="Q34" s="342"/>
      <c r="R34" s="342"/>
      <c r="S34" s="342"/>
    </row>
    <row r="35" spans="1:19" ht="13.5">
      <c r="A35" s="292">
        <f>A33+1</f>
        <v>26</v>
      </c>
      <c r="B35" s="312"/>
      <c r="C35" s="358" t="s">
        <v>236</v>
      </c>
      <c r="D35" s="312"/>
      <c r="E35" s="312"/>
      <c r="F35" s="312"/>
      <c r="G35" s="339">
        <v>2396</v>
      </c>
      <c r="H35" s="325">
        <v>3000</v>
      </c>
      <c r="I35" s="413"/>
      <c r="K35" s="342"/>
      <c r="L35" s="342"/>
      <c r="M35" s="342"/>
      <c r="N35" s="342"/>
      <c r="O35" s="342"/>
      <c r="P35" s="342"/>
      <c r="Q35" s="342"/>
      <c r="R35" s="342"/>
      <c r="S35" s="342"/>
    </row>
    <row r="36" spans="1:19" ht="13.5">
      <c r="A36" s="300">
        <f>A35+1</f>
        <v>27</v>
      </c>
      <c r="B36" s="314"/>
      <c r="C36" s="382" t="s">
        <v>234</v>
      </c>
      <c r="D36" s="314"/>
      <c r="E36" s="314"/>
      <c r="F36" s="314"/>
      <c r="G36" s="340">
        <v>18174</v>
      </c>
      <c r="H36" s="326">
        <v>20000</v>
      </c>
      <c r="I36" s="414"/>
      <c r="K36" s="342"/>
      <c r="L36" s="342"/>
      <c r="M36" s="342"/>
      <c r="N36" s="342"/>
      <c r="O36" s="342"/>
      <c r="P36" s="342"/>
      <c r="Q36" s="342"/>
      <c r="R36" s="342"/>
      <c r="S36" s="342"/>
    </row>
    <row r="37" spans="1:19" ht="13.5">
      <c r="A37" s="287"/>
      <c r="B37" s="303"/>
      <c r="C37" s="311" t="s">
        <v>226</v>
      </c>
      <c r="D37" s="303"/>
      <c r="E37" s="316" t="s">
        <v>151</v>
      </c>
      <c r="F37" s="316" t="s">
        <v>238</v>
      </c>
      <c r="G37" s="291">
        <f>SUM(G40,G44,G48)</f>
        <v>1621260</v>
      </c>
      <c r="H37" s="291">
        <f>SUM(H40,H44,H48)</f>
        <v>210000</v>
      </c>
      <c r="I37" s="406">
        <f>SUM(I40,I44,I48)</f>
        <v>0</v>
      </c>
      <c r="K37" s="347"/>
      <c r="L37" s="348"/>
      <c r="M37" s="342"/>
      <c r="N37" s="349"/>
      <c r="O37" s="342"/>
      <c r="P37" s="342"/>
      <c r="Q37" s="342"/>
      <c r="R37" s="342"/>
      <c r="S37" s="342"/>
    </row>
    <row r="38" spans="1:19" ht="13.5">
      <c r="A38" s="292"/>
      <c r="B38" s="312"/>
      <c r="C38" s="317" t="s">
        <v>227</v>
      </c>
      <c r="D38" s="312"/>
      <c r="E38" s="312"/>
      <c r="F38" s="312"/>
      <c r="G38" s="313"/>
      <c r="H38" s="325"/>
      <c r="I38" s="413"/>
      <c r="K38" s="342"/>
      <c r="L38" s="348"/>
      <c r="M38" s="349"/>
      <c r="N38" s="349"/>
      <c r="O38" s="349"/>
      <c r="P38" s="342"/>
      <c r="Q38" s="342"/>
      <c r="R38" s="342"/>
      <c r="S38" s="342"/>
    </row>
    <row r="39" spans="1:19" ht="13.5">
      <c r="A39" s="293">
        <f>A36+1</f>
        <v>28</v>
      </c>
      <c r="B39" s="318"/>
      <c r="C39" s="319" t="s">
        <v>228</v>
      </c>
      <c r="D39" s="318"/>
      <c r="E39" s="318"/>
      <c r="F39" s="318"/>
      <c r="G39" s="320">
        <v>67694</v>
      </c>
      <c r="H39" s="327">
        <v>0</v>
      </c>
      <c r="I39" s="415"/>
      <c r="K39" s="342"/>
      <c r="L39" s="348"/>
      <c r="M39" s="349"/>
      <c r="N39" s="349"/>
      <c r="O39" s="349"/>
      <c r="P39" s="342"/>
      <c r="Q39" s="342"/>
      <c r="R39" s="342"/>
      <c r="S39" s="342"/>
    </row>
    <row r="40" spans="1:19" ht="13.5">
      <c r="A40" s="293"/>
      <c r="B40" s="318"/>
      <c r="C40" s="321" t="s">
        <v>229</v>
      </c>
      <c r="D40" s="318"/>
      <c r="E40" s="318"/>
      <c r="F40" s="318"/>
      <c r="G40" s="322">
        <v>67694</v>
      </c>
      <c r="H40" s="328">
        <f>H39</f>
        <v>0</v>
      </c>
      <c r="I40" s="416"/>
      <c r="K40" s="350"/>
      <c r="L40" s="348"/>
      <c r="M40" s="349"/>
      <c r="N40" s="349"/>
      <c r="O40" s="351"/>
      <c r="P40" s="342"/>
      <c r="Q40" s="342"/>
      <c r="R40" s="342"/>
      <c r="S40" s="342"/>
    </row>
    <row r="41" spans="1:19" ht="6.75" customHeight="1">
      <c r="A41" s="293"/>
      <c r="B41" s="318"/>
      <c r="C41" s="321"/>
      <c r="D41" s="318"/>
      <c r="E41" s="318"/>
      <c r="F41" s="318"/>
      <c r="G41" s="320"/>
      <c r="H41" s="327"/>
      <c r="I41" s="415"/>
      <c r="K41" s="342"/>
      <c r="L41" s="342"/>
      <c r="M41" s="342"/>
      <c r="N41" s="349"/>
      <c r="O41" s="342"/>
      <c r="P41" s="342"/>
      <c r="Q41" s="342"/>
      <c r="R41" s="342"/>
      <c r="S41" s="342"/>
    </row>
    <row r="42" spans="1:19" ht="13.5">
      <c r="A42" s="293"/>
      <c r="B42" s="318"/>
      <c r="C42" s="321" t="s">
        <v>230</v>
      </c>
      <c r="D42" s="318"/>
      <c r="E42" s="318"/>
      <c r="F42" s="318"/>
      <c r="G42" s="320"/>
      <c r="H42" s="327"/>
      <c r="I42" s="415"/>
      <c r="K42" s="342"/>
      <c r="L42" s="342"/>
      <c r="M42" s="349"/>
      <c r="N42" s="349"/>
      <c r="O42" s="349"/>
      <c r="P42" s="342"/>
      <c r="Q42" s="342"/>
      <c r="R42" s="342"/>
      <c r="S42" s="342"/>
    </row>
    <row r="43" spans="1:19" ht="13.5">
      <c r="A43" s="293">
        <f>A39+1</f>
        <v>29</v>
      </c>
      <c r="B43" s="318"/>
      <c r="C43" s="319" t="s">
        <v>231</v>
      </c>
      <c r="D43" s="318"/>
      <c r="E43" s="318" t="s">
        <v>239</v>
      </c>
      <c r="F43" s="318"/>
      <c r="G43" s="320">
        <v>1503566</v>
      </c>
      <c r="H43" s="327">
        <v>200000</v>
      </c>
      <c r="I43" s="415"/>
      <c r="K43" s="342"/>
      <c r="L43" s="342"/>
      <c r="M43" s="342"/>
      <c r="N43" s="342"/>
      <c r="O43" s="342"/>
      <c r="P43" s="342"/>
      <c r="Q43" s="342"/>
      <c r="R43" s="342"/>
      <c r="S43" s="342"/>
    </row>
    <row r="44" spans="1:19" ht="13.5">
      <c r="A44" s="293"/>
      <c r="B44" s="318"/>
      <c r="C44" s="321" t="s">
        <v>229</v>
      </c>
      <c r="D44" s="318"/>
      <c r="E44" s="318"/>
      <c r="F44" s="318"/>
      <c r="G44" s="322">
        <v>1503566</v>
      </c>
      <c r="H44" s="328">
        <f>H43</f>
        <v>200000</v>
      </c>
      <c r="I44" s="416"/>
      <c r="K44" s="342"/>
      <c r="L44" s="342"/>
      <c r="M44" s="342"/>
      <c r="N44" s="342"/>
      <c r="O44" s="342"/>
      <c r="P44" s="342"/>
      <c r="Q44" s="342"/>
      <c r="R44" s="342"/>
      <c r="S44" s="342"/>
    </row>
    <row r="45" spans="1:19" ht="6" customHeight="1">
      <c r="A45" s="293"/>
      <c r="B45" s="318"/>
      <c r="C45" s="321"/>
      <c r="D45" s="318"/>
      <c r="E45" s="318"/>
      <c r="F45" s="318"/>
      <c r="G45" s="320"/>
      <c r="H45" s="327"/>
      <c r="I45" s="415"/>
      <c r="K45" s="342"/>
      <c r="L45" s="342"/>
      <c r="M45" s="342"/>
      <c r="N45" s="342"/>
      <c r="O45" s="342"/>
      <c r="P45" s="342"/>
      <c r="Q45" s="342"/>
      <c r="R45" s="342"/>
      <c r="S45" s="342"/>
    </row>
    <row r="46" spans="1:19" ht="13.5">
      <c r="A46" s="293"/>
      <c r="B46" s="318"/>
      <c r="C46" s="321" t="s">
        <v>232</v>
      </c>
      <c r="D46" s="318"/>
      <c r="E46" s="318"/>
      <c r="F46" s="318"/>
      <c r="G46" s="320"/>
      <c r="H46" s="327"/>
      <c r="I46" s="415"/>
      <c r="K46" s="347"/>
      <c r="L46" s="348"/>
      <c r="M46" s="342"/>
      <c r="N46" s="349"/>
      <c r="O46" s="342"/>
      <c r="P46" s="342"/>
      <c r="Q46" s="342"/>
      <c r="R46" s="342"/>
      <c r="S46" s="342"/>
    </row>
    <row r="47" spans="1:19" ht="13.5">
      <c r="A47" s="293">
        <f>A43+1</f>
        <v>30</v>
      </c>
      <c r="B47" s="318"/>
      <c r="C47" s="319" t="s">
        <v>237</v>
      </c>
      <c r="D47" s="318"/>
      <c r="E47" s="318" t="s">
        <v>151</v>
      </c>
      <c r="F47" s="318"/>
      <c r="G47" s="320">
        <v>50000</v>
      </c>
      <c r="H47" s="327">
        <v>10000</v>
      </c>
      <c r="I47" s="415"/>
      <c r="K47" s="342"/>
      <c r="L47" s="348"/>
      <c r="M47" s="349"/>
      <c r="N47" s="349"/>
      <c r="O47" s="342"/>
      <c r="P47" s="342"/>
      <c r="Q47" s="342"/>
      <c r="R47" s="342"/>
      <c r="S47" s="342"/>
    </row>
    <row r="48" spans="1:19" ht="13.5">
      <c r="A48" s="293"/>
      <c r="B48" s="318"/>
      <c r="C48" s="321" t="s">
        <v>229</v>
      </c>
      <c r="D48" s="318"/>
      <c r="E48" s="318"/>
      <c r="F48" s="318"/>
      <c r="G48" s="322">
        <f>G47</f>
        <v>50000</v>
      </c>
      <c r="H48" s="322">
        <f>H47</f>
        <v>10000</v>
      </c>
      <c r="I48" s="416"/>
      <c r="K48" s="342"/>
      <c r="L48" s="348"/>
      <c r="M48" s="349"/>
      <c r="N48" s="349"/>
      <c r="O48" s="342"/>
      <c r="P48" s="342"/>
      <c r="Q48" s="342"/>
      <c r="R48" s="342"/>
      <c r="S48" s="342"/>
    </row>
    <row r="49" spans="1:19" ht="7.5" customHeight="1">
      <c r="A49" s="300"/>
      <c r="B49" s="314"/>
      <c r="C49" s="334"/>
      <c r="D49" s="314"/>
      <c r="E49" s="314"/>
      <c r="F49" s="314"/>
      <c r="G49" s="315"/>
      <c r="H49" s="326"/>
      <c r="I49" s="414"/>
      <c r="K49" s="342"/>
      <c r="L49" s="348"/>
      <c r="M49" s="349"/>
      <c r="N49" s="349"/>
      <c r="O49" s="342"/>
      <c r="P49" s="342"/>
      <c r="Q49" s="342"/>
      <c r="R49" s="342"/>
      <c r="S49" s="342"/>
    </row>
    <row r="50" spans="1:19" ht="13.5">
      <c r="A50" s="287">
        <f>A47+1</f>
        <v>31</v>
      </c>
      <c r="B50" s="335"/>
      <c r="C50" s="336" t="s">
        <v>233</v>
      </c>
      <c r="D50" s="302"/>
      <c r="E50" s="303"/>
      <c r="F50" s="304"/>
      <c r="G50" s="305">
        <v>10000</v>
      </c>
      <c r="H50" s="337">
        <v>0</v>
      </c>
      <c r="I50" s="411">
        <v>0</v>
      </c>
      <c r="K50" s="342"/>
      <c r="L50" s="342"/>
      <c r="M50" s="342"/>
      <c r="N50" s="349"/>
      <c r="O50" s="342"/>
      <c r="P50" s="342"/>
      <c r="Q50" s="342"/>
      <c r="R50" s="342"/>
      <c r="S50" s="342"/>
    </row>
    <row r="51" spans="1:19" ht="8.25" customHeight="1">
      <c r="A51" s="306"/>
      <c r="B51" s="330"/>
      <c r="C51" s="331"/>
      <c r="D51" s="308"/>
      <c r="E51" s="309"/>
      <c r="F51" s="310"/>
      <c r="G51" s="332"/>
      <c r="H51" s="333"/>
      <c r="I51" s="417"/>
      <c r="K51" s="342"/>
      <c r="L51" s="342"/>
      <c r="M51" s="349"/>
      <c r="N51" s="349"/>
      <c r="O51" s="342"/>
      <c r="P51" s="342"/>
      <c r="Q51" s="342"/>
      <c r="R51" s="342"/>
      <c r="S51" s="342"/>
    </row>
    <row r="52" spans="1:19" ht="34.5" customHeight="1">
      <c r="A52" s="323"/>
      <c r="B52" s="324"/>
      <c r="C52" s="385" t="s">
        <v>160</v>
      </c>
      <c r="D52" s="386"/>
      <c r="E52" s="387"/>
      <c r="F52" s="388"/>
      <c r="G52" s="388">
        <f>SUM(G50,G37,G34,G32,G19,G6)</f>
        <v>2104348</v>
      </c>
      <c r="H52" s="388">
        <f>SUM(H50,H37,H34,H32,H19,H6)</f>
        <v>541000</v>
      </c>
      <c r="I52" s="418">
        <f>SUM(I50,I37,I34,I32,I19,I6)</f>
        <v>100000</v>
      </c>
      <c r="K52" s="342"/>
      <c r="L52" s="342"/>
      <c r="M52" s="342"/>
      <c r="N52" s="342"/>
      <c r="O52" s="342"/>
      <c r="P52" s="342"/>
      <c r="Q52" s="342"/>
      <c r="R52" s="342"/>
      <c r="S52" s="342"/>
    </row>
  </sheetData>
  <sheetProtection/>
  <mergeCells count="2">
    <mergeCell ref="A2:I2"/>
    <mergeCell ref="A1:C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Bobulova</dc:creator>
  <cp:keywords/>
  <dc:description/>
  <cp:lastModifiedBy>aa</cp:lastModifiedBy>
  <cp:lastPrinted>2011-12-13T11:11:59Z</cp:lastPrinted>
  <dcterms:created xsi:type="dcterms:W3CDTF">2011-11-15T16:44:42Z</dcterms:created>
  <dcterms:modified xsi:type="dcterms:W3CDTF">2011-12-19T08:05:40Z</dcterms:modified>
  <cp:category/>
  <cp:version/>
  <cp:contentType/>
  <cp:contentStatus/>
</cp:coreProperties>
</file>