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25" windowWidth="17400" windowHeight="12210" activeTab="0"/>
  </bookViews>
  <sheets>
    <sheet name="Hárok1" sheetId="1" r:id="rId1"/>
    <sheet name="Hárok2" sheetId="2" r:id="rId2"/>
    <sheet name="Hárok3" sheetId="3" r:id="rId3"/>
  </sheets>
  <definedNames/>
  <calcPr calcId="125725"/>
</workbook>
</file>

<file path=xl/sharedStrings.xml><?xml version="1.0" encoding="utf-8"?>
<sst xmlns="http://schemas.openxmlformats.org/spreadsheetml/2006/main" count="92" uniqueCount="85">
  <si>
    <t>VHV, š.p.</t>
  </si>
  <si>
    <t>v tis. EUR</t>
  </si>
  <si>
    <t>skutočnosť</t>
  </si>
  <si>
    <t>plán</t>
  </si>
  <si>
    <t>1. Výsledok hospodárenia bežného obdobia</t>
  </si>
  <si>
    <t>a) výsledok hospodárenia pred započítaním úrokov, daní a odpisov</t>
  </si>
  <si>
    <t>b) odpisy</t>
  </si>
  <si>
    <t>c) nákladové úroky</t>
  </si>
  <si>
    <t xml:space="preserve">d) výsledok hospodárenia pred zdanením </t>
  </si>
  <si>
    <t>e) daň z príjmov</t>
  </si>
  <si>
    <t>f) odložená daň z príjmov</t>
  </si>
  <si>
    <t xml:space="preserve">g) výsledok hospodárenia po zdanení </t>
  </si>
  <si>
    <t>2. Osobitný odvod zo zisku po zdanení splatný za bežné obdobie</t>
  </si>
  <si>
    <t>3. Výsledky hospodárenia minulých období</t>
  </si>
  <si>
    <t>a) nerozdelený zisk minulých rokov</t>
  </si>
  <si>
    <t>b) neuhradená strata minulých rokov</t>
  </si>
  <si>
    <t>4. Dlhodobý majetok</t>
  </si>
  <si>
    <t>a) stav dlhodobého majetku</t>
  </si>
  <si>
    <t>b) prírastok dlhodobého hmotného majetku</t>
  </si>
  <si>
    <t>c) úbytok dlhodobého hmotného majetku</t>
  </si>
  <si>
    <t>d) dlhodobé pohľadávky</t>
  </si>
  <si>
    <t>5. Krátkodobý majetok</t>
  </si>
  <si>
    <t>a) peniaze, bankové účty a peniaze na ceste</t>
  </si>
  <si>
    <t>b) krátkodobé pohľadávky</t>
  </si>
  <si>
    <t>c) zásoby</t>
  </si>
  <si>
    <t>6. Vlastný kapitál</t>
  </si>
  <si>
    <t>7. Úvery a pôžičky</t>
  </si>
  <si>
    <t>a) výška úverov a pôžičiek</t>
  </si>
  <si>
    <t>b) čerpanie úverov a pôžičiek</t>
  </si>
  <si>
    <t>c) splátky úverov a pôžičiek</t>
  </si>
  <si>
    <t>d) záväzky z finančného lízingu</t>
  </si>
  <si>
    <t>e) splátky z finančného lízingu</t>
  </si>
  <si>
    <t>8. Ostatné záväzky</t>
  </si>
  <si>
    <t>a) ostatné krátkodobé záväzky</t>
  </si>
  <si>
    <t>b) ostatné dlhodobé záväzky</t>
  </si>
  <si>
    <t>9. Časové rozlíšenie</t>
  </si>
  <si>
    <t>a) náklady budúcich období</t>
  </si>
  <si>
    <t>b) príjmy budúcich období</t>
  </si>
  <si>
    <t>c) výdavky budúcich období</t>
  </si>
  <si>
    <t>d) výnosy budúcich období</t>
  </si>
  <si>
    <t>10. Výnosy z hlavnej činnosti</t>
  </si>
  <si>
    <t>a) z predaja vlastných výrobkov a služieb</t>
  </si>
  <si>
    <t>b) z predaja sprostredkovaných služieb</t>
  </si>
  <si>
    <t>c) z predaja obchodného tovaru</t>
  </si>
  <si>
    <t>d) výnosy z rozpustenia dotácií</t>
  </si>
  <si>
    <t>11. Náklady vyplývajúce z hlavnej činnosti</t>
  </si>
  <si>
    <t>a) náklady vynaložené na obstaranie predaného tovaru</t>
  </si>
  <si>
    <t>b) spotreba materiálu, energie a ost. nesklad. dodávok</t>
  </si>
  <si>
    <t xml:space="preserve">c) služby </t>
  </si>
  <si>
    <t>12. Vzťahy k štátnemu rozpočtu</t>
  </si>
  <si>
    <t>a) transfery zo štátneho rozpočtu</t>
  </si>
  <si>
    <t>b) transfery do štátneho rozpočtu</t>
  </si>
  <si>
    <t>13. Špecifické ukazovatele</t>
  </si>
  <si>
    <t>a) objem vyrobenej elektriny (GWh)</t>
  </si>
  <si>
    <t>b) potenciálna výrobná kapacita v rámci vodných diel (GWh)</t>
  </si>
  <si>
    <t>14. Ostatné ukazovatele</t>
  </si>
  <si>
    <t>a) priemerný počet zamestnancov spoločnosti</t>
  </si>
  <si>
    <t>b) mzdové náklady a odmeny členom orgánov spoločnosti</t>
  </si>
  <si>
    <t>c) služby poskytnuté spriaznenými osobami</t>
  </si>
  <si>
    <t>A. Zdroj samofinancovania</t>
  </si>
  <si>
    <t xml:space="preserve">     - absolútny ukazovateľ (čistý zisk + odpisy)</t>
  </si>
  <si>
    <t xml:space="preserve">     - pomerový ukazovateľ (čistý zisk / odpisy)</t>
  </si>
  <si>
    <t xml:space="preserve">B. Miera zadĺženosti </t>
  </si>
  <si>
    <t xml:space="preserve">     - ukazovateľ úrokového krytia</t>
  </si>
  <si>
    <t xml:space="preserve">     - ukazovateľ úrokového zadĺženia</t>
  </si>
  <si>
    <t xml:space="preserve">     - D/E</t>
  </si>
  <si>
    <t>C. Miera nákladovosti</t>
  </si>
  <si>
    <t xml:space="preserve">     - ukazovateľ prevádzkovej nákladovosti</t>
  </si>
  <si>
    <t xml:space="preserve">     - nákladovosť celkového objemu fyzických výkonov</t>
  </si>
  <si>
    <t xml:space="preserve">     - opdis na maximálnu výrobnú kapacitu</t>
  </si>
  <si>
    <t xml:space="preserve">D. Rentabilita </t>
  </si>
  <si>
    <t xml:space="preserve">     - rentabilita vlastného kapitálu</t>
  </si>
  <si>
    <t>E. Aktivita</t>
  </si>
  <si>
    <t xml:space="preserve">     - doba inkasa krátkodobých pohľadávok</t>
  </si>
  <si>
    <t xml:space="preserve">     - doba obratu zásob</t>
  </si>
  <si>
    <t xml:space="preserve">     - doba splatnosti krátkodobých záväzkov</t>
  </si>
  <si>
    <t xml:space="preserve">     - obrátkovosť dlhodobého majetku</t>
  </si>
  <si>
    <t>F. Produktivita práce</t>
  </si>
  <si>
    <t xml:space="preserve">     - priemerný mzdový náklad na zamestnanca</t>
  </si>
  <si>
    <t xml:space="preserve">     - osobné náklady na jednotku výnosov</t>
  </si>
  <si>
    <t xml:space="preserve">     - výnosy na 1 zamestnanca</t>
  </si>
  <si>
    <t>G. Úrokové zaťaženie</t>
  </si>
  <si>
    <t xml:space="preserve">     - priemernú nákladové úroky z úverov</t>
  </si>
  <si>
    <t>Poznámky:</t>
  </si>
  <si>
    <t>* potenciálna výrobná kapacita = inštalovaný výkon VE, využitý maximálne počas roka, bez ohľadu na výkyvy hydrologických podmienok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</si>
</sst>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000"/>
  </numFmts>
  <fonts count="6">
    <font>
      <sz val="11"/>
      <color theme="1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Fill="1" applyBorder="1"/>
    <xf numFmtId="4" fontId="4" fillId="0" borderId="8" xfId="0" applyNumberFormat="1" applyFont="1" applyFill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4" fontId="4" fillId="0" borderId="11" xfId="0" applyNumberFormat="1" applyFont="1" applyFill="1" applyBorder="1"/>
    <xf numFmtId="4" fontId="4" fillId="0" borderId="12" xfId="0" applyNumberFormat="1" applyFont="1" applyFill="1" applyBorder="1"/>
    <xf numFmtId="0" fontId="4" fillId="0" borderId="13" xfId="0" applyFont="1" applyFill="1" applyBorder="1"/>
    <xf numFmtId="4" fontId="4" fillId="0" borderId="14" xfId="0" applyNumberFormat="1" applyFont="1" applyFill="1" applyBorder="1"/>
    <xf numFmtId="4" fontId="4" fillId="0" borderId="15" xfId="0" applyNumberFormat="1" applyFont="1" applyFill="1" applyBorder="1"/>
    <xf numFmtId="4" fontId="4" fillId="0" borderId="16" xfId="0" applyNumberFormat="1" applyFont="1" applyFill="1" applyBorder="1"/>
    <xf numFmtId="4" fontId="4" fillId="0" borderId="17" xfId="0" applyNumberFormat="1" applyFont="1" applyFill="1" applyBorder="1"/>
    <xf numFmtId="4" fontId="4" fillId="0" borderId="18" xfId="0" applyNumberFormat="1" applyFont="1" applyFill="1" applyBorder="1"/>
    <xf numFmtId="0" fontId="4" fillId="0" borderId="19" xfId="0" applyFont="1" applyFill="1" applyBorder="1"/>
    <xf numFmtId="4" fontId="4" fillId="0" borderId="20" xfId="0" applyNumberFormat="1" applyFont="1" applyFill="1" applyBorder="1"/>
    <xf numFmtId="4" fontId="4" fillId="0" borderId="21" xfId="0" applyNumberFormat="1" applyFont="1" applyFill="1" applyBorder="1"/>
    <xf numFmtId="4" fontId="4" fillId="0" borderId="22" xfId="0" applyNumberFormat="1" applyFont="1" applyFill="1" applyBorder="1"/>
    <xf numFmtId="4" fontId="4" fillId="0" borderId="23" xfId="0" applyNumberFormat="1" applyFont="1" applyFill="1" applyBorder="1"/>
    <xf numFmtId="4" fontId="4" fillId="0" borderId="24" xfId="0" applyNumberFormat="1" applyFont="1" applyFill="1" applyBorder="1"/>
    <xf numFmtId="0" fontId="3" fillId="0" borderId="25" xfId="0" applyFont="1" applyFill="1" applyBorder="1"/>
    <xf numFmtId="4" fontId="4" fillId="0" borderId="26" xfId="0" applyNumberFormat="1" applyFont="1" applyFill="1" applyBorder="1"/>
    <xf numFmtId="4" fontId="4" fillId="0" borderId="27" xfId="0" applyNumberFormat="1" applyFont="1" applyFill="1" applyBorder="1"/>
    <xf numFmtId="4" fontId="4" fillId="0" borderId="28" xfId="0" applyNumberFormat="1" applyFont="1" applyFill="1" applyBorder="1"/>
    <xf numFmtId="4" fontId="4" fillId="0" borderId="29" xfId="0" applyNumberFormat="1" applyFont="1" applyFill="1" applyBorder="1"/>
    <xf numFmtId="4" fontId="4" fillId="0" borderId="30" xfId="0" applyNumberFormat="1" applyFont="1" applyFill="1" applyBorder="1"/>
    <xf numFmtId="0" fontId="4" fillId="0" borderId="31" xfId="0" applyFont="1" applyFill="1" applyBorder="1"/>
    <xf numFmtId="4" fontId="4" fillId="0" borderId="3" xfId="0" applyNumberFormat="1" applyFont="1" applyFill="1" applyBorder="1"/>
    <xf numFmtId="4" fontId="4" fillId="0" borderId="4" xfId="0" applyNumberFormat="1" applyFont="1" applyFill="1" applyBorder="1"/>
    <xf numFmtId="4" fontId="4" fillId="0" borderId="5" xfId="0" applyNumberFormat="1" applyFont="1" applyFill="1" applyBorder="1"/>
    <xf numFmtId="4" fontId="4" fillId="0" borderId="32" xfId="0" applyNumberFormat="1" applyFont="1" applyFill="1" applyBorder="1"/>
    <xf numFmtId="4" fontId="4" fillId="0" borderId="6" xfId="0" applyNumberFormat="1" applyFont="1" applyFill="1" applyBorder="1"/>
    <xf numFmtId="0" fontId="4" fillId="0" borderId="33" xfId="0" applyFont="1" applyFill="1" applyBorder="1"/>
    <xf numFmtId="4" fontId="4" fillId="0" borderId="34" xfId="0" applyNumberFormat="1" applyFont="1" applyFill="1" applyBorder="1"/>
    <xf numFmtId="4" fontId="4" fillId="0" borderId="35" xfId="0" applyNumberFormat="1" applyFont="1" applyFill="1" applyBorder="1"/>
    <xf numFmtId="4" fontId="4" fillId="0" borderId="36" xfId="0" applyNumberFormat="1" applyFont="1" applyFill="1" applyBorder="1"/>
    <xf numFmtId="4" fontId="4" fillId="0" borderId="37" xfId="0" applyNumberFormat="1" applyFont="1" applyFill="1" applyBorder="1"/>
    <xf numFmtId="4" fontId="4" fillId="0" borderId="38" xfId="0" applyNumberFormat="1" applyFont="1" applyFill="1" applyBorder="1"/>
    <xf numFmtId="0" fontId="3" fillId="0" borderId="39" xfId="0" applyFont="1" applyFill="1" applyBorder="1"/>
    <xf numFmtId="4" fontId="4" fillId="0" borderId="40" xfId="0" applyNumberFormat="1" applyFont="1" applyFill="1" applyBorder="1"/>
    <xf numFmtId="4" fontId="4" fillId="0" borderId="41" xfId="0" applyNumberFormat="1" applyFont="1" applyFill="1" applyBorder="1"/>
    <xf numFmtId="4" fontId="4" fillId="0" borderId="42" xfId="0" applyNumberFormat="1" applyFont="1" applyFill="1" applyBorder="1"/>
    <xf numFmtId="4" fontId="4" fillId="0" borderId="43" xfId="0" applyNumberFormat="1" applyFont="1" applyFill="1" applyBorder="1"/>
    <xf numFmtId="4" fontId="4" fillId="0" borderId="44" xfId="0" applyNumberFormat="1" applyFont="1" applyFill="1" applyBorder="1"/>
    <xf numFmtId="4" fontId="4" fillId="0" borderId="45" xfId="0" applyNumberFormat="1" applyFont="1" applyFill="1" applyBorder="1"/>
    <xf numFmtId="4" fontId="4" fillId="0" borderId="46" xfId="0" applyNumberFormat="1" applyFont="1" applyFill="1" applyBorder="1"/>
    <xf numFmtId="0" fontId="4" fillId="0" borderId="47" xfId="0" applyFont="1" applyFill="1" applyBorder="1"/>
    <xf numFmtId="4" fontId="4" fillId="0" borderId="48" xfId="0" applyNumberFormat="1" applyFont="1" applyFill="1" applyBorder="1"/>
    <xf numFmtId="4" fontId="4" fillId="0" borderId="49" xfId="0" applyNumberFormat="1" applyFont="1" applyFill="1" applyBorder="1"/>
    <xf numFmtId="4" fontId="4" fillId="0" borderId="50" xfId="0" applyNumberFormat="1" applyFont="1" applyFill="1" applyBorder="1"/>
    <xf numFmtId="4" fontId="4" fillId="0" borderId="0" xfId="0" applyNumberFormat="1" applyFont="1" applyFill="1" applyBorder="1"/>
    <xf numFmtId="4" fontId="4" fillId="0" borderId="51" xfId="0" applyNumberFormat="1" applyFont="1" applyFill="1" applyBorder="1"/>
    <xf numFmtId="4" fontId="4" fillId="0" borderId="52" xfId="0" applyNumberFormat="1" applyFont="1" applyFill="1" applyBorder="1"/>
    <xf numFmtId="4" fontId="4" fillId="0" borderId="53" xfId="0" applyNumberFormat="1" applyFont="1" applyFill="1" applyBorder="1"/>
    <xf numFmtId="0" fontId="3" fillId="0" borderId="54" xfId="0" applyFont="1" applyFill="1" applyBorder="1"/>
    <xf numFmtId="4" fontId="4" fillId="0" borderId="55" xfId="0" applyNumberFormat="1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4" fontId="4" fillId="0" borderId="58" xfId="0" applyNumberFormat="1" applyFont="1" applyFill="1" applyBorder="1"/>
    <xf numFmtId="0" fontId="4" fillId="0" borderId="59" xfId="0" applyFont="1" applyFill="1" applyBorder="1"/>
    <xf numFmtId="4" fontId="4" fillId="0" borderId="60" xfId="0" applyNumberFormat="1" applyFont="1" applyFill="1" applyBorder="1"/>
    <xf numFmtId="0" fontId="3" fillId="0" borderId="33" xfId="0" applyFont="1" applyFill="1" applyBorder="1"/>
    <xf numFmtId="0" fontId="4" fillId="2" borderId="43" xfId="0" applyFont="1" applyFill="1" applyBorder="1"/>
    <xf numFmtId="0" fontId="4" fillId="2" borderId="61" xfId="0" applyFont="1" applyFill="1" applyBorder="1"/>
    <xf numFmtId="0" fontId="3" fillId="2" borderId="7" xfId="0" applyFont="1" applyFill="1" applyBorder="1"/>
    <xf numFmtId="4" fontId="4" fillId="2" borderId="8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0" fontId="4" fillId="2" borderId="13" xfId="0" applyFont="1" applyFill="1" applyBorder="1"/>
    <xf numFmtId="4" fontId="4" fillId="2" borderId="14" xfId="0" applyNumberFormat="1" applyFont="1" applyFill="1" applyBorder="1"/>
    <xf numFmtId="4" fontId="4" fillId="2" borderId="15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0" fontId="4" fillId="2" borderId="19" xfId="0" applyFont="1" applyFill="1" applyBorder="1"/>
    <xf numFmtId="4" fontId="4" fillId="2" borderId="20" xfId="0" applyNumberFormat="1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10" fontId="4" fillId="2" borderId="24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right"/>
    </xf>
    <xf numFmtId="10" fontId="4" fillId="2" borderId="22" xfId="0" applyNumberFormat="1" applyFont="1" applyFill="1" applyBorder="1" applyAlignment="1">
      <alignment horizontal="right"/>
    </xf>
    <xf numFmtId="10" fontId="4" fillId="2" borderId="20" xfId="0" applyNumberFormat="1" applyFont="1" applyFill="1" applyBorder="1" applyAlignment="1">
      <alignment horizontal="right"/>
    </xf>
    <xf numFmtId="10" fontId="4" fillId="2" borderId="24" xfId="0" applyNumberFormat="1" applyFont="1" applyFill="1" applyBorder="1" applyAlignment="1">
      <alignment horizontal="right"/>
    </xf>
    <xf numFmtId="0" fontId="4" fillId="2" borderId="31" xfId="0" applyFont="1" applyFill="1" applyBorder="1"/>
    <xf numFmtId="4" fontId="4" fillId="2" borderId="6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0" fontId="3" fillId="2" borderId="33" xfId="0" applyFont="1" applyFill="1" applyBorder="1"/>
    <xf numFmtId="4" fontId="4" fillId="2" borderId="55" xfId="0" applyNumberFormat="1" applyFont="1" applyFill="1" applyBorder="1" applyAlignment="1">
      <alignment horizontal="right"/>
    </xf>
    <xf numFmtId="4" fontId="4" fillId="2" borderId="62" xfId="0" applyNumberFormat="1" applyFont="1" applyFill="1" applyBorder="1"/>
    <xf numFmtId="4" fontId="4" fillId="2" borderId="15" xfId="0" applyNumberFormat="1" applyFont="1" applyFill="1" applyBorder="1"/>
    <xf numFmtId="4" fontId="4" fillId="2" borderId="46" xfId="0" applyNumberFormat="1" applyFont="1" applyFill="1" applyBorder="1"/>
    <xf numFmtId="4" fontId="4" fillId="2" borderId="36" xfId="0" applyNumberFormat="1" applyFont="1" applyFill="1" applyBorder="1"/>
    <xf numFmtId="4" fontId="4" fillId="2" borderId="18" xfId="0" applyNumberFormat="1" applyFont="1" applyFill="1" applyBorder="1"/>
    <xf numFmtId="4" fontId="4" fillId="2" borderId="17" xfId="0" applyNumberFormat="1" applyFont="1" applyFill="1" applyBorder="1"/>
    <xf numFmtId="4" fontId="4" fillId="2" borderId="3" xfId="0" applyNumberFormat="1" applyFont="1" applyFill="1" applyBorder="1"/>
    <xf numFmtId="4" fontId="4" fillId="2" borderId="63" xfId="0" applyNumberFormat="1" applyFont="1" applyFill="1" applyBorder="1"/>
    <xf numFmtId="4" fontId="4" fillId="2" borderId="9" xfId="0" applyNumberFormat="1" applyFont="1" applyFill="1" applyBorder="1"/>
    <xf numFmtId="4" fontId="4" fillId="2" borderId="55" xfId="0" applyNumberFormat="1" applyFont="1" applyFill="1" applyBorder="1"/>
    <xf numFmtId="4" fontId="4" fillId="2" borderId="10" xfId="0" applyNumberFormat="1" applyFont="1" applyFill="1" applyBorder="1"/>
    <xf numFmtId="4" fontId="4" fillId="2" borderId="12" xfId="0" applyNumberFormat="1" applyFont="1" applyFill="1" applyBorder="1"/>
    <xf numFmtId="10" fontId="4" fillId="2" borderId="3" xfId="0" applyNumberFormat="1" applyFont="1" applyFill="1" applyBorder="1"/>
    <xf numFmtId="10" fontId="4" fillId="2" borderId="4" xfId="0" applyNumberFormat="1" applyFont="1" applyFill="1" applyBorder="1"/>
    <xf numFmtId="10" fontId="4" fillId="2" borderId="60" xfId="0" applyNumberFormat="1" applyFont="1" applyFill="1" applyBorder="1"/>
    <xf numFmtId="10" fontId="4" fillId="2" borderId="5" xfId="0" applyNumberFormat="1" applyFont="1" applyFill="1" applyBorder="1"/>
    <xf numFmtId="4" fontId="4" fillId="2" borderId="16" xfId="0" applyNumberFormat="1" applyFont="1" applyFill="1" applyBorder="1"/>
    <xf numFmtId="10" fontId="4" fillId="2" borderId="24" xfId="0" applyNumberFormat="1" applyFont="1" applyFill="1" applyBorder="1"/>
    <xf numFmtId="4" fontId="4" fillId="2" borderId="21" xfId="0" applyNumberFormat="1" applyFont="1" applyFill="1" applyBorder="1"/>
    <xf numFmtId="4" fontId="4" fillId="2" borderId="58" xfId="0" applyNumberFormat="1" applyFont="1" applyFill="1" applyBorder="1"/>
    <xf numFmtId="4" fontId="4" fillId="2" borderId="20" xfId="0" applyNumberFormat="1" applyFont="1" applyFill="1" applyBorder="1"/>
    <xf numFmtId="4" fontId="4" fillId="2" borderId="22" xfId="0" applyNumberFormat="1" applyFont="1" applyFill="1" applyBorder="1"/>
    <xf numFmtId="4" fontId="4" fillId="2" borderId="24" xfId="0" applyNumberFormat="1" applyFont="1" applyFill="1" applyBorder="1"/>
    <xf numFmtId="4" fontId="4" fillId="2" borderId="6" xfId="0" applyNumberFormat="1" applyFont="1" applyFill="1" applyBorder="1"/>
    <xf numFmtId="164" fontId="4" fillId="2" borderId="6" xfId="0" applyNumberFormat="1" applyFont="1" applyFill="1" applyBorder="1"/>
    <xf numFmtId="164" fontId="4" fillId="2" borderId="32" xfId="0" applyNumberFormat="1" applyFont="1" applyFill="1" applyBorder="1"/>
    <xf numFmtId="164" fontId="4" fillId="2" borderId="3" xfId="0" applyNumberFormat="1" applyFont="1" applyFill="1" applyBorder="1"/>
    <xf numFmtId="164" fontId="4" fillId="2" borderId="5" xfId="0" applyNumberFormat="1" applyFont="1" applyFill="1" applyBorder="1"/>
    <xf numFmtId="4" fontId="4" fillId="2" borderId="5" xfId="0" applyNumberFormat="1" applyFont="1" applyFill="1" applyBorder="1"/>
    <xf numFmtId="164" fontId="4" fillId="2" borderId="18" xfId="0" applyNumberFormat="1" applyFont="1" applyFill="1" applyBorder="1"/>
    <xf numFmtId="164" fontId="4" fillId="2" borderId="17" xfId="0" applyNumberFormat="1" applyFont="1" applyFill="1" applyBorder="1"/>
    <xf numFmtId="165" fontId="4" fillId="2" borderId="14" xfId="0" applyNumberFormat="1" applyFont="1" applyFill="1" applyBorder="1"/>
    <xf numFmtId="164" fontId="4" fillId="2" borderId="14" xfId="0" applyNumberFormat="1" applyFont="1" applyFill="1" applyBorder="1"/>
    <xf numFmtId="4" fontId="4" fillId="2" borderId="23" xfId="0" applyNumberFormat="1" applyFont="1" applyFill="1" applyBorder="1"/>
    <xf numFmtId="0" fontId="3" fillId="2" borderId="54" xfId="0" applyFont="1" applyFill="1" applyBorder="1"/>
    <xf numFmtId="0" fontId="4" fillId="2" borderId="59" xfId="0" applyFont="1" applyFill="1" applyBorder="1"/>
    <xf numFmtId="9" fontId="4" fillId="2" borderId="3" xfId="20" applyFont="1" applyFill="1" applyBorder="1"/>
    <xf numFmtId="9" fontId="4" fillId="2" borderId="4" xfId="20" applyFont="1" applyFill="1" applyBorder="1"/>
    <xf numFmtId="9" fontId="4" fillId="2" borderId="5" xfId="20" applyFont="1" applyFill="1" applyBorder="1"/>
    <xf numFmtId="9" fontId="4" fillId="2" borderId="6" xfId="2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á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A8" sqref="A8"/>
    </sheetView>
  </sheetViews>
  <sheetFormatPr defaultColWidth="9.140625" defaultRowHeight="16.5"/>
  <cols>
    <col min="1" max="1" width="100.7109375" style="3" customWidth="1"/>
    <col min="2" max="12" width="23.7109375" style="3" customWidth="1"/>
    <col min="13" max="16384" width="9.140625" style="3" customWidth="1"/>
  </cols>
  <sheetData>
    <row r="1" spans="1:12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4" t="s">
        <v>1</v>
      </c>
      <c r="B2" s="148" t="s">
        <v>2</v>
      </c>
      <c r="C2" s="149"/>
      <c r="D2" s="150"/>
      <c r="E2" s="149">
        <v>2011</v>
      </c>
      <c r="F2" s="150"/>
      <c r="G2" s="151">
        <v>2012</v>
      </c>
      <c r="H2" s="147"/>
      <c r="I2" s="151">
        <v>2013</v>
      </c>
      <c r="J2" s="147"/>
      <c r="K2" s="146">
        <v>2014</v>
      </c>
      <c r="L2" s="147"/>
    </row>
    <row r="3" spans="1:12" ht="16.5" thickBot="1">
      <c r="A3" s="5"/>
      <c r="B3" s="6">
        <v>2008</v>
      </c>
      <c r="C3" s="7">
        <v>2009</v>
      </c>
      <c r="D3" s="8">
        <v>2010</v>
      </c>
      <c r="E3" s="9" t="s">
        <v>3</v>
      </c>
      <c r="F3" s="8" t="s">
        <v>2</v>
      </c>
      <c r="G3" s="9" t="s">
        <v>3</v>
      </c>
      <c r="H3" s="8" t="s">
        <v>2</v>
      </c>
      <c r="I3" s="9" t="s">
        <v>3</v>
      </c>
      <c r="J3" s="8" t="s">
        <v>2</v>
      </c>
      <c r="K3" s="9" t="s">
        <v>3</v>
      </c>
      <c r="L3" s="8" t="s">
        <v>2</v>
      </c>
    </row>
    <row r="4" spans="1:12" ht="16.5">
      <c r="A4" s="10" t="s">
        <v>4</v>
      </c>
      <c r="B4" s="11"/>
      <c r="C4" s="12"/>
      <c r="D4" s="13"/>
      <c r="E4" s="14"/>
      <c r="F4" s="13"/>
      <c r="G4" s="11"/>
      <c r="H4" s="13"/>
      <c r="I4" s="11"/>
      <c r="J4" s="13"/>
      <c r="K4" s="15"/>
      <c r="L4" s="13"/>
    </row>
    <row r="5" spans="1:12" ht="16.5">
      <c r="A5" s="16" t="s">
        <v>5</v>
      </c>
      <c r="B5" s="17"/>
      <c r="C5" s="18">
        <v>86476.094</v>
      </c>
      <c r="D5" s="19">
        <v>55967.194</v>
      </c>
      <c r="E5" s="20">
        <v>51821.11</v>
      </c>
      <c r="F5" s="19"/>
      <c r="G5" s="17">
        <v>51137.535</v>
      </c>
      <c r="H5" s="19"/>
      <c r="I5" s="17">
        <v>53173.508</v>
      </c>
      <c r="J5" s="19"/>
      <c r="K5" s="21">
        <v>55306.81</v>
      </c>
      <c r="L5" s="19"/>
    </row>
    <row r="6" spans="1:12" ht="16.5">
      <c r="A6" s="16" t="s">
        <v>6</v>
      </c>
      <c r="B6" s="17"/>
      <c r="C6" s="18">
        <v>31332.955</v>
      </c>
      <c r="D6" s="19">
        <v>30424.385</v>
      </c>
      <c r="E6" s="20">
        <v>33296.68</v>
      </c>
      <c r="F6" s="19"/>
      <c r="G6" s="17">
        <v>33682.19</v>
      </c>
      <c r="H6" s="19"/>
      <c r="I6" s="17">
        <v>34050.98</v>
      </c>
      <c r="J6" s="19"/>
      <c r="K6" s="21">
        <v>34428.18</v>
      </c>
      <c r="L6" s="19"/>
    </row>
    <row r="7" spans="1:12" ht="16.5">
      <c r="A7" s="16" t="s">
        <v>7</v>
      </c>
      <c r="B7" s="17"/>
      <c r="C7" s="18">
        <v>12227.08</v>
      </c>
      <c r="D7" s="19">
        <v>11572.885</v>
      </c>
      <c r="E7" s="20">
        <v>10908.06</v>
      </c>
      <c r="F7" s="19"/>
      <c r="G7" s="17">
        <v>10243.42</v>
      </c>
      <c r="H7" s="19"/>
      <c r="I7" s="17">
        <v>9578.78</v>
      </c>
      <c r="J7" s="19"/>
      <c r="K7" s="21">
        <v>8899.76</v>
      </c>
      <c r="L7" s="19"/>
    </row>
    <row r="8" spans="1:12" ht="16.5">
      <c r="A8" s="16" t="s">
        <v>8</v>
      </c>
      <c r="B8" s="17"/>
      <c r="C8" s="18">
        <v>42916.06</v>
      </c>
      <c r="D8" s="19">
        <v>13969.924</v>
      </c>
      <c r="E8" s="20">
        <v>7616.27</v>
      </c>
      <c r="F8" s="19"/>
      <c r="G8" s="17">
        <v>7211.925</v>
      </c>
      <c r="H8" s="19"/>
      <c r="I8" s="17">
        <v>9543.748</v>
      </c>
      <c r="J8" s="19"/>
      <c r="K8" s="21">
        <v>11978.87</v>
      </c>
      <c r="L8" s="19"/>
    </row>
    <row r="9" spans="1:12" ht="16.5">
      <c r="A9" s="16" t="s">
        <v>9</v>
      </c>
      <c r="B9" s="17"/>
      <c r="C9" s="18">
        <v>1234.825</v>
      </c>
      <c r="D9" s="19">
        <v>0</v>
      </c>
      <c r="E9" s="20">
        <v>0</v>
      </c>
      <c r="F9" s="19"/>
      <c r="G9" s="17">
        <v>0</v>
      </c>
      <c r="H9" s="19"/>
      <c r="I9" s="17">
        <v>0</v>
      </c>
      <c r="J9" s="19"/>
      <c r="K9" s="21">
        <v>0</v>
      </c>
      <c r="L9" s="19"/>
    </row>
    <row r="10" spans="1:12" ht="16.5">
      <c r="A10" s="16" t="s">
        <v>10</v>
      </c>
      <c r="B10" s="17"/>
      <c r="C10" s="18">
        <v>4646.793</v>
      </c>
      <c r="D10" s="19">
        <v>10838.143</v>
      </c>
      <c r="E10" s="20">
        <v>7415.16</v>
      </c>
      <c r="F10" s="19"/>
      <c r="G10" s="17">
        <v>6019.9</v>
      </c>
      <c r="H10" s="19"/>
      <c r="I10" s="17">
        <v>6260.69</v>
      </c>
      <c r="J10" s="19"/>
      <c r="K10" s="21">
        <v>6542.42</v>
      </c>
      <c r="L10" s="19"/>
    </row>
    <row r="11" spans="1:12" ht="16.5" thickBot="1">
      <c r="A11" s="22" t="s">
        <v>11</v>
      </c>
      <c r="B11" s="23"/>
      <c r="C11" s="24">
        <v>37034.442</v>
      </c>
      <c r="D11" s="25">
        <v>3131.781</v>
      </c>
      <c r="E11" s="26">
        <v>201.11</v>
      </c>
      <c r="F11" s="25"/>
      <c r="G11" s="23">
        <v>1192.025</v>
      </c>
      <c r="H11" s="25"/>
      <c r="I11" s="23">
        <v>3283.058</v>
      </c>
      <c r="J11" s="25"/>
      <c r="K11" s="27">
        <v>5436.45</v>
      </c>
      <c r="L11" s="25"/>
    </row>
    <row r="12" spans="1:12" ht="16.5" thickBot="1">
      <c r="A12" s="28" t="s">
        <v>12</v>
      </c>
      <c r="B12" s="29"/>
      <c r="C12" s="30">
        <v>0</v>
      </c>
      <c r="D12" s="31">
        <v>0</v>
      </c>
      <c r="E12" s="32">
        <v>0</v>
      </c>
      <c r="F12" s="31"/>
      <c r="G12" s="29">
        <v>0</v>
      </c>
      <c r="H12" s="31"/>
      <c r="I12" s="29">
        <v>0</v>
      </c>
      <c r="J12" s="31"/>
      <c r="K12" s="33">
        <v>0</v>
      </c>
      <c r="L12" s="31"/>
    </row>
    <row r="13" spans="1:12" ht="16.5">
      <c r="A13" s="10" t="s">
        <v>13</v>
      </c>
      <c r="B13" s="11"/>
      <c r="C13" s="12"/>
      <c r="D13" s="13"/>
      <c r="E13" s="14"/>
      <c r="F13" s="13"/>
      <c r="G13" s="11"/>
      <c r="H13" s="13"/>
      <c r="I13" s="11"/>
      <c r="J13" s="13"/>
      <c r="K13" s="15"/>
      <c r="L13" s="13"/>
    </row>
    <row r="14" spans="1:12" ht="16.5">
      <c r="A14" s="16" t="s">
        <v>14</v>
      </c>
      <c r="B14" s="17"/>
      <c r="C14" s="18">
        <v>0</v>
      </c>
      <c r="D14" s="19">
        <v>0</v>
      </c>
      <c r="E14" s="20">
        <v>0</v>
      </c>
      <c r="F14" s="19"/>
      <c r="G14" s="17">
        <v>0</v>
      </c>
      <c r="H14" s="19"/>
      <c r="I14" s="17">
        <v>0</v>
      </c>
      <c r="J14" s="19"/>
      <c r="K14" s="21">
        <v>0</v>
      </c>
      <c r="L14" s="19"/>
    </row>
    <row r="15" spans="1:12" ht="16.5" thickBot="1">
      <c r="A15" s="34" t="s">
        <v>15</v>
      </c>
      <c r="B15" s="35"/>
      <c r="C15" s="36">
        <v>-44544.198</v>
      </c>
      <c r="D15" s="37">
        <v>-9260.813</v>
      </c>
      <c r="E15" s="38">
        <v>-4521.333</v>
      </c>
      <c r="F15" s="37"/>
      <c r="G15" s="35">
        <v>-3424.87</v>
      </c>
      <c r="H15" s="37"/>
      <c r="I15" s="35">
        <v>-372.38</v>
      </c>
      <c r="J15" s="37"/>
      <c r="K15" s="39">
        <v>0</v>
      </c>
      <c r="L15" s="37"/>
    </row>
    <row r="16" spans="1:12" ht="16.5">
      <c r="A16" s="10" t="s">
        <v>16</v>
      </c>
      <c r="B16" s="11"/>
      <c r="C16" s="12"/>
      <c r="D16" s="13"/>
      <c r="E16" s="14"/>
      <c r="F16" s="13"/>
      <c r="G16" s="11"/>
      <c r="H16" s="13"/>
      <c r="I16" s="11"/>
      <c r="J16" s="13"/>
      <c r="K16" s="15"/>
      <c r="L16" s="13"/>
    </row>
    <row r="17" spans="1:12" ht="16.5">
      <c r="A17" s="40" t="s">
        <v>17</v>
      </c>
      <c r="B17" s="41"/>
      <c r="C17" s="42">
        <v>1174765.427</v>
      </c>
      <c r="D17" s="43">
        <v>1158138.882</v>
      </c>
      <c r="E17" s="44">
        <v>1157504.581</v>
      </c>
      <c r="F17" s="43"/>
      <c r="G17" s="41">
        <v>1151567.82</v>
      </c>
      <c r="H17" s="43"/>
      <c r="I17" s="41">
        <v>1141669.159</v>
      </c>
      <c r="J17" s="43"/>
      <c r="K17" s="45">
        <v>1132285.193</v>
      </c>
      <c r="L17" s="43"/>
    </row>
    <row r="18" spans="1:12" ht="16.5">
      <c r="A18" s="16" t="s">
        <v>18</v>
      </c>
      <c r="B18" s="17"/>
      <c r="C18" s="18">
        <v>9314329</v>
      </c>
      <c r="D18" s="19">
        <v>12658.242</v>
      </c>
      <c r="E18" s="20">
        <v>33894.726</v>
      </c>
      <c r="F18" s="19"/>
      <c r="G18" s="17">
        <v>28383</v>
      </c>
      <c r="H18" s="19"/>
      <c r="I18" s="17">
        <v>26290</v>
      </c>
      <c r="J18" s="19"/>
      <c r="K18" s="21">
        <v>28123</v>
      </c>
      <c r="L18" s="19"/>
    </row>
    <row r="19" spans="1:12" ht="16.5">
      <c r="A19" s="16" t="s">
        <v>19</v>
      </c>
      <c r="B19" s="17"/>
      <c r="C19" s="18">
        <v>33879.554</v>
      </c>
      <c r="D19" s="19">
        <v>31376.612</v>
      </c>
      <c r="E19" s="20">
        <v>34981.059</v>
      </c>
      <c r="F19" s="19"/>
      <c r="G19" s="17">
        <v>35394.761</v>
      </c>
      <c r="H19" s="19"/>
      <c r="I19" s="17">
        <v>37261.661</v>
      </c>
      <c r="J19" s="19"/>
      <c r="K19" s="21">
        <v>38586.967</v>
      </c>
      <c r="L19" s="19"/>
    </row>
    <row r="20" spans="1:12" ht="16.5" thickBot="1">
      <c r="A20" s="22" t="s">
        <v>20</v>
      </c>
      <c r="B20" s="23"/>
      <c r="C20" s="24">
        <v>5142.367</v>
      </c>
      <c r="D20" s="25">
        <v>3813.475</v>
      </c>
      <c r="E20" s="26">
        <v>5142.298</v>
      </c>
      <c r="F20" s="25"/>
      <c r="G20" s="23">
        <v>5136.489</v>
      </c>
      <c r="H20" s="25"/>
      <c r="I20" s="23">
        <v>5136.489</v>
      </c>
      <c r="J20" s="25"/>
      <c r="K20" s="27">
        <v>5136.489</v>
      </c>
      <c r="L20" s="25"/>
    </row>
    <row r="21" spans="1:12" ht="16.5">
      <c r="A21" s="46" t="s">
        <v>21</v>
      </c>
      <c r="B21" s="47"/>
      <c r="C21" s="48"/>
      <c r="D21" s="49"/>
      <c r="E21" s="50"/>
      <c r="F21" s="51"/>
      <c r="G21" s="47"/>
      <c r="H21" s="49"/>
      <c r="I21" s="47"/>
      <c r="J21" s="49"/>
      <c r="K21" s="52"/>
      <c r="L21" s="49"/>
    </row>
    <row r="22" spans="1:12" ht="16.5">
      <c r="A22" s="16" t="s">
        <v>22</v>
      </c>
      <c r="B22" s="17"/>
      <c r="C22" s="18">
        <v>60660.653</v>
      </c>
      <c r="D22" s="19">
        <v>73120.357</v>
      </c>
      <c r="E22" s="21">
        <v>41212.806</v>
      </c>
      <c r="F22" s="53"/>
      <c r="G22" s="17">
        <v>25059.568</v>
      </c>
      <c r="H22" s="19"/>
      <c r="I22" s="17">
        <v>13436.734</v>
      </c>
      <c r="J22" s="19"/>
      <c r="K22" s="21">
        <v>1535.051</v>
      </c>
      <c r="L22" s="19"/>
    </row>
    <row r="23" spans="1:12" ht="16.5">
      <c r="A23" s="16" t="s">
        <v>23</v>
      </c>
      <c r="B23" s="17"/>
      <c r="C23" s="18">
        <v>12608.041</v>
      </c>
      <c r="D23" s="19">
        <v>14761.281</v>
      </c>
      <c r="E23" s="21">
        <v>12722.913</v>
      </c>
      <c r="F23" s="53"/>
      <c r="G23" s="17">
        <v>12977.371</v>
      </c>
      <c r="H23" s="19"/>
      <c r="I23" s="17">
        <v>13236.919</v>
      </c>
      <c r="J23" s="19"/>
      <c r="K23" s="21">
        <v>13501.657</v>
      </c>
      <c r="L23" s="19"/>
    </row>
    <row r="24" spans="1:12" ht="16.5" thickBot="1">
      <c r="A24" s="54" t="s">
        <v>24</v>
      </c>
      <c r="B24" s="55"/>
      <c r="C24" s="56">
        <v>622.68</v>
      </c>
      <c r="D24" s="57">
        <v>602.67</v>
      </c>
      <c r="E24" s="58">
        <v>602.67</v>
      </c>
      <c r="F24" s="59"/>
      <c r="G24" s="55">
        <v>591.11</v>
      </c>
      <c r="H24" s="57"/>
      <c r="I24" s="55">
        <v>585.2</v>
      </c>
      <c r="J24" s="57"/>
      <c r="K24" s="60">
        <v>579.35</v>
      </c>
      <c r="L24" s="57"/>
    </row>
    <row r="25" spans="1:12" ht="16.5" thickBot="1">
      <c r="A25" s="28" t="s">
        <v>25</v>
      </c>
      <c r="B25" s="29"/>
      <c r="C25" s="30">
        <v>456298.88</v>
      </c>
      <c r="D25" s="31">
        <v>459702</v>
      </c>
      <c r="E25" s="32">
        <v>461701.33</v>
      </c>
      <c r="F25" s="61"/>
      <c r="G25" s="29">
        <v>463909.72</v>
      </c>
      <c r="H25" s="31"/>
      <c r="I25" s="29">
        <v>466000.82</v>
      </c>
      <c r="J25" s="31"/>
      <c r="K25" s="33">
        <v>468154.21</v>
      </c>
      <c r="L25" s="31"/>
    </row>
    <row r="26" spans="1:12" ht="16.5" customHeight="1">
      <c r="A26" s="10" t="s">
        <v>26</v>
      </c>
      <c r="B26" s="11"/>
      <c r="C26" s="12"/>
      <c r="D26" s="13"/>
      <c r="E26" s="14"/>
      <c r="F26" s="13"/>
      <c r="G26" s="11"/>
      <c r="H26" s="13"/>
      <c r="I26" s="11"/>
      <c r="J26" s="13"/>
      <c r="K26" s="15"/>
      <c r="L26" s="13"/>
    </row>
    <row r="27" spans="1:12" ht="16.5">
      <c r="A27" s="40" t="s">
        <v>27</v>
      </c>
      <c r="B27" s="41"/>
      <c r="C27" s="42">
        <v>307106.154</v>
      </c>
      <c r="D27" s="43">
        <v>285198.168</v>
      </c>
      <c r="E27" s="44">
        <v>263190.6</v>
      </c>
      <c r="F27" s="43"/>
      <c r="G27" s="41">
        <v>241183.032</v>
      </c>
      <c r="H27" s="43"/>
      <c r="I27" s="41">
        <v>219175.464</v>
      </c>
      <c r="J27" s="43"/>
      <c r="K27" s="45">
        <v>196835.956</v>
      </c>
      <c r="L27" s="43"/>
    </row>
    <row r="28" spans="1:12" ht="16.5">
      <c r="A28" s="16" t="s">
        <v>28</v>
      </c>
      <c r="B28" s="17"/>
      <c r="C28" s="18">
        <v>0</v>
      </c>
      <c r="D28" s="19">
        <v>0</v>
      </c>
      <c r="E28" s="20">
        <v>0</v>
      </c>
      <c r="F28" s="19"/>
      <c r="G28" s="17">
        <v>0</v>
      </c>
      <c r="H28" s="19"/>
      <c r="I28" s="17">
        <v>0</v>
      </c>
      <c r="J28" s="19"/>
      <c r="K28" s="21">
        <v>0</v>
      </c>
      <c r="L28" s="19"/>
    </row>
    <row r="29" spans="1:12" ht="16.5">
      <c r="A29" s="16" t="s">
        <v>29</v>
      </c>
      <c r="B29" s="17"/>
      <c r="C29" s="18">
        <v>21138.384</v>
      </c>
      <c r="D29" s="19">
        <v>21907.986</v>
      </c>
      <c r="E29" s="20">
        <v>22007.568</v>
      </c>
      <c r="F29" s="19"/>
      <c r="G29" s="17">
        <v>22007.568</v>
      </c>
      <c r="H29" s="19"/>
      <c r="I29" s="17">
        <v>22339.508</v>
      </c>
      <c r="J29" s="19"/>
      <c r="K29" s="21">
        <v>23003.386</v>
      </c>
      <c r="L29" s="19"/>
    </row>
    <row r="30" spans="1:12" ht="16.5">
      <c r="A30" s="22" t="s">
        <v>30</v>
      </c>
      <c r="B30" s="23"/>
      <c r="C30" s="24">
        <v>4.643</v>
      </c>
      <c r="D30" s="25">
        <v>0.181</v>
      </c>
      <c r="E30" s="26">
        <v>0</v>
      </c>
      <c r="F30" s="25"/>
      <c r="G30" s="23">
        <v>0</v>
      </c>
      <c r="H30" s="25"/>
      <c r="I30" s="23">
        <v>0</v>
      </c>
      <c r="J30" s="25"/>
      <c r="K30" s="27">
        <v>0</v>
      </c>
      <c r="L30" s="25"/>
    </row>
    <row r="31" spans="1:12" ht="16.5" thickBot="1">
      <c r="A31" s="22" t="s">
        <v>31</v>
      </c>
      <c r="B31" s="23"/>
      <c r="C31" s="24">
        <v>0</v>
      </c>
      <c r="D31" s="25">
        <v>0</v>
      </c>
      <c r="E31" s="26">
        <v>0</v>
      </c>
      <c r="F31" s="25"/>
      <c r="G31" s="23">
        <v>0</v>
      </c>
      <c r="H31" s="25"/>
      <c r="I31" s="23">
        <v>0</v>
      </c>
      <c r="J31" s="25"/>
      <c r="K31" s="27">
        <v>0</v>
      </c>
      <c r="L31" s="25"/>
    </row>
    <row r="32" spans="1:12" ht="16.5">
      <c r="A32" s="62" t="s">
        <v>32</v>
      </c>
      <c r="B32" s="11"/>
      <c r="C32" s="12"/>
      <c r="D32" s="13"/>
      <c r="E32" s="15"/>
      <c r="F32" s="63"/>
      <c r="G32" s="11"/>
      <c r="H32" s="13"/>
      <c r="I32" s="11"/>
      <c r="J32" s="13"/>
      <c r="K32" s="15"/>
      <c r="L32" s="13"/>
    </row>
    <row r="33" spans="1:12" ht="16.5">
      <c r="A33" s="64" t="s">
        <v>33</v>
      </c>
      <c r="B33" s="17"/>
      <c r="C33" s="18">
        <v>23584.57</v>
      </c>
      <c r="D33" s="19">
        <v>22658.15</v>
      </c>
      <c r="E33" s="21">
        <v>22007.75</v>
      </c>
      <c r="F33" s="53"/>
      <c r="G33" s="17">
        <v>22007.57</v>
      </c>
      <c r="H33" s="19"/>
      <c r="I33" s="17">
        <v>22339.51</v>
      </c>
      <c r="J33" s="19"/>
      <c r="K33" s="21">
        <v>23003.39</v>
      </c>
      <c r="L33" s="19"/>
    </row>
    <row r="34" spans="1:12" ht="16.5" thickBot="1">
      <c r="A34" s="65" t="s">
        <v>34</v>
      </c>
      <c r="B34" s="23"/>
      <c r="C34" s="24">
        <v>285198.17</v>
      </c>
      <c r="D34" s="25">
        <v>263190.6</v>
      </c>
      <c r="E34" s="27">
        <v>241183</v>
      </c>
      <c r="F34" s="66"/>
      <c r="G34" s="23">
        <v>219175.43</v>
      </c>
      <c r="H34" s="25"/>
      <c r="I34" s="23">
        <v>196835.92</v>
      </c>
      <c r="J34" s="25"/>
      <c r="K34" s="27">
        <v>173832.53</v>
      </c>
      <c r="L34" s="25"/>
    </row>
    <row r="35" spans="1:12" ht="16.5">
      <c r="A35" s="62" t="s">
        <v>35</v>
      </c>
      <c r="B35" s="11"/>
      <c r="C35" s="12"/>
      <c r="D35" s="13"/>
      <c r="E35" s="15"/>
      <c r="F35" s="63"/>
      <c r="G35" s="11"/>
      <c r="H35" s="13"/>
      <c r="I35" s="15"/>
      <c r="J35" s="63"/>
      <c r="K35" s="11"/>
      <c r="L35" s="13"/>
    </row>
    <row r="36" spans="1:12" ht="16.5">
      <c r="A36" s="64" t="s">
        <v>36</v>
      </c>
      <c r="B36" s="17"/>
      <c r="C36" s="18">
        <v>50810</v>
      </c>
      <c r="D36" s="19">
        <v>73.64</v>
      </c>
      <c r="E36" s="21">
        <v>63.04</v>
      </c>
      <c r="F36" s="53"/>
      <c r="G36" s="17">
        <v>64.31</v>
      </c>
      <c r="H36" s="19"/>
      <c r="I36" s="21">
        <v>64.31</v>
      </c>
      <c r="J36" s="53"/>
      <c r="K36" s="17">
        <v>64.31</v>
      </c>
      <c r="L36" s="19"/>
    </row>
    <row r="37" spans="1:12" ht="16.5">
      <c r="A37" s="64" t="s">
        <v>37</v>
      </c>
      <c r="B37" s="17"/>
      <c r="C37" s="18">
        <v>2132.1</v>
      </c>
      <c r="D37" s="19">
        <v>-4029.78</v>
      </c>
      <c r="E37" s="21">
        <v>-520.04</v>
      </c>
      <c r="F37" s="53"/>
      <c r="G37" s="17">
        <v>-428.15</v>
      </c>
      <c r="H37" s="19"/>
      <c r="I37" s="21">
        <v>-341.67</v>
      </c>
      <c r="J37" s="53"/>
      <c r="K37" s="17">
        <v>-267.12</v>
      </c>
      <c r="L37" s="19"/>
    </row>
    <row r="38" spans="1:12" ht="16.5">
      <c r="A38" s="64" t="s">
        <v>38</v>
      </c>
      <c r="B38" s="17"/>
      <c r="C38" s="18">
        <v>0</v>
      </c>
      <c r="D38" s="19">
        <v>0.33</v>
      </c>
      <c r="E38" s="21">
        <v>0</v>
      </c>
      <c r="F38" s="53"/>
      <c r="G38" s="17">
        <v>0</v>
      </c>
      <c r="H38" s="19"/>
      <c r="I38" s="21">
        <v>0</v>
      </c>
      <c r="J38" s="53"/>
      <c r="K38" s="17">
        <v>0</v>
      </c>
      <c r="L38" s="19"/>
    </row>
    <row r="39" spans="1:12" ht="16.5" thickBot="1">
      <c r="A39" s="67" t="s">
        <v>39</v>
      </c>
      <c r="B39" s="35"/>
      <c r="C39" s="36">
        <v>306269.53</v>
      </c>
      <c r="D39" s="37">
        <v>302779.26</v>
      </c>
      <c r="E39" s="39">
        <v>295861.64</v>
      </c>
      <c r="F39" s="68"/>
      <c r="G39" s="35">
        <v>290657.69</v>
      </c>
      <c r="H39" s="37"/>
      <c r="I39" s="39">
        <v>285453.74</v>
      </c>
      <c r="J39" s="68"/>
      <c r="K39" s="35">
        <v>280250.25</v>
      </c>
      <c r="L39" s="37"/>
    </row>
    <row r="40" spans="1:12" ht="16.5">
      <c r="A40" s="69" t="s">
        <v>40</v>
      </c>
      <c r="B40" s="41"/>
      <c r="C40" s="42"/>
      <c r="D40" s="43"/>
      <c r="E40" s="44"/>
      <c r="F40" s="43"/>
      <c r="G40" s="41"/>
      <c r="H40" s="43"/>
      <c r="I40" s="41"/>
      <c r="J40" s="43"/>
      <c r="K40" s="45"/>
      <c r="L40" s="43"/>
    </row>
    <row r="41" spans="1:12" ht="16.5">
      <c r="A41" s="16" t="s">
        <v>41</v>
      </c>
      <c r="B41" s="17"/>
      <c r="C41" s="18">
        <v>119706.167</v>
      </c>
      <c r="D41" s="19">
        <v>96684.531</v>
      </c>
      <c r="E41" s="20">
        <v>86653.01</v>
      </c>
      <c r="F41" s="19"/>
      <c r="G41" s="17">
        <v>91969.515</v>
      </c>
      <c r="H41" s="19"/>
      <c r="I41" s="17">
        <v>95018.168</v>
      </c>
      <c r="J41" s="19"/>
      <c r="K41" s="21">
        <v>98172.26</v>
      </c>
      <c r="L41" s="19"/>
    </row>
    <row r="42" spans="1:12" ht="16.5">
      <c r="A42" s="16" t="s">
        <v>42</v>
      </c>
      <c r="B42" s="17"/>
      <c r="C42" s="18">
        <v>0</v>
      </c>
      <c r="D42" s="19">
        <v>0</v>
      </c>
      <c r="E42" s="20">
        <v>0</v>
      </c>
      <c r="F42" s="19"/>
      <c r="G42" s="17">
        <v>0</v>
      </c>
      <c r="H42" s="19"/>
      <c r="I42" s="17">
        <v>0</v>
      </c>
      <c r="J42" s="19"/>
      <c r="K42" s="21">
        <v>0</v>
      </c>
      <c r="L42" s="19"/>
    </row>
    <row r="43" spans="1:12" ht="16.5">
      <c r="A43" s="22" t="s">
        <v>43</v>
      </c>
      <c r="B43" s="23"/>
      <c r="C43" s="24">
        <v>2426.141</v>
      </c>
      <c r="D43" s="25">
        <v>8235.888</v>
      </c>
      <c r="E43" s="26">
        <v>5915</v>
      </c>
      <c r="F43" s="25"/>
      <c r="G43" s="23">
        <v>2544</v>
      </c>
      <c r="H43" s="25"/>
      <c r="I43" s="23">
        <v>2574</v>
      </c>
      <c r="J43" s="25"/>
      <c r="K43" s="27">
        <v>2604</v>
      </c>
      <c r="L43" s="25"/>
    </row>
    <row r="44" spans="1:12" ht="16.5" thickBot="1">
      <c r="A44" s="22" t="s">
        <v>44</v>
      </c>
      <c r="B44" s="23"/>
      <c r="C44" s="24">
        <v>6093.907</v>
      </c>
      <c r="D44" s="25">
        <v>4809.969</v>
      </c>
      <c r="E44" s="26">
        <v>5925.6</v>
      </c>
      <c r="F44" s="25"/>
      <c r="G44" s="23">
        <v>4956.11</v>
      </c>
      <c r="H44" s="25"/>
      <c r="I44" s="23">
        <v>4896.69</v>
      </c>
      <c r="J44" s="25"/>
      <c r="K44" s="27">
        <v>4849.81</v>
      </c>
      <c r="L44" s="25"/>
    </row>
    <row r="45" spans="1:12" ht="16.5">
      <c r="A45" s="10" t="s">
        <v>45</v>
      </c>
      <c r="B45" s="11"/>
      <c r="C45" s="12"/>
      <c r="D45" s="13"/>
      <c r="E45" s="11"/>
      <c r="F45" s="63"/>
      <c r="G45" s="11"/>
      <c r="H45" s="13"/>
      <c r="I45" s="15"/>
      <c r="J45" s="63"/>
      <c r="K45" s="11"/>
      <c r="L45" s="13"/>
    </row>
    <row r="46" spans="1:12" ht="16.5">
      <c r="A46" s="16" t="s">
        <v>46</v>
      </c>
      <c r="B46" s="17"/>
      <c r="C46" s="18">
        <v>1334.309</v>
      </c>
      <c r="D46" s="19">
        <v>6787.639</v>
      </c>
      <c r="E46" s="17">
        <v>5756.27</v>
      </c>
      <c r="F46" s="53"/>
      <c r="G46" s="17">
        <v>2347.2</v>
      </c>
      <c r="H46" s="19"/>
      <c r="I46" s="21">
        <v>2377.2</v>
      </c>
      <c r="J46" s="53"/>
      <c r="K46" s="17">
        <v>2407.2</v>
      </c>
      <c r="L46" s="19"/>
    </row>
    <row r="47" spans="1:12" ht="16.5">
      <c r="A47" s="16" t="s">
        <v>47</v>
      </c>
      <c r="B47" s="17"/>
      <c r="C47" s="18">
        <v>1162.432</v>
      </c>
      <c r="D47" s="19">
        <v>868.973</v>
      </c>
      <c r="E47" s="17">
        <v>859.95</v>
      </c>
      <c r="F47" s="53"/>
      <c r="G47" s="17">
        <v>885.74</v>
      </c>
      <c r="H47" s="19"/>
      <c r="I47" s="21">
        <v>914.93</v>
      </c>
      <c r="J47" s="53"/>
      <c r="K47" s="17">
        <v>945.53</v>
      </c>
      <c r="L47" s="19"/>
    </row>
    <row r="48" spans="1:12" ht="16.5" thickBot="1">
      <c r="A48" s="34" t="s">
        <v>48</v>
      </c>
      <c r="B48" s="35"/>
      <c r="C48" s="36">
        <v>31576.16</v>
      </c>
      <c r="D48" s="37">
        <v>35144.103</v>
      </c>
      <c r="E48" s="35">
        <v>32252.47</v>
      </c>
      <c r="F48" s="68"/>
      <c r="G48" s="35">
        <v>34617.93</v>
      </c>
      <c r="H48" s="37"/>
      <c r="I48" s="39">
        <v>35204.13</v>
      </c>
      <c r="J48" s="68"/>
      <c r="K48" s="35">
        <v>35755.11</v>
      </c>
      <c r="L48" s="37"/>
    </row>
    <row r="49" spans="1:12" ht="16.5">
      <c r="A49" s="69" t="s">
        <v>49</v>
      </c>
      <c r="B49" s="41"/>
      <c r="C49" s="42"/>
      <c r="D49" s="43"/>
      <c r="E49" s="44"/>
      <c r="F49" s="43"/>
      <c r="G49" s="41"/>
      <c r="H49" s="43"/>
      <c r="I49" s="41"/>
      <c r="J49" s="43"/>
      <c r="K49" s="45"/>
      <c r="L49" s="43"/>
    </row>
    <row r="50" spans="1:12" ht="16.5">
      <c r="A50" s="16" t="s">
        <v>50</v>
      </c>
      <c r="B50" s="17"/>
      <c r="C50" s="18">
        <v>18.64</v>
      </c>
      <c r="D50" s="19">
        <v>19.48</v>
      </c>
      <c r="E50" s="20">
        <v>774.02</v>
      </c>
      <c r="F50" s="19"/>
      <c r="G50" s="17">
        <v>0</v>
      </c>
      <c r="H50" s="19"/>
      <c r="I50" s="17">
        <v>0</v>
      </c>
      <c r="J50" s="19"/>
      <c r="K50" s="21">
        <v>0</v>
      </c>
      <c r="L50" s="19"/>
    </row>
    <row r="51" spans="1:12" ht="16.5">
      <c r="A51" s="16" t="s">
        <v>51</v>
      </c>
      <c r="B51" s="17"/>
      <c r="C51" s="18">
        <v>11617.87</v>
      </c>
      <c r="D51" s="19">
        <v>0</v>
      </c>
      <c r="E51" s="20">
        <v>0</v>
      </c>
      <c r="F51" s="19"/>
      <c r="G51" s="17">
        <v>0</v>
      </c>
      <c r="H51" s="19"/>
      <c r="I51" s="17">
        <v>0</v>
      </c>
      <c r="J51" s="19"/>
      <c r="K51" s="21">
        <v>0</v>
      </c>
      <c r="L51" s="19"/>
    </row>
    <row r="52" spans="1:12" ht="16.5">
      <c r="A52" s="69" t="s">
        <v>52</v>
      </c>
      <c r="B52" s="41"/>
      <c r="C52" s="42"/>
      <c r="D52" s="43"/>
      <c r="E52" s="44"/>
      <c r="F52" s="43"/>
      <c r="G52" s="41"/>
      <c r="H52" s="43"/>
      <c r="I52" s="41"/>
      <c r="J52" s="43"/>
      <c r="K52" s="45"/>
      <c r="L52" s="43"/>
    </row>
    <row r="53" spans="1:12" ht="16.5">
      <c r="A53" s="16" t="s">
        <v>53</v>
      </c>
      <c r="B53" s="17"/>
      <c r="C53" s="18">
        <v>2523.885</v>
      </c>
      <c r="D53" s="19">
        <v>2546.603</v>
      </c>
      <c r="E53" s="20">
        <v>2275</v>
      </c>
      <c r="F53" s="19"/>
      <c r="G53" s="17">
        <v>2436.11</v>
      </c>
      <c r="H53" s="19"/>
      <c r="I53" s="17">
        <v>2436.11</v>
      </c>
      <c r="J53" s="19"/>
      <c r="K53" s="21">
        <v>2436.11</v>
      </c>
      <c r="L53" s="19"/>
    </row>
    <row r="54" spans="1:12" ht="16.5" thickBot="1">
      <c r="A54" s="22" t="s">
        <v>54</v>
      </c>
      <c r="B54" s="23"/>
      <c r="C54" s="24">
        <v>3057.8</v>
      </c>
      <c r="D54" s="25">
        <v>3057.8</v>
      </c>
      <c r="E54" s="26">
        <v>3057.8</v>
      </c>
      <c r="F54" s="25"/>
      <c r="G54" s="23">
        <v>3057.8</v>
      </c>
      <c r="H54" s="25"/>
      <c r="I54" s="23">
        <v>3057.8</v>
      </c>
      <c r="J54" s="25"/>
      <c r="K54" s="27">
        <v>3057.8</v>
      </c>
      <c r="L54" s="25"/>
    </row>
    <row r="55" spans="1:12" ht="16.5">
      <c r="A55" s="10" t="s">
        <v>55</v>
      </c>
      <c r="B55" s="11"/>
      <c r="C55" s="12"/>
      <c r="D55" s="13"/>
      <c r="E55" s="14"/>
      <c r="F55" s="13"/>
      <c r="G55" s="11"/>
      <c r="H55" s="13"/>
      <c r="I55" s="11"/>
      <c r="J55" s="13"/>
      <c r="K55" s="15"/>
      <c r="L55" s="13"/>
    </row>
    <row r="56" spans="1:12" ht="16.5">
      <c r="A56" s="16" t="s">
        <v>56</v>
      </c>
      <c r="B56" s="17"/>
      <c r="C56" s="18">
        <v>194</v>
      </c>
      <c r="D56" s="19">
        <v>215</v>
      </c>
      <c r="E56" s="20">
        <v>229</v>
      </c>
      <c r="F56" s="19"/>
      <c r="G56" s="17">
        <v>229</v>
      </c>
      <c r="H56" s="19"/>
      <c r="I56" s="17">
        <v>229</v>
      </c>
      <c r="J56" s="19"/>
      <c r="K56" s="21">
        <v>229</v>
      </c>
      <c r="L56" s="19"/>
    </row>
    <row r="57" spans="1:12" ht="16.5">
      <c r="A57" s="16" t="s">
        <v>57</v>
      </c>
      <c r="B57" s="17"/>
      <c r="C57" s="18">
        <v>356.485</v>
      </c>
      <c r="D57" s="19">
        <v>299.721</v>
      </c>
      <c r="E57" s="20">
        <v>314.707</v>
      </c>
      <c r="F57" s="19"/>
      <c r="G57" s="17">
        <v>330.442</v>
      </c>
      <c r="H57" s="19"/>
      <c r="I57" s="17">
        <v>346.965</v>
      </c>
      <c r="J57" s="19"/>
      <c r="K57" s="21">
        <v>364.313</v>
      </c>
      <c r="L57" s="19"/>
    </row>
    <row r="58" spans="1:12" ht="16.5" thickBot="1">
      <c r="A58" s="34" t="s">
        <v>58</v>
      </c>
      <c r="B58" s="35"/>
      <c r="C58" s="36">
        <v>17627.147</v>
      </c>
      <c r="D58" s="37">
        <v>17551.815</v>
      </c>
      <c r="E58" s="38">
        <v>18023.67</v>
      </c>
      <c r="F58" s="37"/>
      <c r="G58" s="35">
        <v>19927</v>
      </c>
      <c r="H58" s="37"/>
      <c r="I58" s="35">
        <v>20000.75</v>
      </c>
      <c r="J58" s="37"/>
      <c r="K58" s="39">
        <v>20003.64</v>
      </c>
      <c r="L58" s="37"/>
    </row>
    <row r="59" spans="1:12" ht="16.5" thickBot="1">
      <c r="A59" s="4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</row>
    <row r="60" spans="1:12" ht="16.5">
      <c r="A60" s="72" t="s">
        <v>59</v>
      </c>
      <c r="B60" s="73"/>
      <c r="C60" s="74"/>
      <c r="D60" s="75"/>
      <c r="E60" s="76"/>
      <c r="F60" s="75"/>
      <c r="G60" s="76"/>
      <c r="H60" s="75"/>
      <c r="I60" s="76"/>
      <c r="J60" s="75"/>
      <c r="K60" s="77"/>
      <c r="L60" s="75"/>
    </row>
    <row r="61" spans="1:12" ht="16.5">
      <c r="A61" s="78" t="s">
        <v>60</v>
      </c>
      <c r="B61" s="79"/>
      <c r="C61" s="80">
        <f>C11+C6</f>
        <v>68367.397</v>
      </c>
      <c r="D61" s="81">
        <f>D11+D6</f>
        <v>33556.166</v>
      </c>
      <c r="E61" s="82">
        <f>E11+E6</f>
        <v>33497.79</v>
      </c>
      <c r="F61" s="81"/>
      <c r="G61" s="82">
        <f>G11+G6</f>
        <v>34874.215000000004</v>
      </c>
      <c r="H61" s="81"/>
      <c r="I61" s="82">
        <f>I11+I6</f>
        <v>37334.038</v>
      </c>
      <c r="J61" s="81"/>
      <c r="K61" s="83">
        <f>K11+K6</f>
        <v>39864.63</v>
      </c>
      <c r="L61" s="81"/>
    </row>
    <row r="62" spans="1:12" ht="16.5" thickBot="1">
      <c r="A62" s="84" t="s">
        <v>61</v>
      </c>
      <c r="B62" s="85"/>
      <c r="C62" s="86">
        <f>C11/C6</f>
        <v>1.1819645481889596</v>
      </c>
      <c r="D62" s="87">
        <f>D11/D6</f>
        <v>0.10293654251351342</v>
      </c>
      <c r="E62" s="88">
        <f>E11/E6</f>
        <v>0.006039941519695057</v>
      </c>
      <c r="F62" s="87"/>
      <c r="G62" s="88">
        <f>G11/G6</f>
        <v>0.03539036505642893</v>
      </c>
      <c r="H62" s="87"/>
      <c r="I62" s="88">
        <f>I11/I6</f>
        <v>0.09641596218376093</v>
      </c>
      <c r="J62" s="87"/>
      <c r="K62" s="89">
        <f>K11/K6</f>
        <v>0.15790698201299053</v>
      </c>
      <c r="L62" s="87"/>
    </row>
    <row r="63" spans="1:12" ht="16.5">
      <c r="A63" s="72" t="s">
        <v>62</v>
      </c>
      <c r="B63" s="90"/>
      <c r="C63" s="74"/>
      <c r="D63" s="75"/>
      <c r="E63" s="76"/>
      <c r="F63" s="75"/>
      <c r="G63" s="76"/>
      <c r="H63" s="75"/>
      <c r="I63" s="76"/>
      <c r="J63" s="75"/>
      <c r="K63" s="77"/>
      <c r="L63" s="75"/>
    </row>
    <row r="64" spans="1:12" ht="16.5">
      <c r="A64" s="78" t="s">
        <v>63</v>
      </c>
      <c r="B64" s="91"/>
      <c r="C64" s="80">
        <f>(C11+C7)/C7</f>
        <v>4.02888686423905</v>
      </c>
      <c r="D64" s="81">
        <f>(D11+D7)/D7</f>
        <v>1.2706136801670458</v>
      </c>
      <c r="E64" s="82">
        <f>(E11+E7)/E7</f>
        <v>1.0184368256133538</v>
      </c>
      <c r="F64" s="81"/>
      <c r="G64" s="82">
        <f>(G11+G7)/G7</f>
        <v>1.1163698257027437</v>
      </c>
      <c r="H64" s="81"/>
      <c r="I64" s="82">
        <f>(I11+I7)/I7</f>
        <v>1.342742812759036</v>
      </c>
      <c r="J64" s="81"/>
      <c r="K64" s="83">
        <f>(K11+K7)/K7</f>
        <v>1.610853551106996</v>
      </c>
      <c r="L64" s="81"/>
    </row>
    <row r="65" spans="1:12" ht="16.5">
      <c r="A65" s="78" t="s">
        <v>64</v>
      </c>
      <c r="B65" s="92"/>
      <c r="C65" s="93">
        <f>C7/(C11+C7)</f>
        <v>0.24820751579701494</v>
      </c>
      <c r="D65" s="94">
        <f>D7/(D11+D7)</f>
        <v>0.787021276103789</v>
      </c>
      <c r="E65" s="95">
        <f>E7/(E11+E7)</f>
        <v>0.9818969373949629</v>
      </c>
      <c r="F65" s="94"/>
      <c r="G65" s="95">
        <f>G7/(G11+G7)</f>
        <v>0.8957605060406482</v>
      </c>
      <c r="H65" s="87"/>
      <c r="I65" s="95">
        <f>I7/(I11+I7)</f>
        <v>0.7447442581690114</v>
      </c>
      <c r="J65" s="87"/>
      <c r="K65" s="96">
        <f>K7/(K11+K7)</f>
        <v>0.6207888974840632</v>
      </c>
      <c r="L65" s="87"/>
    </row>
    <row r="66" spans="1:12" ht="16.5" thickBot="1">
      <c r="A66" s="97" t="s">
        <v>65</v>
      </c>
      <c r="B66" s="98"/>
      <c r="C66" s="99">
        <f>(C27+C30+C33+C34)/C25</f>
        <v>1.3497590373222044</v>
      </c>
      <c r="D66" s="100">
        <f>(D27+D30+D33+D34)/D25</f>
        <v>1.2422114739548662</v>
      </c>
      <c r="E66" s="101">
        <f>(E27+E30+E33+E34)/E25</f>
        <v>1.140090607926124</v>
      </c>
      <c r="F66" s="100"/>
      <c r="G66" s="101">
        <f>(G27+G30+G33+G34)/G25</f>
        <v>1.0397842752680415</v>
      </c>
      <c r="H66" s="100"/>
      <c r="I66" s="101">
        <f>(I27+I30+I33+I34)/I25</f>
        <v>0.9406654992581344</v>
      </c>
      <c r="J66" s="100"/>
      <c r="K66" s="102">
        <f>(K27+K30+K33+K34)/K25</f>
        <v>0.8409021377806258</v>
      </c>
      <c r="L66" s="100"/>
    </row>
    <row r="67" spans="1:12" ht="16.5">
      <c r="A67" s="103" t="s">
        <v>66</v>
      </c>
      <c r="B67" s="73"/>
      <c r="C67" s="74"/>
      <c r="D67" s="104"/>
      <c r="E67" s="76"/>
      <c r="F67" s="75"/>
      <c r="G67" s="76"/>
      <c r="H67" s="75"/>
      <c r="I67" s="76"/>
      <c r="J67" s="75"/>
      <c r="K67" s="77"/>
      <c r="L67" s="75"/>
    </row>
    <row r="68" spans="1:12" ht="16.5">
      <c r="A68" s="78" t="s">
        <v>67</v>
      </c>
      <c r="B68" s="105"/>
      <c r="C68" s="106">
        <f>1-C5/(C41+C43+C44)</f>
        <v>0.32559739051799985</v>
      </c>
      <c r="D68" s="107">
        <f>1-D5/(D41+D43+D44)</f>
        <v>0.4899572031040299</v>
      </c>
      <c r="E68" s="79">
        <f>1-E5/(E41+E43+E44)</f>
        <v>0.47386322828455574</v>
      </c>
      <c r="F68" s="108"/>
      <c r="G68" s="79">
        <f>1-G5/(G41+G43+G44)</f>
        <v>0.4858979814189507</v>
      </c>
      <c r="H68" s="108"/>
      <c r="I68" s="79">
        <f>1-I5/(I41+I43+I44)</f>
        <v>0.48117767104010467</v>
      </c>
      <c r="J68" s="108"/>
      <c r="K68" s="79">
        <f>1-K5/(K41+K43+K44)</f>
        <v>0.4763905350260593</v>
      </c>
      <c r="L68" s="108"/>
    </row>
    <row r="69" spans="1:12" ht="16.5">
      <c r="A69" s="78" t="s">
        <v>68</v>
      </c>
      <c r="B69" s="109"/>
      <c r="C69" s="109">
        <f>(C44+C43+C41-C5)/(C53)</f>
        <v>16.542006073969297</v>
      </c>
      <c r="D69" s="110">
        <f>(D44+D43+D41-D5)/(D53)</f>
        <v>21.111729625701376</v>
      </c>
      <c r="E69" s="79">
        <f>(E44+E43+E41-E5)/(E53)</f>
        <v>20.515384615384615</v>
      </c>
      <c r="F69" s="108"/>
      <c r="G69" s="79">
        <f>(G44+G43+G41-G5)/(G53)</f>
        <v>19.83986355295943</v>
      </c>
      <c r="H69" s="108"/>
      <c r="I69" s="79">
        <f>(I44+I43+I41-I5)/(I53)</f>
        <v>20.243482437164168</v>
      </c>
      <c r="J69" s="108"/>
      <c r="K69" s="79">
        <f>(K44+K43+K41-K5)/(K53)</f>
        <v>20.655577950092564</v>
      </c>
      <c r="L69" s="108"/>
    </row>
    <row r="70" spans="1:12" ht="16.5" thickBot="1">
      <c r="A70" s="78" t="s">
        <v>69</v>
      </c>
      <c r="B70" s="109"/>
      <c r="C70" s="109">
        <f>C6/C54</f>
        <v>10.24689482634574</v>
      </c>
      <c r="D70" s="110">
        <f>D6/D54</f>
        <v>9.9497629014324</v>
      </c>
      <c r="E70" s="111">
        <f>E6/E54</f>
        <v>10.88909673621558</v>
      </c>
      <c r="F70" s="112"/>
      <c r="G70" s="111">
        <f>G6/G54</f>
        <v>11.015171038001178</v>
      </c>
      <c r="H70" s="108"/>
      <c r="I70" s="111">
        <f>I6/I54</f>
        <v>11.135777356269214</v>
      </c>
      <c r="J70" s="108"/>
      <c r="K70" s="111">
        <f>K6/K54</f>
        <v>11.259134017921381</v>
      </c>
      <c r="L70" s="108"/>
    </row>
    <row r="71" spans="1:12" ht="16.5">
      <c r="A71" s="72" t="s">
        <v>70</v>
      </c>
      <c r="B71" s="73"/>
      <c r="C71" s="113"/>
      <c r="D71" s="114"/>
      <c r="E71" s="73"/>
      <c r="F71" s="115"/>
      <c r="G71" s="73"/>
      <c r="H71" s="115"/>
      <c r="I71" s="73"/>
      <c r="J71" s="115"/>
      <c r="K71" s="116"/>
      <c r="L71" s="115"/>
    </row>
    <row r="72" spans="1:12" ht="16.5" thickBot="1">
      <c r="A72" s="97" t="s">
        <v>71</v>
      </c>
      <c r="B72" s="117"/>
      <c r="C72" s="118">
        <f>C11/C25</f>
        <v>0.08116268442298172</v>
      </c>
      <c r="D72" s="119">
        <f aca="true" t="shared" si="0" ref="D72:K72">D11/D25</f>
        <v>0.006812632966573998</v>
      </c>
      <c r="E72" s="117">
        <f t="shared" si="0"/>
        <v>0.0004355846235054164</v>
      </c>
      <c r="F72" s="120"/>
      <c r="G72" s="117">
        <f t="shared" si="0"/>
        <v>0.0025695193452726106</v>
      </c>
      <c r="H72" s="120"/>
      <c r="I72" s="117">
        <f t="shared" si="0"/>
        <v>0.0070451764441101196</v>
      </c>
      <c r="J72" s="120"/>
      <c r="K72" s="117">
        <f t="shared" si="0"/>
        <v>0.011612519729343029</v>
      </c>
      <c r="L72" s="120"/>
    </row>
    <row r="73" spans="1:12" ht="16.5">
      <c r="A73" s="72" t="s">
        <v>72</v>
      </c>
      <c r="B73" s="116"/>
      <c r="C73" s="113"/>
      <c r="D73" s="114"/>
      <c r="E73" s="73"/>
      <c r="F73" s="115"/>
      <c r="G73" s="73"/>
      <c r="H73" s="115"/>
      <c r="I73" s="73"/>
      <c r="J73" s="115"/>
      <c r="K73" s="116"/>
      <c r="L73" s="115"/>
    </row>
    <row r="74" spans="1:12" ht="16.5">
      <c r="A74" s="78" t="s">
        <v>73</v>
      </c>
      <c r="B74" s="109"/>
      <c r="C74" s="106">
        <f>(C23*365)/(C41+C42+C43+C44)</f>
        <v>35.88918978073243</v>
      </c>
      <c r="D74" s="107">
        <f>(D23*365)/(D41+D42+D43+D44)</f>
        <v>49.10096157684232</v>
      </c>
      <c r="E74" s="79">
        <f>(E23*365)/(E41+E42+E43+E44)</f>
        <v>47.14887843993128</v>
      </c>
      <c r="F74" s="121"/>
      <c r="G74" s="79">
        <f>(G23*365)/(G41+G42+G43+G44)</f>
        <v>47.61996855824077</v>
      </c>
      <c r="H74" s="121"/>
      <c r="I74" s="79">
        <f>(I23*365)/(I41+I42+I43+I44)</f>
        <v>47.14147010009614</v>
      </c>
      <c r="J74" s="121"/>
      <c r="K74" s="109">
        <f>(K23*365)/(K41+K42+K43+K44)</f>
        <v>46.65614090347203</v>
      </c>
      <c r="L74" s="121"/>
    </row>
    <row r="75" spans="1:12" ht="16.5">
      <c r="A75" s="78" t="s">
        <v>74</v>
      </c>
      <c r="B75" s="122"/>
      <c r="C75" s="123">
        <f>(C24*365)/(C41+C42+C43+C44)</f>
        <v>1.7724784280655868</v>
      </c>
      <c r="D75" s="124">
        <f>(D24*365)/(D41+D42+D43+D44)</f>
        <v>2.0046821487590107</v>
      </c>
      <c r="E75" s="125">
        <f>(E24*365)/(E41+E42+E43+E44)</f>
        <v>2.2333890492997464</v>
      </c>
      <c r="F75" s="126"/>
      <c r="G75" s="125">
        <f>(G24*365)/(G41+G42+G43+G44)</f>
        <v>2.169055628791201</v>
      </c>
      <c r="H75" s="126"/>
      <c r="I75" s="125">
        <f>(I24*365)/(I41+I42+I43+I44)</f>
        <v>2.0841094746123527</v>
      </c>
      <c r="J75" s="126"/>
      <c r="K75" s="127">
        <f>(K24*365)/(K41+K42+K43+K44)</f>
        <v>2.0019939206296327</v>
      </c>
      <c r="L75" s="126"/>
    </row>
    <row r="76" spans="1:12" ht="16.5">
      <c r="A76" s="84" t="s">
        <v>75</v>
      </c>
      <c r="B76" s="127"/>
      <c r="C76" s="123">
        <f>(C33*365)/(C46+C47+C48)</f>
        <v>252.6455862974509</v>
      </c>
      <c r="D76" s="124">
        <f>(D33*365)/(D46+D47+D48)</f>
        <v>193.22632227055087</v>
      </c>
      <c r="E76" s="125">
        <f>(E33*365)/(E46+E47+E48)</f>
        <v>206.66579578575968</v>
      </c>
      <c r="F76" s="126"/>
      <c r="G76" s="125">
        <f>(G33*365)/(G46+G47+G48)</f>
        <v>212.22135845226276</v>
      </c>
      <c r="H76" s="126"/>
      <c r="I76" s="125">
        <f>(I33*365)/(I46+I47+I48)</f>
        <v>211.8107356402934</v>
      </c>
      <c r="J76" s="126"/>
      <c r="K76" s="127">
        <f>(K33*365)/(K46+K47+K48)</f>
        <v>214.6944794189605</v>
      </c>
      <c r="L76" s="126"/>
    </row>
    <row r="77" spans="1:12" ht="16.5" thickBot="1">
      <c r="A77" s="84" t="s">
        <v>76</v>
      </c>
      <c r="B77" s="128"/>
      <c r="C77" s="129">
        <f>(C41+C43+C44)/C17</f>
        <v>0.10915048404808053</v>
      </c>
      <c r="D77" s="130">
        <f aca="true" t="shared" si="1" ref="D77:K77">(D41+D43+D44)/D17</f>
        <v>0.09474717558096803</v>
      </c>
      <c r="E77" s="131">
        <f t="shared" si="1"/>
        <v>0.08509133494306231</v>
      </c>
      <c r="F77" s="132"/>
      <c r="G77" s="131">
        <f t="shared" si="1"/>
        <v>0.08637756567390012</v>
      </c>
      <c r="H77" s="132"/>
      <c r="I77" s="131">
        <f t="shared" si="1"/>
        <v>0.08977106650561628</v>
      </c>
      <c r="J77" s="132"/>
      <c r="K77" s="131">
        <f t="shared" si="1"/>
        <v>0.09328574695933518</v>
      </c>
      <c r="L77" s="133"/>
    </row>
    <row r="78" spans="1:12" ht="16.5">
      <c r="A78" s="72" t="s">
        <v>77</v>
      </c>
      <c r="B78" s="116"/>
      <c r="C78" s="113"/>
      <c r="D78" s="114"/>
      <c r="E78" s="73"/>
      <c r="F78" s="115"/>
      <c r="G78" s="73"/>
      <c r="H78" s="115"/>
      <c r="I78" s="73"/>
      <c r="J78" s="115"/>
      <c r="K78" s="116"/>
      <c r="L78" s="115"/>
    </row>
    <row r="79" spans="1:12" ht="16.5">
      <c r="A79" s="78" t="s">
        <v>78</v>
      </c>
      <c r="B79" s="109"/>
      <c r="C79" s="109">
        <f>C57/C56</f>
        <v>1.8375515463917527</v>
      </c>
      <c r="D79" s="110">
        <f>D57/D56</f>
        <v>1.3940511627906977</v>
      </c>
      <c r="E79" s="79">
        <f>E57/E56</f>
        <v>1.3742663755458515</v>
      </c>
      <c r="F79" s="121"/>
      <c r="G79" s="109">
        <f>G57/G56</f>
        <v>1.4429781659388647</v>
      </c>
      <c r="H79" s="121"/>
      <c r="I79" s="109">
        <f>I57/I56</f>
        <v>1.515131004366812</v>
      </c>
      <c r="J79" s="121"/>
      <c r="K79" s="109">
        <f>K57/K56</f>
        <v>1.590886462882096</v>
      </c>
      <c r="L79" s="121"/>
    </row>
    <row r="80" spans="1:12" ht="16.5">
      <c r="A80" s="78" t="s">
        <v>79</v>
      </c>
      <c r="B80" s="109"/>
      <c r="C80" s="134">
        <f>C57/(C41+C43+C44)</f>
        <v>0.0027801257332597707</v>
      </c>
      <c r="D80" s="135">
        <f>D57/(D41+D43+D44)</f>
        <v>0.0027314311510499715</v>
      </c>
      <c r="E80" s="136">
        <f>E57/(E41+E43+E44)</f>
        <v>0.003195202206518778</v>
      </c>
      <c r="F80" s="126"/>
      <c r="G80" s="137">
        <f>G57/(G41+G43+G44)</f>
        <v>0.003322039265755752</v>
      </c>
      <c r="H80" s="126"/>
      <c r="I80" s="137">
        <f>I57/(I41+I43+I44)</f>
        <v>0.0033853923906538206</v>
      </c>
      <c r="J80" s="126"/>
      <c r="K80" s="136">
        <f>K57/(K41+K43+K44)</f>
        <v>0.0034490822199481626</v>
      </c>
      <c r="L80" s="126"/>
    </row>
    <row r="81" spans="1:12" ht="16.5" thickBot="1">
      <c r="A81" s="97" t="s">
        <v>80</v>
      </c>
      <c r="B81" s="127"/>
      <c r="C81" s="127">
        <f>(C41+C43+C44)/C56</f>
        <v>660.9598711340207</v>
      </c>
      <c r="D81" s="138">
        <f>(D41+D43+D44)/D56</f>
        <v>510.37389767441863</v>
      </c>
      <c r="E81" s="111">
        <f>(E41+E43+E44)/E56</f>
        <v>430.10310043668125</v>
      </c>
      <c r="F81" s="133"/>
      <c r="G81" s="111">
        <f>(G41+G43+G44)/G56</f>
        <v>434.3651746724891</v>
      </c>
      <c r="H81" s="133"/>
      <c r="I81" s="111">
        <f>(I41+I43+I44)/I56</f>
        <v>447.5495982532751</v>
      </c>
      <c r="J81" s="133"/>
      <c r="K81" s="111">
        <f>(K41+K43+K44)/K56</f>
        <v>461.2492139737991</v>
      </c>
      <c r="L81" s="133"/>
    </row>
    <row r="82" spans="1:12" ht="16.5">
      <c r="A82" s="139" t="s">
        <v>81</v>
      </c>
      <c r="B82" s="73"/>
      <c r="C82" s="113"/>
      <c r="D82" s="115"/>
      <c r="E82" s="116"/>
      <c r="F82" s="115"/>
      <c r="G82" s="73"/>
      <c r="H82" s="115"/>
      <c r="I82" s="73"/>
      <c r="J82" s="115"/>
      <c r="K82" s="116"/>
      <c r="L82" s="115"/>
    </row>
    <row r="83" spans="1:12" ht="16.5" thickBot="1">
      <c r="A83" s="140" t="s">
        <v>82</v>
      </c>
      <c r="B83" s="141"/>
      <c r="C83" s="142">
        <f>C7/((B27+C27+B30+C30)/2)</f>
        <v>0.079626506911771</v>
      </c>
      <c r="D83" s="143">
        <f>D7/((C27+D27+C30+D30)/2)</f>
        <v>0.03907717811941402</v>
      </c>
      <c r="E83" s="144">
        <f>E7/((D27+E27+D30+E30)/2)</f>
        <v>0.03978220210269044</v>
      </c>
      <c r="F83" s="120"/>
      <c r="G83" s="141">
        <f>G7/((E27+G27+E30+G30)/2)</f>
        <v>0.04061838030422653</v>
      </c>
      <c r="H83" s="120"/>
      <c r="I83" s="141">
        <f>I7/((G27+I27+G30+I30)/2)</f>
        <v>0.04161443780544456</v>
      </c>
      <c r="J83" s="120"/>
      <c r="K83" s="141">
        <f>K7/((I27+K27+I30+K30)/2)</f>
        <v>0.04278613313067223</v>
      </c>
      <c r="L83" s="120"/>
    </row>
    <row r="85" ht="16.5">
      <c r="A85" s="145" t="s">
        <v>83</v>
      </c>
    </row>
    <row r="86" ht="16.5">
      <c r="A86" s="145" t="s">
        <v>84</v>
      </c>
    </row>
  </sheetData>
  <mergeCells count="5">
    <mergeCell ref="K2:L2"/>
    <mergeCell ref="B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6.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6.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6BC9560-B97E-4802-93F9-99B7376155AA}"/>
</file>

<file path=customXml/itemProps2.xml><?xml version="1.0" encoding="utf-8"?>
<ds:datastoreItem xmlns:ds="http://schemas.openxmlformats.org/officeDocument/2006/customXml" ds:itemID="{EBC1BE93-9FCC-4EE9-85C2-64D4C37D3254}"/>
</file>

<file path=customXml/itemProps3.xml><?xml version="1.0" encoding="utf-8"?>
<ds:datastoreItem xmlns:ds="http://schemas.openxmlformats.org/officeDocument/2006/customXml" ds:itemID="{A31BBE78-AFEB-4771-9D28-C2FCDF68A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mbobovnik</dc:creator>
  <cp:keywords/>
  <dc:description/>
  <cp:lastModifiedBy>Scepankova</cp:lastModifiedBy>
  <dcterms:created xsi:type="dcterms:W3CDTF">2011-12-01T15:20:32Z</dcterms:created>
  <dcterms:modified xsi:type="dcterms:W3CDTF">2011-12-19T08:05:03Z</dcterms:modified>
  <cp:category/>
  <cp:version/>
  <cp:contentType/>
  <cp:contentStatus/>
</cp:coreProperties>
</file>