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7250" windowHeight="13560" firstSheet="11" activeTab="15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8" sheetId="5" r:id="rId5"/>
    <sheet name="Príloha č. 10" sheetId="6" r:id="rId6"/>
    <sheet name="Príloha č. 11" sheetId="7" r:id="rId7"/>
    <sheet name="Príloha č. 12" sheetId="8" r:id="rId8"/>
    <sheet name="Príloha č. 13" sheetId="9" r:id="rId9"/>
    <sheet name="Príloha č. 14" sheetId="10" r:id="rId10"/>
    <sheet name="Príloha č. 15" sheetId="11" r:id="rId11"/>
    <sheet name="Príloha č. 16" sheetId="12" r:id="rId12"/>
    <sheet name="Príloha č. 17" sheetId="13" r:id="rId13"/>
    <sheet name="Príloha č. 18" sheetId="14" r:id="rId14"/>
    <sheet name="Príloha č. 19" sheetId="15" r:id="rId15"/>
    <sheet name="Príloha č. 20" sheetId="16" r:id="rId16"/>
    <sheet name="Príloha č. 21" sheetId="17" r:id="rId17"/>
    <sheet name=" Príloha č. 22" sheetId="18" r:id="rId18"/>
  </sheets>
  <definedNames>
    <definedName name="_xlnm.Print_Area" localSheetId="0">'Príloha č. 1'!$A$1:$AL$37</definedName>
    <definedName name="_xlnm.Print_Area" localSheetId="6">'Príloha č. 11'!$A$1:$M$45</definedName>
    <definedName name="_xlnm.Print_Area" localSheetId="11">'Príloha č. 16'!$A$1:$W$37</definedName>
    <definedName name="_xlnm.Print_Area" localSheetId="4">'Príloha č. 8'!$A$1:$Q$32</definedName>
  </definedNames>
  <calcPr fullCalcOnLoad="1" refMode="R1C1"/>
</workbook>
</file>

<file path=xl/sharedStrings.xml><?xml version="1.0" encoding="utf-8"?>
<sst xmlns="http://schemas.openxmlformats.org/spreadsheetml/2006/main" count="1517" uniqueCount="208">
  <si>
    <t>Členská krajina: Slovensko</t>
  </si>
  <si>
    <t>Zákazky</t>
  </si>
  <si>
    <t>Nadlimitné zákazky</t>
  </si>
  <si>
    <t>Podlimitné zákazky</t>
  </si>
  <si>
    <t xml:space="preserve">Spolu tovary, služby a stavebné práce </t>
  </si>
  <si>
    <t>Subjekt</t>
  </si>
  <si>
    <t>Hodnota</t>
  </si>
  <si>
    <t>Z</t>
  </si>
  <si>
    <t>RD</t>
  </si>
  <si>
    <t xml:space="preserve">Spolu </t>
  </si>
  <si>
    <t>DkZ</t>
  </si>
  <si>
    <t>Zruš.</t>
  </si>
  <si>
    <t>Zahr.</t>
  </si>
  <si>
    <t>Merná jednotka</t>
  </si>
  <si>
    <t>v %</t>
  </si>
  <si>
    <t>počet</t>
  </si>
  <si>
    <t>A</t>
  </si>
  <si>
    <t>Smernica 2004/18/EC (Klasická smernica)</t>
  </si>
  <si>
    <t>Štátna správa</t>
  </si>
  <si>
    <t>Územná samospráva</t>
  </si>
  <si>
    <t>Klasický sektor</t>
  </si>
  <si>
    <t>Smernica 2004/17/EC (Vybrané odvetvia)</t>
  </si>
  <si>
    <t>Výbrané odvetvia</t>
  </si>
  <si>
    <t>Spolu</t>
  </si>
  <si>
    <t>Iný subjekt</t>
  </si>
  <si>
    <t>Celkove</t>
  </si>
  <si>
    <t>Z - ukončené zákazky bez RD, bez DNS a bez DkZ</t>
  </si>
  <si>
    <t>RD - rámcová dohoda</t>
  </si>
  <si>
    <t>DkZ - dodatok k zmluve</t>
  </si>
  <si>
    <t>Zruš. - počet oznámení o zrušení vyhlásených postupov zadávania zákazky</t>
  </si>
  <si>
    <t>Zahr. - počet zákaziek, v ktorých boli úspešní uchádzači so sídlom v zahraničí</t>
  </si>
  <si>
    <t>Iný subjekt - subjekt, ktorý nie je verejný obstarávateľ ani obstarávateľ podľa zákona</t>
  </si>
  <si>
    <t xml:space="preserve">Národná mena: EUR </t>
  </si>
  <si>
    <t>v tis. EUR</t>
  </si>
  <si>
    <t>Národná mena: EUR (v tis. bez DPH, v bežných cenách)</t>
  </si>
  <si>
    <t>Hodnota (EUR) nezahŕňa hodnotu zákaziek: uzavretých na základe rámcovej dohody, čiastkovej zmluvy, súťaže návrhov a koncesie</t>
  </si>
  <si>
    <t>Podprahové zákazky</t>
  </si>
  <si>
    <t>Vysvetlivky:</t>
  </si>
  <si>
    <t>Spolu  tovary</t>
  </si>
  <si>
    <t>Subjekty</t>
  </si>
  <si>
    <t>Spolu služby</t>
  </si>
  <si>
    <t>Spolu stavebné práce</t>
  </si>
  <si>
    <t xml:space="preserve"> Iný subjekt</t>
  </si>
  <si>
    <t>Počet</t>
  </si>
  <si>
    <t>Počet a hodnota verejného obstarávania podľa subjektu, finančných limitov zákazky a predmetu zákazky - SPOLU</t>
  </si>
  <si>
    <t>Počet a hodnota verejného obstarávania podľa subjektu, zákazky finančných limitov a predmetu zákazky - TOVARY</t>
  </si>
  <si>
    <t>Počet a hodnota verejného obstarávania podľa subjektu, finančných limitov zákazky a predmetu zákazky - SLUŽBY</t>
  </si>
  <si>
    <t>Počet a hodnota verejného obstarávania podľa subjektu, finančných limitov zákazky a predmetu zákazky - STAVEBNÉ PRÁCE</t>
  </si>
  <si>
    <t xml:space="preserve">Počet a hodnota verejného obstarávania podľa subjektu a postupu verejného obstarávnia </t>
  </si>
  <si>
    <t>Národná mena: EUR</t>
  </si>
  <si>
    <t>Vybrané odvetvia</t>
  </si>
  <si>
    <t>Postupy</t>
  </si>
  <si>
    <t xml:space="preserve">Hodnota </t>
  </si>
  <si>
    <t>Verejná súťaž</t>
  </si>
  <si>
    <t>Užšia súťaž</t>
  </si>
  <si>
    <t>Rokovacie konanie so zverejnením</t>
  </si>
  <si>
    <t>Rokovacie konanie bez zverejnenie bez "ČZ"</t>
  </si>
  <si>
    <t>Súťažný dialóg</t>
  </si>
  <si>
    <t>Spolu postupy</t>
  </si>
  <si>
    <t>Neprioritné služby (len PP postup*)</t>
  </si>
  <si>
    <t>ČZ</t>
  </si>
  <si>
    <t>Súťaž návrhov</t>
  </si>
  <si>
    <t>Koncesie</t>
  </si>
  <si>
    <t>RKBZ bez "ČZ" - rokovacie konanie bez zverejnenia bez zákaziek uzavretých na základe rámcovej dohody a čiastkových zmlúv</t>
  </si>
  <si>
    <t>* len PP postup – len podprahový postup</t>
  </si>
  <si>
    <t>ČZ - zákazky uzavreté na základe rámcovej dohody a čiastkové zmluvy</t>
  </si>
  <si>
    <t>Počet a hodnota verejného obstarávania podľa predmetu zákazky a čerpania prostriedkov z fondov EÚ</t>
  </si>
  <si>
    <t>Nadlimitné, podlimitné a podprahové zákazky spolu</t>
  </si>
  <si>
    <t>Predmet</t>
  </si>
  <si>
    <t>Tovary</t>
  </si>
  <si>
    <t>Služby</t>
  </si>
  <si>
    <t xml:space="preserve">Stavebné práce </t>
  </si>
  <si>
    <t>,</t>
  </si>
  <si>
    <t>Z - ukončené zákazky bez RD a bez DNS</t>
  </si>
  <si>
    <t>Úspešní uchádzači so sídlom v zahraničí za rok 2009 a 2010 podľa jednotlivých zoskupení EÚ, OECD a svet</t>
  </si>
  <si>
    <t>Rok</t>
  </si>
  <si>
    <t>Zoskupenie</t>
  </si>
  <si>
    <t>Krajina uchádzača</t>
  </si>
  <si>
    <t>Hodnota*</t>
  </si>
  <si>
    <t>Porovnanie k r. 2009</t>
  </si>
  <si>
    <t>Porovnanie         k r. 2009</t>
  </si>
  <si>
    <t>EÚ (26)</t>
  </si>
  <si>
    <t>Belgicko</t>
  </si>
  <si>
    <t>Bulharsko</t>
  </si>
  <si>
    <t>Cyprus</t>
  </si>
  <si>
    <t>Česká republika</t>
  </si>
  <si>
    <t>104 (1)*</t>
  </si>
  <si>
    <t>Dánsko</t>
  </si>
  <si>
    <t>Fínsko</t>
  </si>
  <si>
    <t>Francúzsko</t>
  </si>
  <si>
    <t>Holandsko</t>
  </si>
  <si>
    <t>Luxembursko</t>
  </si>
  <si>
    <t>Maďarsko</t>
  </si>
  <si>
    <t>Nemecko</t>
  </si>
  <si>
    <t>Poľsko</t>
  </si>
  <si>
    <t>Porutgalsko</t>
  </si>
  <si>
    <t>Rakúsko</t>
  </si>
  <si>
    <t>Švédsko</t>
  </si>
  <si>
    <t>Taliansko</t>
  </si>
  <si>
    <t>5(1)*</t>
  </si>
  <si>
    <t>Veľká Británia</t>
  </si>
  <si>
    <t>EÚ-26</t>
  </si>
  <si>
    <t>140 (1)*</t>
  </si>
  <si>
    <t>189(1)**</t>
  </si>
  <si>
    <t>OECD</t>
  </si>
  <si>
    <t>Brazília</t>
  </si>
  <si>
    <t>Island</t>
  </si>
  <si>
    <t>Kanada</t>
  </si>
  <si>
    <t>Nórsko</t>
  </si>
  <si>
    <t>USA</t>
  </si>
  <si>
    <t>Švajčiarsko  /EFTA/</t>
  </si>
  <si>
    <t>149 (1)*</t>
  </si>
  <si>
    <t>195(1)**</t>
  </si>
  <si>
    <t>Svet</t>
  </si>
  <si>
    <t>Lichtenštajnsko</t>
  </si>
  <si>
    <t>Rusko</t>
  </si>
  <si>
    <t>197(1)**</t>
  </si>
  <si>
    <t>* Údaj v zátvorke je počet postupov, v ktorých boli úspešní viacerí uchádzači so sídlom v zahraničí. Boli to uchádzači z Českej republiky a Maďarska.</t>
  </si>
  <si>
    <t>**Údaj v zátvorke je počet postupov, v ktorých boli úspesní viacerí uchádzači so sídlom v zahraničí. Boli to uchádzači z Talianska a Luxemburska</t>
  </si>
  <si>
    <t>Hodnota (EUR) nezahŕňa hodnotu zákaziek uzavretých na základe rámcovej dohody, čiastkovej zmluvy, súťaže návrhov a koncesie</t>
  </si>
  <si>
    <t>Príloha IV Smernice 2004/18/EC</t>
  </si>
  <si>
    <t>Minist. al. iný štátny orgán vrát. útvarov (§ 6,1a)</t>
  </si>
  <si>
    <t>Štátna agentúra/úrad</t>
  </si>
  <si>
    <t>Org. riadená verejným právom (§ 6,1d)</t>
  </si>
  <si>
    <t>Príloha III Smernice 2004/18/EC</t>
  </si>
  <si>
    <t>Obec a vyšší územný celok (§ 6,1b; § 6,1c)</t>
  </si>
  <si>
    <t>Iný VO (§ 6,1e)</t>
  </si>
  <si>
    <t>Miestna samospráva</t>
  </si>
  <si>
    <t>VO poskytuje dotáciu (§ 7)</t>
  </si>
  <si>
    <t>VO - verejný obstarávateľ</t>
  </si>
  <si>
    <t>Počet a hodnota verejného obstarávania podľa subjektu, finančných limitov zákazky a predmetu zákazky - TOVARY</t>
  </si>
  <si>
    <t>Spolu tovary</t>
  </si>
  <si>
    <t xml:space="preserve">Spolu stavebné práce </t>
  </si>
  <si>
    <t>Zákon č. 25/2006 Z. z. § 58</t>
  </si>
  <si>
    <t>písm. a)</t>
  </si>
  <si>
    <t xml:space="preserve"> písm. b)</t>
  </si>
  <si>
    <t>písm. c)</t>
  </si>
  <si>
    <t>písm. d)</t>
  </si>
  <si>
    <t>písm. e)</t>
  </si>
  <si>
    <t>písm. f)</t>
  </si>
  <si>
    <t>písm. h)</t>
  </si>
  <si>
    <t>písm. i)</t>
  </si>
  <si>
    <t>písm. j)</t>
  </si>
  <si>
    <t>Minist. al. iný štátny orgán (§ 6,1a)</t>
  </si>
  <si>
    <t>Príloha III - Zoznam inštitúcií a kategórie inštitúcií, ktoré sa spravujú verejným právom, uvedené v druhom pododseku čl. 1 ods. 9 Smernice 2004/18/EC</t>
  </si>
  <si>
    <t>Príloha IV - Orgány ústrednej štátnej správy podľa Smernice 2004/18/EC</t>
  </si>
  <si>
    <t>Podmienky použitia rokovacieho konania bez zverejnenia (RKBZ) podľa § 58 písm. a) až j) zákona</t>
  </si>
  <si>
    <r>
      <t xml:space="preserve">Rokovacie konanie bez zverejnenia (RKBZ) </t>
    </r>
    <r>
      <rPr>
        <sz val="12"/>
        <rFont val="Arial Narrow"/>
        <family val="2"/>
      </rPr>
      <t>podľa odôvodnenia použitia a podľa subjektu</t>
    </r>
  </si>
  <si>
    <t>Spolu Iný subjekt</t>
  </si>
  <si>
    <t>Hodnota (EUR) nezahŕňa hodnotu zákaziek: uzavretých na základe rámcovej dohody, čiastkovej zmluvy, súťaže návrhov a koncesie.</t>
  </si>
  <si>
    <t>Príloha IV - Orgány ústrednej štátnej správy</t>
  </si>
  <si>
    <t>Klasický sektor podľa krajiny, predmetu zákazky, finančných limitov zákazky a zoskupení EÚ, OECD a svet</t>
  </si>
  <si>
    <t>Predmet/Zákazky</t>
  </si>
  <si>
    <t>Stavebné práce</t>
  </si>
  <si>
    <t xml:space="preserve">Nadlimitné </t>
  </si>
  <si>
    <t xml:space="preserve">Podlimitné </t>
  </si>
  <si>
    <t>Podprahové</t>
  </si>
  <si>
    <t xml:space="preserve">  Spolu tovary, služby a stavebné práce </t>
  </si>
  <si>
    <t>Postup</t>
  </si>
  <si>
    <t>Portugalsko</t>
  </si>
  <si>
    <t>EÚ- 26</t>
  </si>
  <si>
    <t>Švajčiarsko</t>
  </si>
  <si>
    <t xml:space="preserve"> OECD</t>
  </si>
  <si>
    <t>Z - ukončené zákazky bez RD</t>
  </si>
  <si>
    <t xml:space="preserve"> </t>
  </si>
  <si>
    <t xml:space="preserve">Počet a hodnota verejného obstarávania podľa finančných limitov zákazky a predmetu zákazky </t>
  </si>
  <si>
    <t>Nadlimitné</t>
  </si>
  <si>
    <t>v  tis. EUR</t>
  </si>
  <si>
    <t>Prílohy I až X Smernice 2004/17/EC (Vybrané odvetvia)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</si>
  <si>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</si>
  <si>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</si>
  <si>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</si>
  <si>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</si>
  <si>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</si>
  <si>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</si>
  <si>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</si>
  <si>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</si>
  <si>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</si>
  <si>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</si>
  <si>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Výroba, preprava a distribúcia plynu a tepla</t>
  </si>
  <si>
    <t>Poštové služby</t>
  </si>
  <si>
    <t>Výroba, preprava a rozvod elektrickej energie</t>
  </si>
  <si>
    <t>Prieskum a ťažba ropy a plynu</t>
  </si>
  <si>
    <t>Výroba, preprava a distribúcia  pitnej vody</t>
  </si>
  <si>
    <t>Prieskum a ťažba uhlia a iných tuhých palív</t>
  </si>
  <si>
    <t>Železničné služby</t>
  </si>
  <si>
    <t>Prístavy námorné a vnútrozemské alebo iné terminálové zariadenia</t>
  </si>
  <si>
    <t>Mestská doprava (železničná, električková, trolejbusová a autobusová)</t>
  </si>
  <si>
    <t>Letiskové zariadenia</t>
  </si>
  <si>
    <t>Zahr. - počet postupov v ktorých boli úspešní uchádzači so sídlom v zahraničí</t>
  </si>
  <si>
    <t xml:space="preserve">Zákon č. 25/2006 Z.z. § 88 </t>
  </si>
  <si>
    <t>ods. 1 písm. a)</t>
  </si>
  <si>
    <t>ods. 1 písm. c)</t>
  </si>
  <si>
    <t>ods. 1 písm. d)</t>
  </si>
  <si>
    <t>ods. 1 písm. e)</t>
  </si>
  <si>
    <t>ods. 1 písm. f)</t>
  </si>
  <si>
    <t>ods. 1 písm. j)</t>
  </si>
  <si>
    <t>Spolu bez "ČZ"</t>
  </si>
  <si>
    <t>Mestská doprava (želez., električ., trolej. a autobus.)</t>
  </si>
  <si>
    <t>Prístavy námor. a vnútrozem. al. iné terminál. zar.</t>
  </si>
  <si>
    <t>I až X: prílohy Smernice 2004/17/EC</t>
  </si>
  <si>
    <t>Podmienky použitia rokovacieho konania bez zverejnenia (RKBZ) podľa § 88 ods. 1 písm. a) až l)  podľa zákona</t>
  </si>
  <si>
    <t>Počet a hodnota verejného obstarávania podľa predmetu zákazky a finančných limitov zákakzy</t>
  </si>
  <si>
    <t>Vybrané odvetvia podľa krajiny, predmetu zákazky, finančných limitov zákazky a zoskupenia EÚ, OECD a svet</t>
  </si>
  <si>
    <t xml:space="preserve">Podprahové </t>
  </si>
  <si>
    <t xml:space="preserve">    Spolu tovary, služby a stavebné práce </t>
  </si>
  <si>
    <t xml:space="preserve">Krajina uchádzača </t>
  </si>
  <si>
    <r>
      <t xml:space="preserve">Rokovacie konanie bez zverejnenia (RKBZ) </t>
    </r>
    <r>
      <rPr>
        <sz val="13"/>
        <rFont val="Arial Narrow"/>
        <family val="2"/>
      </rPr>
      <t>podľa odôvodnenia použitia a podľa subjektu</t>
    </r>
  </si>
</sst>
</file>

<file path=xl/styles.xml><?xml version="1.0" encoding="utf-8"?>
<styleSheet xmlns="http://schemas.openxmlformats.org/spreadsheetml/2006/main">
  <numFmts count="6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##,##0"/>
    <numFmt numFmtId="177" formatCode="0.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  <numFmt numFmtId="183" formatCode="\(000\)"/>
    <numFmt numFmtId="184" formatCode="\(000\)\ &quot;Sk&quot;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#,##0\ &quot;ECU&quot;;\-#,##0\ &quot;ECU&quot;"/>
    <numFmt numFmtId="205" formatCode="#,##0\ &quot;ECU&quot;;[Red]\-#,##0\ &quot;ECU&quot;"/>
    <numFmt numFmtId="206" formatCode="#,##0.00\ &quot;ECU&quot;;\-#,##0.00\ &quot;ECU&quot;"/>
    <numFmt numFmtId="207" formatCode="#,##0.00\ &quot;ECU&quot;;[Red]\-#,##0.00\ &quot;ECU&quot;"/>
    <numFmt numFmtId="208" formatCode="_-* #,##0\ &quot;ECU&quot;_-;\-* #,##0\ &quot;ECU&quot;_-;_-* &quot;-&quot;\ &quot;ECU&quot;_-;_-@_-"/>
    <numFmt numFmtId="209" formatCode="_-* #,##0\ _E_C_U_-;\-* #,##0\ _E_C_U_-;_-* &quot;-&quot;\ _E_C_U_-;_-@_-"/>
    <numFmt numFmtId="210" formatCode="_-* #,##0.00\ &quot;ECU&quot;_-;\-* #,##0.00\ &quot;ECU&quot;_-;_-* &quot;-&quot;??\ &quot;ECU&quot;_-;_-@_-"/>
    <numFmt numFmtId="211" formatCode="_-* #,##0.00\ _E_C_U_-;\-* #,##0.00\ _E_C_U_-;_-* &quot;-&quot;??\ _E_C_U_-;_-@_-"/>
    <numFmt numFmtId="212" formatCode="0.0%"/>
    <numFmt numFmtId="213" formatCode="[$-41B]d\.\ mmmm\ yyyy"/>
    <numFmt numFmtId="214" formatCode="0.0000000"/>
    <numFmt numFmtId="215" formatCode="0.0000"/>
    <numFmt numFmtId="216" formatCode="#,##0.0000"/>
  </numFmts>
  <fonts count="33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46"/>
      <name val="Arial Narrow"/>
      <family val="2"/>
    </font>
    <font>
      <b/>
      <i/>
      <sz val="9"/>
      <color indexed="46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sz val="13"/>
      <name val="Arial Narrow"/>
      <family val="2"/>
    </font>
    <font>
      <b/>
      <i/>
      <sz val="13"/>
      <color indexed="46"/>
      <name val="Arial Narrow"/>
      <family val="2"/>
    </font>
    <font>
      <sz val="13"/>
      <name val="Arial CE"/>
      <family val="0"/>
    </font>
    <font>
      <i/>
      <sz val="10"/>
      <name val="Arial Narrow"/>
      <family val="2"/>
    </font>
    <font>
      <b/>
      <i/>
      <sz val="11"/>
      <name val="Arial Narrow"/>
      <family val="2"/>
    </font>
    <font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.5"/>
      <name val="Arial Narrow"/>
      <family val="2"/>
    </font>
    <font>
      <sz val="8.5"/>
      <name val="Arial Narrow"/>
      <family val="2"/>
    </font>
    <font>
      <b/>
      <sz val="8"/>
      <name val="Arial Narrow"/>
      <family val="2"/>
    </font>
    <font>
      <sz val="10"/>
      <color indexed="57"/>
      <name val="Arial CE"/>
      <family val="0"/>
    </font>
    <font>
      <b/>
      <i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hair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5" fillId="0" borderId="0" xfId="27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27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27" applyFont="1" applyBorder="1" applyAlignment="1">
      <alignment vertical="center"/>
      <protection/>
    </xf>
    <xf numFmtId="0" fontId="7" fillId="0" borderId="0" xfId="27" applyFont="1" applyBorder="1" applyAlignment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5" fillId="0" borderId="0" xfId="27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5" fillId="0" borderId="0" xfId="27" applyFont="1" applyBorder="1" applyAlignment="1">
      <alignment horizontal="right" vertical="center"/>
      <protection/>
    </xf>
    <xf numFmtId="0" fontId="5" fillId="0" borderId="0" xfId="27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0" borderId="1" xfId="27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7" fillId="0" borderId="1" xfId="27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184" fontId="7" fillId="0" borderId="1" xfId="27" applyNumberFormat="1" applyFont="1" applyFill="1" applyBorder="1" applyAlignment="1">
      <alignment horizontal="center" vertical="center"/>
      <protection/>
    </xf>
    <xf numFmtId="0" fontId="14" fillId="0" borderId="1" xfId="27" applyFont="1" applyBorder="1" applyAlignment="1">
      <alignment horizontal="center" vertical="center"/>
      <protection/>
    </xf>
    <xf numFmtId="0" fontId="14" fillId="0" borderId="1" xfId="27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vertical="center"/>
    </xf>
    <xf numFmtId="0" fontId="7" fillId="0" borderId="1" xfId="27" applyFont="1" applyBorder="1" applyAlignment="1">
      <alignment vertical="center"/>
      <protection/>
    </xf>
    <xf numFmtId="3" fontId="7" fillId="0" borderId="1" xfId="27" applyNumberFormat="1" applyFont="1" applyBorder="1" applyAlignment="1">
      <alignment vertical="center"/>
      <protection/>
    </xf>
    <xf numFmtId="178" fontId="7" fillId="0" borderId="1" xfId="27" applyNumberFormat="1" applyFont="1" applyBorder="1" applyAlignment="1">
      <alignment vertical="center"/>
      <protection/>
    </xf>
    <xf numFmtId="3" fontId="7" fillId="0" borderId="1" xfId="27" applyNumberFormat="1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178" fontId="8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178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178" fontId="7" fillId="0" borderId="1" xfId="0" applyNumberFormat="1" applyFont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27" applyFont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2" fillId="0" borderId="0" xfId="24">
      <alignment/>
      <protection/>
    </xf>
    <xf numFmtId="0" fontId="0" fillId="0" borderId="0" xfId="20">
      <alignment/>
      <protection/>
    </xf>
    <xf numFmtId="0" fontId="5" fillId="0" borderId="0" xfId="27" applyFont="1" applyAlignment="1">
      <alignment horizontal="left" vertical="center"/>
      <protection/>
    </xf>
    <xf numFmtId="0" fontId="5" fillId="0" borderId="0" xfId="27" applyFont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horizontal="left" vertical="center"/>
      <protection/>
    </xf>
    <xf numFmtId="0" fontId="13" fillId="3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24" applyAlignment="1">
      <alignment horizontal="center" vertical="center"/>
      <protection/>
    </xf>
    <xf numFmtId="0" fontId="14" fillId="0" borderId="1" xfId="21" applyFont="1" applyBorder="1" applyAlignment="1">
      <alignment horizontal="center"/>
      <protection/>
    </xf>
    <xf numFmtId="0" fontId="14" fillId="0" borderId="1" xfId="21" applyFont="1" applyBorder="1" applyAlignment="1">
      <alignment horizontal="center" vertical="center"/>
      <protection/>
    </xf>
    <xf numFmtId="0" fontId="19" fillId="0" borderId="0" xfId="24" applyFont="1">
      <alignment/>
      <protection/>
    </xf>
    <xf numFmtId="3" fontId="14" fillId="0" borderId="1" xfId="21" applyNumberFormat="1" applyFont="1" applyBorder="1" applyAlignment="1">
      <alignment horizontal="center" vertical="center"/>
      <protection/>
    </xf>
    <xf numFmtId="3" fontId="7" fillId="0" borderId="1" xfId="0" applyNumberFormat="1" applyFont="1" applyFill="1" applyBorder="1" applyAlignment="1">
      <alignment vertical="center"/>
    </xf>
    <xf numFmtId="178" fontId="7" fillId="0" borderId="1" xfId="21" applyNumberFormat="1" applyFont="1" applyBorder="1" applyAlignment="1">
      <alignment vertical="center"/>
      <protection/>
    </xf>
    <xf numFmtId="3" fontId="8" fillId="0" borderId="1" xfId="21" applyNumberFormat="1" applyFont="1" applyBorder="1" applyAlignment="1">
      <alignment vertical="center"/>
      <protection/>
    </xf>
    <xf numFmtId="177" fontId="7" fillId="0" borderId="1" xfId="21" applyNumberFormat="1" applyFont="1" applyBorder="1" applyAlignment="1">
      <alignment vertical="center"/>
      <protection/>
    </xf>
    <xf numFmtId="0" fontId="8" fillId="0" borderId="1" xfId="21" applyFont="1" applyBorder="1" applyAlignment="1">
      <alignment vertical="center"/>
      <protection/>
    </xf>
    <xf numFmtId="1" fontId="7" fillId="0" borderId="1" xfId="21" applyNumberFormat="1" applyFont="1" applyBorder="1" applyAlignment="1">
      <alignment vertical="center"/>
      <protection/>
    </xf>
    <xf numFmtId="3" fontId="7" fillId="0" borderId="1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horizontal="right" vertical="center"/>
      <protection/>
    </xf>
    <xf numFmtId="3" fontId="8" fillId="2" borderId="1" xfId="21" applyNumberFormat="1" applyFont="1" applyFill="1" applyBorder="1" applyAlignment="1">
      <alignment vertical="center"/>
      <protection/>
    </xf>
    <xf numFmtId="178" fontId="8" fillId="2" borderId="1" xfId="21" applyNumberFormat="1" applyFont="1" applyFill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177" fontId="8" fillId="2" borderId="1" xfId="21" applyNumberFormat="1" applyFont="1" applyFill="1" applyBorder="1" applyAlignment="1">
      <alignment vertical="center"/>
      <protection/>
    </xf>
    <xf numFmtId="3" fontId="7" fillId="0" borderId="1" xfId="21" applyNumberFormat="1" applyFont="1" applyFill="1" applyBorder="1" applyAlignment="1">
      <alignment vertical="center"/>
      <protection/>
    </xf>
    <xf numFmtId="178" fontId="7" fillId="0" borderId="1" xfId="21" applyNumberFormat="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177" fontId="7" fillId="0" borderId="1" xfId="21" applyNumberFormat="1" applyFont="1" applyFill="1" applyBorder="1" applyAlignment="1">
      <alignment vertical="center"/>
      <protection/>
    </xf>
    <xf numFmtId="3" fontId="8" fillId="0" borderId="1" xfId="21" applyNumberFormat="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/>
      <protection/>
    </xf>
    <xf numFmtId="178" fontId="7" fillId="0" borderId="0" xfId="21" applyNumberFormat="1" applyFont="1" applyBorder="1" applyAlignment="1">
      <alignment vertical="center"/>
      <protection/>
    </xf>
    <xf numFmtId="177" fontId="7" fillId="0" borderId="0" xfId="21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2" fillId="0" borderId="0" xfId="24" applyBorder="1">
      <alignment/>
      <protection/>
    </xf>
    <xf numFmtId="0" fontId="7" fillId="0" borderId="0" xfId="24" applyFont="1" applyBorder="1" applyAlignment="1">
      <alignment horizontal="left"/>
      <protection/>
    </xf>
    <xf numFmtId="0" fontId="7" fillId="0" borderId="0" xfId="24" applyFont="1">
      <alignment/>
      <protection/>
    </xf>
    <xf numFmtId="0" fontId="7" fillId="0" borderId="0" xfId="21" applyFont="1">
      <alignment/>
      <protection/>
    </xf>
    <xf numFmtId="0" fontId="17" fillId="0" borderId="0" xfId="21" applyFont="1" applyAlignment="1">
      <alignment horizontal="right"/>
      <protection/>
    </xf>
    <xf numFmtId="0" fontId="4" fillId="0" borderId="0" xfId="0" applyFont="1" applyAlignment="1">
      <alignment vertical="center"/>
    </xf>
    <xf numFmtId="0" fontId="4" fillId="0" borderId="0" xfId="27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4" fillId="0" borderId="0" xfId="27" applyFont="1" applyBorder="1" applyAlignment="1">
      <alignment horizontal="right" vertical="center"/>
      <protection/>
    </xf>
    <xf numFmtId="0" fontId="7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2" xfId="27" applyFont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7" xfId="27" applyFont="1" applyBorder="1" applyAlignment="1">
      <alignment horizontal="center" vertical="center"/>
      <protection/>
    </xf>
    <xf numFmtId="0" fontId="14" fillId="0" borderId="8" xfId="0" applyFont="1" applyBorder="1" applyAlignment="1">
      <alignment horizontal="left" vertical="center" indent="2"/>
    </xf>
    <xf numFmtId="0" fontId="14" fillId="0" borderId="8" xfId="0" applyFont="1" applyBorder="1" applyAlignment="1">
      <alignment horizontal="center" vertical="center"/>
    </xf>
    <xf numFmtId="0" fontId="14" fillId="0" borderId="2" xfId="27" applyFont="1" applyBorder="1" applyAlignment="1">
      <alignment horizontal="left" vertical="center" indent="1"/>
      <protection/>
    </xf>
    <xf numFmtId="0" fontId="14" fillId="0" borderId="8" xfId="27" applyFont="1" applyBorder="1" applyAlignment="1">
      <alignment horizontal="center" vertical="center"/>
      <protection/>
    </xf>
    <xf numFmtId="0" fontId="14" fillId="0" borderId="1" xfId="27" applyFont="1" applyBorder="1" applyAlignment="1">
      <alignment horizontal="left" vertical="center"/>
      <protection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184" fontId="14" fillId="0" borderId="6" xfId="27" applyNumberFormat="1" applyFont="1" applyFill="1" applyBorder="1" applyAlignment="1">
      <alignment horizontal="center" vertical="center"/>
      <protection/>
    </xf>
    <xf numFmtId="0" fontId="14" fillId="0" borderId="9" xfId="27" applyFont="1" applyBorder="1" applyAlignment="1">
      <alignment horizontal="center" vertical="center"/>
      <protection/>
    </xf>
    <xf numFmtId="184" fontId="14" fillId="0" borderId="1" xfId="27" applyNumberFormat="1" applyFont="1" applyFill="1" applyBorder="1" applyAlignment="1">
      <alignment horizontal="center" vertical="center"/>
      <protection/>
    </xf>
    <xf numFmtId="0" fontId="14" fillId="0" borderId="10" xfId="27" applyFont="1" applyBorder="1" applyAlignment="1">
      <alignment horizontal="center" vertical="center"/>
      <protection/>
    </xf>
    <xf numFmtId="184" fontId="14" fillId="0" borderId="9" xfId="27" applyNumberFormat="1" applyFont="1" applyFill="1" applyBorder="1" applyAlignment="1">
      <alignment horizontal="center" vertical="center"/>
      <protection/>
    </xf>
    <xf numFmtId="0" fontId="14" fillId="0" borderId="11" xfId="27" applyFont="1" applyBorder="1" applyAlignment="1">
      <alignment horizontal="center" vertical="center"/>
      <protection/>
    </xf>
    <xf numFmtId="0" fontId="14" fillId="0" borderId="3" xfId="27" applyFont="1" applyBorder="1" applyAlignment="1">
      <alignment horizontal="center" vertical="center"/>
      <protection/>
    </xf>
    <xf numFmtId="184" fontId="14" fillId="0" borderId="3" xfId="27" applyNumberFormat="1" applyFont="1" applyFill="1" applyBorder="1" applyAlignment="1">
      <alignment horizontal="center" vertical="center"/>
      <protection/>
    </xf>
    <xf numFmtId="184" fontId="14" fillId="0" borderId="8" xfId="27" applyNumberFormat="1" applyFont="1" applyFill="1" applyBorder="1" applyAlignment="1">
      <alignment horizontal="center" vertical="center"/>
      <protection/>
    </xf>
    <xf numFmtId="0" fontId="14" fillId="0" borderId="12" xfId="27" applyFont="1" applyBorder="1" applyAlignment="1">
      <alignment horizontal="center" vertical="center"/>
      <protection/>
    </xf>
    <xf numFmtId="0" fontId="14" fillId="0" borderId="13" xfId="27" applyFont="1" applyBorder="1" applyAlignment="1">
      <alignment horizontal="center" vertical="center"/>
      <protection/>
    </xf>
    <xf numFmtId="0" fontId="14" fillId="0" borderId="14" xfId="27" applyFont="1" applyBorder="1" applyAlignment="1">
      <alignment horizontal="center" vertical="center"/>
      <protection/>
    </xf>
    <xf numFmtId="0" fontId="14" fillId="0" borderId="15" xfId="27" applyFont="1" applyBorder="1" applyAlignment="1">
      <alignment horizontal="center" vertical="center"/>
      <protection/>
    </xf>
    <xf numFmtId="0" fontId="14" fillId="0" borderId="16" xfId="27" applyFont="1" applyBorder="1" applyAlignment="1">
      <alignment horizontal="center" vertical="center"/>
      <protection/>
    </xf>
    <xf numFmtId="0" fontId="14" fillId="0" borderId="15" xfId="27" applyFont="1" applyFill="1" applyBorder="1" applyAlignment="1">
      <alignment horizontal="center" vertical="center"/>
      <protection/>
    </xf>
    <xf numFmtId="0" fontId="14" fillId="0" borderId="17" xfId="27" applyFont="1" applyBorder="1" applyAlignment="1">
      <alignment horizontal="center" vertical="center"/>
      <protection/>
    </xf>
    <xf numFmtId="0" fontId="14" fillId="0" borderId="18" xfId="27" applyFont="1" applyFill="1" applyBorder="1" applyAlignment="1">
      <alignment horizontal="center" vertical="center"/>
      <protection/>
    </xf>
    <xf numFmtId="0" fontId="14" fillId="0" borderId="19" xfId="27" applyFont="1" applyFill="1" applyBorder="1" applyAlignment="1">
      <alignment horizontal="center" vertical="center"/>
      <protection/>
    </xf>
    <xf numFmtId="0" fontId="14" fillId="0" borderId="20" xfId="27" applyFont="1" applyBorder="1" applyAlignment="1">
      <alignment horizontal="center" vertical="center"/>
      <protection/>
    </xf>
    <xf numFmtId="0" fontId="14" fillId="0" borderId="14" xfId="27" applyFont="1" applyFill="1" applyBorder="1" applyAlignment="1">
      <alignment horizontal="center" vertical="center"/>
      <protection/>
    </xf>
    <xf numFmtId="0" fontId="14" fillId="0" borderId="21" xfId="27" applyFont="1" applyBorder="1" applyAlignment="1">
      <alignment horizontal="center" vertical="center"/>
      <protection/>
    </xf>
    <xf numFmtId="0" fontId="14" fillId="0" borderId="21" xfId="27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vertical="center"/>
    </xf>
    <xf numFmtId="0" fontId="7" fillId="0" borderId="22" xfId="27" applyFont="1" applyBorder="1" applyAlignment="1">
      <alignment vertical="center"/>
      <protection/>
    </xf>
    <xf numFmtId="3" fontId="7" fillId="0" borderId="23" xfId="27" applyNumberFormat="1" applyFont="1" applyBorder="1" applyAlignment="1">
      <alignment vertical="center"/>
      <protection/>
    </xf>
    <xf numFmtId="3" fontId="7" fillId="0" borderId="24" xfId="27" applyNumberFormat="1" applyFont="1" applyFill="1" applyBorder="1" applyAlignment="1">
      <alignment vertical="center"/>
      <protection/>
    </xf>
    <xf numFmtId="3" fontId="7" fillId="0" borderId="25" xfId="27" applyNumberFormat="1" applyFont="1" applyBorder="1" applyAlignment="1">
      <alignment vertical="center"/>
      <protection/>
    </xf>
    <xf numFmtId="3" fontId="7" fillId="0" borderId="26" xfId="27" applyNumberFormat="1" applyFont="1" applyFill="1" applyBorder="1" applyAlignment="1">
      <alignment vertical="center"/>
      <protection/>
    </xf>
    <xf numFmtId="3" fontId="7" fillId="0" borderId="27" xfId="27" applyNumberFormat="1" applyFont="1" applyBorder="1" applyAlignment="1">
      <alignment vertical="center"/>
      <protection/>
    </xf>
    <xf numFmtId="178" fontId="7" fillId="0" borderId="25" xfId="27" applyNumberFormat="1" applyFont="1" applyBorder="1" applyAlignment="1">
      <alignment vertical="center"/>
      <protection/>
    </xf>
    <xf numFmtId="3" fontId="7" fillId="0" borderId="28" xfId="27" applyNumberFormat="1" applyFont="1" applyBorder="1" applyAlignment="1">
      <alignment vertical="center"/>
      <protection/>
    </xf>
    <xf numFmtId="3" fontId="7" fillId="0" borderId="28" xfId="27" applyNumberFormat="1" applyFont="1" applyFill="1" applyBorder="1" applyAlignment="1">
      <alignment vertical="center"/>
      <protection/>
    </xf>
    <xf numFmtId="178" fontId="7" fillId="0" borderId="24" xfId="27" applyNumberFormat="1" applyFont="1" applyBorder="1" applyAlignment="1">
      <alignment vertical="center"/>
      <protection/>
    </xf>
    <xf numFmtId="3" fontId="7" fillId="0" borderId="29" xfId="27" applyNumberFormat="1" applyFont="1" applyFill="1" applyBorder="1" applyAlignment="1">
      <alignment vertical="center"/>
      <protection/>
    </xf>
    <xf numFmtId="3" fontId="7" fillId="0" borderId="25" xfId="27" applyNumberFormat="1" applyFont="1" applyFill="1" applyBorder="1" applyAlignment="1">
      <alignment vertical="center"/>
      <protection/>
    </xf>
    <xf numFmtId="3" fontId="7" fillId="0" borderId="24" xfId="27" applyNumberFormat="1" applyFont="1" applyBorder="1" applyAlignment="1">
      <alignment vertical="center"/>
      <protection/>
    </xf>
    <xf numFmtId="3" fontId="7" fillId="0" borderId="30" xfId="27" applyNumberFormat="1" applyFont="1" applyFill="1" applyBorder="1" applyAlignment="1">
      <alignment vertical="center"/>
      <protection/>
    </xf>
    <xf numFmtId="0" fontId="8" fillId="2" borderId="6" xfId="0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3" fontId="8" fillId="2" borderId="32" xfId="0" applyNumberFormat="1" applyFont="1" applyFill="1" applyBorder="1" applyAlignment="1">
      <alignment vertical="center"/>
    </xf>
    <xf numFmtId="3" fontId="8" fillId="2" borderId="33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8" fontId="7" fillId="0" borderId="4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3" borderId="12" xfId="0" applyFont="1" applyFill="1" applyBorder="1" applyAlignment="1">
      <alignment horizontal="right"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2" xfId="0" applyNumberFormat="1" applyFont="1" applyFill="1" applyBorder="1" applyAlignment="1">
      <alignment vertical="center"/>
    </xf>
    <xf numFmtId="3" fontId="8" fillId="3" borderId="43" xfId="0" applyNumberFormat="1" applyFont="1" applyFill="1" applyBorder="1" applyAlignment="1">
      <alignment vertical="center"/>
    </xf>
    <xf numFmtId="178" fontId="8" fillId="3" borderId="44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vertical="center"/>
    </xf>
    <xf numFmtId="3" fontId="8" fillId="3" borderId="46" xfId="0" applyNumberFormat="1" applyFont="1" applyFill="1" applyBorder="1" applyAlignment="1">
      <alignment vertical="center"/>
    </xf>
    <xf numFmtId="178" fontId="8" fillId="3" borderId="45" xfId="0" applyNumberFormat="1" applyFont="1" applyFill="1" applyBorder="1" applyAlignment="1">
      <alignment vertical="center"/>
    </xf>
    <xf numFmtId="3" fontId="8" fillId="3" borderId="47" xfId="0" applyNumberFormat="1" applyFont="1" applyFill="1" applyBorder="1" applyAlignment="1">
      <alignment vertical="center"/>
    </xf>
    <xf numFmtId="3" fontId="8" fillId="3" borderId="48" xfId="0" applyNumberFormat="1" applyFont="1" applyFill="1" applyBorder="1" applyAlignment="1">
      <alignment vertical="center"/>
    </xf>
    <xf numFmtId="178" fontId="8" fillId="3" borderId="42" xfId="0" applyNumberFormat="1" applyFont="1" applyFill="1" applyBorder="1" applyAlignment="1">
      <alignment vertical="center"/>
    </xf>
    <xf numFmtId="3" fontId="8" fillId="3" borderId="49" xfId="0" applyNumberFormat="1" applyFont="1" applyFill="1" applyBorder="1" applyAlignment="1">
      <alignment vertical="center"/>
    </xf>
    <xf numFmtId="178" fontId="8" fillId="3" borderId="49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33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178" fontId="8" fillId="2" borderId="3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178" fontId="7" fillId="0" borderId="56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right" vertical="center"/>
    </xf>
    <xf numFmtId="3" fontId="7" fillId="3" borderId="57" xfId="0" applyNumberFormat="1" applyFont="1" applyFill="1" applyBorder="1" applyAlignment="1">
      <alignment vertical="center"/>
    </xf>
    <xf numFmtId="3" fontId="7" fillId="3" borderId="45" xfId="0" applyNumberFormat="1" applyFont="1" applyFill="1" applyBorder="1" applyAlignment="1">
      <alignment vertical="center"/>
    </xf>
    <xf numFmtId="3" fontId="7" fillId="3" borderId="40" xfId="0" applyNumberFormat="1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3" fontId="7" fillId="3" borderId="43" xfId="0" applyNumberFormat="1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vertical="center"/>
    </xf>
    <xf numFmtId="178" fontId="7" fillId="3" borderId="42" xfId="0" applyNumberFormat="1" applyFont="1" applyFill="1" applyBorder="1" applyAlignment="1">
      <alignment vertical="center"/>
    </xf>
    <xf numFmtId="3" fontId="7" fillId="3" borderId="42" xfId="0" applyNumberFormat="1" applyFont="1" applyFill="1" applyBorder="1" applyAlignment="1">
      <alignment vertical="center"/>
    </xf>
    <xf numFmtId="178" fontId="7" fillId="3" borderId="59" xfId="0" applyNumberFormat="1" applyFont="1" applyFill="1" applyBorder="1" applyAlignment="1">
      <alignment vertical="center"/>
    </xf>
    <xf numFmtId="3" fontId="7" fillId="3" borderId="60" xfId="0" applyNumberFormat="1" applyFont="1" applyFill="1" applyBorder="1" applyAlignment="1">
      <alignment vertical="center"/>
    </xf>
    <xf numFmtId="3" fontId="7" fillId="3" borderId="61" xfId="0" applyNumberFormat="1" applyFont="1" applyFill="1" applyBorder="1" applyAlignment="1">
      <alignment vertical="center"/>
    </xf>
    <xf numFmtId="3" fontId="7" fillId="3" borderId="62" xfId="0" applyNumberFormat="1" applyFont="1" applyFill="1" applyBorder="1" applyAlignment="1">
      <alignment vertical="center"/>
    </xf>
    <xf numFmtId="178" fontId="7" fillId="3" borderId="45" xfId="0" applyNumberFormat="1" applyFont="1" applyFill="1" applyBorder="1" applyAlignment="1">
      <alignment vertical="center"/>
    </xf>
    <xf numFmtId="178" fontId="7" fillId="3" borderId="63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178" fontId="7" fillId="0" borderId="44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178" fontId="7" fillId="0" borderId="45" xfId="0" applyNumberFormat="1" applyFont="1" applyBorder="1" applyAlignment="1">
      <alignment horizontal="right" vertical="center"/>
    </xf>
    <xf numFmtId="178" fontId="7" fillId="0" borderId="66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8" fillId="0" borderId="67" xfId="0" applyNumberFormat="1" applyFont="1" applyBorder="1" applyAlignment="1">
      <alignment horizontal="right" vertical="center"/>
    </xf>
    <xf numFmtId="3" fontId="7" fillId="0" borderId="66" xfId="0" applyNumberFormat="1" applyFont="1" applyBorder="1" applyAlignment="1">
      <alignment horizontal="right" vertical="center"/>
    </xf>
    <xf numFmtId="0" fontId="8" fillId="2" borderId="68" xfId="0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3" fontId="8" fillId="2" borderId="69" xfId="0" applyNumberFormat="1" applyFont="1" applyFill="1" applyBorder="1" applyAlignment="1">
      <alignment horizontal="right" vertical="center"/>
    </xf>
    <xf numFmtId="178" fontId="8" fillId="2" borderId="45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 vertical="center"/>
    </xf>
    <xf numFmtId="1" fontId="8" fillId="2" borderId="71" xfId="0" applyNumberFormat="1" applyFont="1" applyFill="1" applyBorder="1" applyAlignment="1">
      <alignment horizontal="right" vertical="center"/>
    </xf>
    <xf numFmtId="3" fontId="8" fillId="2" borderId="58" xfId="0" applyNumberFormat="1" applyFont="1" applyFill="1" applyBorder="1" applyAlignment="1">
      <alignment horizontal="right" vertical="center"/>
    </xf>
    <xf numFmtId="3" fontId="8" fillId="2" borderId="72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 vertical="center"/>
    </xf>
    <xf numFmtId="3" fontId="8" fillId="2" borderId="64" xfId="0" applyNumberFormat="1" applyFont="1" applyFill="1" applyBorder="1" applyAlignment="1">
      <alignment horizontal="right" vertical="center"/>
    </xf>
    <xf numFmtId="3" fontId="8" fillId="2" borderId="73" xfId="0" applyNumberFormat="1" applyFont="1" applyFill="1" applyBorder="1" applyAlignment="1">
      <alignment horizontal="right" vertical="center"/>
    </xf>
    <xf numFmtId="178" fontId="8" fillId="2" borderId="49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3" fontId="7" fillId="0" borderId="28" xfId="0" applyNumberFormat="1" applyFont="1" applyBorder="1" applyAlignment="1">
      <alignment horizontal="right" vertical="center"/>
    </xf>
    <xf numFmtId="3" fontId="8" fillId="0" borderId="50" xfId="0" applyNumberFormat="1" applyFont="1" applyBorder="1" applyAlignment="1">
      <alignment horizontal="right" vertical="center"/>
    </xf>
    <xf numFmtId="1" fontId="7" fillId="0" borderId="25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center" vertical="center"/>
    </xf>
    <xf numFmtId="178" fontId="7" fillId="0" borderId="15" xfId="0" applyNumberFormat="1" applyFont="1" applyBorder="1" applyAlignment="1">
      <alignment horizontal="right" vertical="center"/>
    </xf>
    <xf numFmtId="1" fontId="7" fillId="0" borderId="31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3" fontId="7" fillId="3" borderId="72" xfId="0" applyNumberFormat="1" applyFont="1" applyFill="1" applyBorder="1" applyAlignment="1">
      <alignment vertical="center"/>
    </xf>
    <xf numFmtId="178" fontId="7" fillId="3" borderId="40" xfId="0" applyNumberFormat="1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178" fontId="7" fillId="3" borderId="58" xfId="0" applyNumberFormat="1" applyFont="1" applyFill="1" applyBorder="1" applyAlignment="1">
      <alignment vertical="center"/>
    </xf>
    <xf numFmtId="3" fontId="7" fillId="3" borderId="7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178" fontId="7" fillId="0" borderId="37" xfId="0" applyNumberFormat="1" applyFont="1" applyBorder="1" applyAlignment="1">
      <alignment horizontal="right" vertical="center"/>
    </xf>
    <xf numFmtId="1" fontId="7" fillId="0" borderId="45" xfId="0" applyNumberFormat="1" applyFont="1" applyBorder="1" applyAlignment="1">
      <alignment horizontal="right" vertical="center"/>
    </xf>
    <xf numFmtId="3" fontId="7" fillId="0" borderId="76" xfId="0" applyNumberFormat="1" applyFont="1" applyBorder="1" applyAlignment="1">
      <alignment horizontal="right" vertical="center"/>
    </xf>
    <xf numFmtId="3" fontId="7" fillId="0" borderId="77" xfId="0" applyNumberFormat="1" applyFont="1" applyBorder="1" applyAlignment="1">
      <alignment horizontal="right" vertical="center"/>
    </xf>
    <xf numFmtId="3" fontId="8" fillId="0" borderId="78" xfId="0" applyNumberFormat="1" applyFont="1" applyBorder="1" applyAlignment="1">
      <alignment horizontal="right" vertical="center"/>
    </xf>
    <xf numFmtId="1" fontId="8" fillId="2" borderId="49" xfId="0" applyNumberFormat="1" applyFont="1" applyFill="1" applyBorder="1" applyAlignment="1">
      <alignment horizontal="right" vertical="center"/>
    </xf>
    <xf numFmtId="3" fontId="8" fillId="2" borderId="48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79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4" fillId="0" borderId="1" xfId="27" applyNumberFormat="1" applyFont="1" applyBorder="1" applyAlignment="1">
      <alignment horizontal="center" vertical="center"/>
      <protection/>
    </xf>
    <xf numFmtId="1" fontId="14" fillId="0" borderId="1" xfId="27" applyNumberFormat="1" applyFont="1" applyFill="1" applyBorder="1" applyAlignment="1">
      <alignment horizontal="center" vertical="center"/>
      <protection/>
    </xf>
    <xf numFmtId="1" fontId="14" fillId="0" borderId="0" xfId="27" applyNumberFormat="1" applyFont="1" applyBorder="1" applyAlignment="1">
      <alignment horizontal="center" vertical="center"/>
      <protection/>
    </xf>
    <xf numFmtId="1" fontId="14" fillId="0" borderId="0" xfId="2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3" fontId="7" fillId="0" borderId="1" xfId="27" applyNumberFormat="1" applyFont="1" applyFill="1" applyBorder="1" applyAlignment="1">
      <alignment horizontal="right" vertical="center"/>
      <protection/>
    </xf>
    <xf numFmtId="3" fontId="7" fillId="0" borderId="1" xfId="27" applyNumberFormat="1" applyFont="1" applyFill="1" applyBorder="1" applyAlignment="1">
      <alignment horizontal="center" vertical="center"/>
      <protection/>
    </xf>
    <xf numFmtId="3" fontId="7" fillId="0" borderId="1" xfId="27" applyNumberFormat="1" applyFont="1" applyFill="1" applyBorder="1" applyAlignment="1">
      <alignment horizontal="right" vertical="center" indent="1"/>
      <protection/>
    </xf>
    <xf numFmtId="3" fontId="7" fillId="0" borderId="0" xfId="27" applyNumberFormat="1" applyFont="1" applyFill="1" applyBorder="1" applyAlignment="1">
      <alignment horizontal="right" vertical="center"/>
      <protection/>
    </xf>
    <xf numFmtId="177" fontId="7" fillId="0" borderId="0" xfId="27" applyNumberFormat="1" applyFont="1" applyFill="1" applyBorder="1" applyAlignment="1">
      <alignment horizontal="right" vertical="center"/>
      <protection/>
    </xf>
    <xf numFmtId="3" fontId="7" fillId="0" borderId="1" xfId="0" applyNumberFormat="1" applyFont="1" applyFill="1" applyBorder="1" applyAlignment="1">
      <alignment horizontal="right" vertical="center" indent="2"/>
    </xf>
    <xf numFmtId="178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177" fontId="8" fillId="3" borderId="1" xfId="25" applyNumberFormat="1" applyFont="1" applyFill="1" applyBorder="1" applyAlignment="1">
      <alignment vertical="center"/>
      <protection/>
    </xf>
    <xf numFmtId="3" fontId="8" fillId="3" borderId="1" xfId="0" applyNumberFormat="1" applyFont="1" applyFill="1" applyBorder="1" applyAlignment="1">
      <alignment horizontal="right" vertical="center" indent="2"/>
    </xf>
    <xf numFmtId="177" fontId="8" fillId="3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25" applyNumberFormat="1" applyFont="1" applyFill="1" applyBorder="1" applyAlignment="1">
      <alignment vertical="center"/>
      <protection/>
    </xf>
    <xf numFmtId="0" fontId="7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 indent="2"/>
    </xf>
    <xf numFmtId="177" fontId="8" fillId="2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2"/>
    </xf>
    <xf numFmtId="0" fontId="7" fillId="0" borderId="0" xfId="0" applyFont="1" applyAlignment="1">
      <alignment/>
    </xf>
    <xf numFmtId="0" fontId="0" fillId="0" borderId="0" xfId="0" applyAlignment="1">
      <alignment horizontal="right" indent="2"/>
    </xf>
    <xf numFmtId="0" fontId="7" fillId="0" borderId="0" xfId="27" applyFont="1" applyAlignment="1">
      <alignment vertical="center"/>
      <protection/>
    </xf>
    <xf numFmtId="0" fontId="7" fillId="0" borderId="0" xfId="27" applyFont="1" applyAlignment="1">
      <alignment horizontal="left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 indent="1"/>
    </xf>
    <xf numFmtId="3" fontId="7" fillId="0" borderId="1" xfId="27" applyNumberFormat="1" applyFont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right" vertical="center" indent="1"/>
    </xf>
    <xf numFmtId="3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27" applyFont="1" applyBorder="1" applyAlignment="1">
      <alignment horizontal="left" vertical="center" inden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1" fillId="0" borderId="0" xfId="27" applyFont="1" applyBorder="1" applyAlignment="1">
      <alignment horizontal="left" vertical="center"/>
      <protection/>
    </xf>
    <xf numFmtId="0" fontId="8" fillId="0" borderId="0" xfId="27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12" fillId="0" borderId="0" xfId="27" applyFont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84" fontId="7" fillId="0" borderId="1" xfId="27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178" fontId="8" fillId="3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40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0" fillId="0" borderId="40" xfId="0" applyFont="1" applyBorder="1" applyAlignment="1">
      <alignment/>
    </xf>
    <xf numFmtId="3" fontId="8" fillId="0" borderId="1" xfId="0" applyNumberFormat="1" applyFont="1" applyBorder="1" applyAlignment="1">
      <alignment horizontal="right" vertical="center" indent="1"/>
    </xf>
    <xf numFmtId="0" fontId="0" fillId="0" borderId="40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 vertical="center" indent="1"/>
    </xf>
    <xf numFmtId="0" fontId="12" fillId="0" borderId="0" xfId="27" applyFont="1" applyFill="1" applyBorder="1" applyAlignment="1">
      <alignment horizontal="left" vertical="center"/>
      <protection/>
    </xf>
    <xf numFmtId="0" fontId="6" fillId="0" borderId="0" xfId="27" applyFont="1" applyAlignment="1">
      <alignment horizontal="left" vertical="center"/>
      <protection/>
    </xf>
    <xf numFmtId="0" fontId="13" fillId="0" borderId="0" xfId="27" applyFont="1" applyAlignment="1">
      <alignment horizontal="left" vertical="center"/>
      <protection/>
    </xf>
    <xf numFmtId="177" fontId="12" fillId="0" borderId="0" xfId="27" applyNumberFormat="1" applyFont="1" applyAlignment="1">
      <alignment horizontal="left" vertical="center"/>
      <protection/>
    </xf>
    <xf numFmtId="0" fontId="5" fillId="0" borderId="79" xfId="27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177" fontId="5" fillId="0" borderId="0" xfId="27" applyNumberFormat="1" applyFont="1" applyAlignment="1">
      <alignment horizontal="left" vertical="center"/>
      <protection/>
    </xf>
    <xf numFmtId="177" fontId="5" fillId="0" borderId="0" xfId="27" applyNumberFormat="1" applyFont="1" applyBorder="1" applyAlignment="1">
      <alignment horizontal="right" vertical="center"/>
      <protection/>
    </xf>
    <xf numFmtId="0" fontId="5" fillId="0" borderId="0" xfId="27" applyFont="1" applyFill="1" applyBorder="1" applyAlignment="1">
      <alignment horizontal="right" vertical="center"/>
      <protection/>
    </xf>
    <xf numFmtId="177" fontId="4" fillId="0" borderId="5" xfId="0" applyNumberFormat="1" applyFont="1" applyFill="1" applyBorder="1" applyAlignment="1">
      <alignment vertical="center"/>
    </xf>
    <xf numFmtId="0" fontId="7" fillId="0" borderId="4" xfId="27" applyFont="1" applyBorder="1" applyAlignment="1">
      <alignment horizontal="left" vertical="center"/>
      <protection/>
    </xf>
    <xf numFmtId="0" fontId="7" fillId="0" borderId="8" xfId="27" applyFont="1" applyBorder="1" applyAlignment="1">
      <alignment horizontal="center" vertical="center"/>
      <protection/>
    </xf>
    <xf numFmtId="0" fontId="7" fillId="0" borderId="80" xfId="27" applyFont="1" applyBorder="1" applyAlignment="1">
      <alignment horizontal="center" vertical="center"/>
      <protection/>
    </xf>
    <xf numFmtId="0" fontId="7" fillId="0" borderId="7" xfId="27" applyFont="1" applyBorder="1" applyAlignment="1">
      <alignment horizontal="center" vertical="center"/>
      <protection/>
    </xf>
    <xf numFmtId="0" fontId="7" fillId="0" borderId="33" xfId="27" applyFont="1" applyBorder="1" applyAlignment="1">
      <alignment horizontal="center" vertical="center"/>
      <protection/>
    </xf>
    <xf numFmtId="0" fontId="7" fillId="0" borderId="2" xfId="27" applyFont="1" applyBorder="1" applyAlignment="1">
      <alignment horizontal="center" vertical="center"/>
      <protection/>
    </xf>
    <xf numFmtId="0" fontId="7" fillId="0" borderId="6" xfId="27" applyFont="1" applyBorder="1" applyAlignment="1">
      <alignment horizontal="center" vertical="center"/>
      <protection/>
    </xf>
    <xf numFmtId="0" fontId="7" fillId="0" borderId="2" xfId="27" applyFont="1" applyBorder="1" applyAlignment="1">
      <alignment horizontal="left" vertical="center" indent="2"/>
      <protection/>
    </xf>
    <xf numFmtId="0" fontId="7" fillId="0" borderId="8" xfId="27" applyFont="1" applyBorder="1" applyAlignment="1">
      <alignment horizontal="left" vertical="center"/>
      <protection/>
    </xf>
    <xf numFmtId="0" fontId="8" fillId="0" borderId="5" xfId="27" applyFont="1" applyFill="1" applyBorder="1" applyAlignment="1">
      <alignment horizontal="left" vertical="center"/>
      <protection/>
    </xf>
    <xf numFmtId="0" fontId="7" fillId="0" borderId="4" xfId="0" applyFont="1" applyBorder="1" applyAlignment="1">
      <alignment horizontal="right" vertical="center"/>
    </xf>
    <xf numFmtId="184" fontId="7" fillId="0" borderId="9" xfId="27" applyNumberFormat="1" applyFont="1" applyFill="1" applyBorder="1" applyAlignment="1">
      <alignment horizontal="center" vertical="center"/>
      <protection/>
    </xf>
    <xf numFmtId="184" fontId="7" fillId="0" borderId="81" xfId="27" applyNumberFormat="1" applyFont="1" applyFill="1" applyBorder="1" applyAlignment="1">
      <alignment horizontal="center" vertical="center"/>
      <protection/>
    </xf>
    <xf numFmtId="184" fontId="7" fillId="0" borderId="6" xfId="27" applyNumberFormat="1" applyFont="1" applyFill="1" applyBorder="1" applyAlignment="1">
      <alignment horizontal="center" vertical="center"/>
      <protection/>
    </xf>
    <xf numFmtId="177" fontId="7" fillId="0" borderId="7" xfId="27" applyNumberFormat="1" applyFont="1" applyBorder="1" applyAlignment="1">
      <alignment horizontal="center" vertical="center"/>
      <protection/>
    </xf>
    <xf numFmtId="177" fontId="7" fillId="0" borderId="5" xfId="27" applyNumberFormat="1" applyFont="1" applyFill="1" applyBorder="1" applyAlignment="1">
      <alignment horizontal="center" vertical="center"/>
      <protection/>
    </xf>
    <xf numFmtId="1" fontId="14" fillId="0" borderId="12" xfId="27" applyNumberFormat="1" applyFont="1" applyBorder="1" applyAlignment="1">
      <alignment horizontal="center" vertical="center"/>
      <protection/>
    </xf>
    <xf numFmtId="1" fontId="14" fillId="0" borderId="82" xfId="27" applyNumberFormat="1" applyFont="1" applyBorder="1" applyAlignment="1">
      <alignment horizontal="center" vertical="center"/>
      <protection/>
    </xf>
    <xf numFmtId="1" fontId="14" fillId="0" borderId="83" xfId="27" applyNumberFormat="1" applyFont="1" applyBorder="1" applyAlignment="1">
      <alignment horizontal="center" vertical="center"/>
      <protection/>
    </xf>
    <xf numFmtId="1" fontId="14" fillId="0" borderId="32" xfId="27" applyNumberFormat="1" applyFont="1" applyBorder="1" applyAlignment="1">
      <alignment horizontal="center" vertical="center"/>
      <protection/>
    </xf>
    <xf numFmtId="1" fontId="14" fillId="0" borderId="15" xfId="27" applyNumberFormat="1" applyFont="1" applyBorder="1" applyAlignment="1">
      <alignment horizontal="center" vertical="center"/>
      <protection/>
    </xf>
    <xf numFmtId="1" fontId="14" fillId="0" borderId="39" xfId="27" applyNumberFormat="1" applyFont="1" applyBorder="1" applyAlignment="1">
      <alignment horizontal="center" vertical="center"/>
      <protection/>
    </xf>
    <xf numFmtId="1" fontId="14" fillId="0" borderId="16" xfId="27" applyNumberFormat="1" applyFont="1" applyBorder="1" applyAlignment="1">
      <alignment horizontal="center" vertical="center"/>
      <protection/>
    </xf>
    <xf numFmtId="1" fontId="14" fillId="0" borderId="19" xfId="27" applyNumberFormat="1" applyFont="1" applyBorder="1" applyAlignment="1">
      <alignment horizontal="center" vertical="center"/>
      <protection/>
    </xf>
    <xf numFmtId="1" fontId="14" fillId="0" borderId="84" xfId="27" applyNumberFormat="1" applyFont="1" applyBorder="1" applyAlignment="1">
      <alignment horizontal="center" vertical="center"/>
      <protection/>
    </xf>
    <xf numFmtId="1" fontId="14" fillId="0" borderId="5" xfId="27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7" fillId="0" borderId="22" xfId="0" applyFont="1" applyFill="1" applyBorder="1" applyAlignment="1">
      <alignment horizontal="left" vertical="center" indent="1"/>
    </xf>
    <xf numFmtId="3" fontId="7" fillId="0" borderId="23" xfId="27" applyNumberFormat="1" applyFont="1" applyFill="1" applyBorder="1" applyAlignment="1">
      <alignment horizontal="right" vertical="center"/>
      <protection/>
    </xf>
    <xf numFmtId="3" fontId="7" fillId="0" borderId="28" xfId="27" applyNumberFormat="1" applyFont="1" applyFill="1" applyBorder="1" applyAlignment="1">
      <alignment horizontal="right" vertical="center"/>
      <protection/>
    </xf>
    <xf numFmtId="3" fontId="7" fillId="0" borderId="85" xfId="27" applyNumberFormat="1" applyFont="1" applyFill="1" applyBorder="1" applyAlignment="1">
      <alignment horizontal="right" vertical="center"/>
      <protection/>
    </xf>
    <xf numFmtId="3" fontId="7" fillId="0" borderId="86" xfId="27" applyNumberFormat="1" applyFont="1" applyFill="1" applyBorder="1" applyAlignment="1">
      <alignment horizontal="right" vertical="center" indent="1"/>
      <protection/>
    </xf>
    <xf numFmtId="3" fontId="7" fillId="0" borderId="29" xfId="27" applyNumberFormat="1" applyFont="1" applyFill="1" applyBorder="1" applyAlignment="1">
      <alignment horizontal="right" vertical="center"/>
      <protection/>
    </xf>
    <xf numFmtId="3" fontId="7" fillId="0" borderId="25" xfId="27" applyNumberFormat="1" applyFont="1" applyFill="1" applyBorder="1" applyAlignment="1">
      <alignment horizontal="right" vertical="center"/>
      <protection/>
    </xf>
    <xf numFmtId="177" fontId="7" fillId="0" borderId="29" xfId="27" applyNumberFormat="1" applyFont="1" applyFill="1" applyBorder="1" applyAlignment="1">
      <alignment horizontal="right" vertical="center"/>
      <protection/>
    </xf>
    <xf numFmtId="1" fontId="7" fillId="0" borderId="6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87" xfId="0" applyNumberFormat="1" applyFont="1" applyFill="1" applyBorder="1" applyAlignment="1">
      <alignment vertical="center"/>
    </xf>
    <xf numFmtId="1" fontId="7" fillId="0" borderId="87" xfId="0" applyNumberFormat="1" applyFont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214" fontId="0" fillId="0" borderId="0" xfId="0" applyNumberFormat="1" applyFont="1" applyAlignment="1">
      <alignment/>
    </xf>
    <xf numFmtId="3" fontId="7" fillId="0" borderId="87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>
      <alignment vertical="center"/>
    </xf>
    <xf numFmtId="3" fontId="7" fillId="0" borderId="80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vertical="center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87" xfId="0" applyNumberFormat="1" applyFont="1" applyFill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9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6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89" xfId="0" applyNumberFormat="1" applyFont="1" applyBorder="1" applyAlignment="1">
      <alignment horizontal="right" vertical="center"/>
    </xf>
    <xf numFmtId="1" fontId="7" fillId="0" borderId="89" xfId="0" applyNumberFormat="1" applyFont="1" applyFill="1" applyBorder="1" applyAlignment="1">
      <alignment vertical="center"/>
    </xf>
    <xf numFmtId="1" fontId="7" fillId="0" borderId="35" xfId="0" applyNumberFormat="1" applyFont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0" fontId="8" fillId="3" borderId="68" xfId="0" applyFont="1" applyFill="1" applyBorder="1" applyAlignment="1">
      <alignment horizontal="right" vertical="center" indent="1"/>
    </xf>
    <xf numFmtId="3" fontId="8" fillId="3" borderId="91" xfId="0" applyNumberFormat="1" applyFont="1" applyFill="1" applyBorder="1" applyAlignment="1">
      <alignment horizontal="right" vertical="center"/>
    </xf>
    <xf numFmtId="3" fontId="8" fillId="3" borderId="92" xfId="0" applyNumberFormat="1" applyFont="1" applyFill="1" applyBorder="1" applyAlignment="1">
      <alignment horizontal="right" vertical="center"/>
    </xf>
    <xf numFmtId="3" fontId="8" fillId="3" borderId="93" xfId="0" applyNumberFormat="1" applyFont="1" applyFill="1" applyBorder="1" applyAlignment="1">
      <alignment horizontal="right" vertical="center"/>
    </xf>
    <xf numFmtId="3" fontId="8" fillId="3" borderId="42" xfId="0" applyNumberFormat="1" applyFont="1" applyFill="1" applyBorder="1" applyAlignment="1">
      <alignment horizontal="right" vertical="center"/>
    </xf>
    <xf numFmtId="3" fontId="8" fillId="3" borderId="43" xfId="0" applyNumberFormat="1" applyFont="1" applyFill="1" applyBorder="1" applyAlignment="1">
      <alignment horizontal="right" vertical="center"/>
    </xf>
    <xf numFmtId="3" fontId="8" fillId="3" borderId="59" xfId="0" applyNumberFormat="1" applyFont="1" applyFill="1" applyBorder="1" applyAlignment="1">
      <alignment vertical="center"/>
    </xf>
    <xf numFmtId="178" fontId="8" fillId="3" borderId="48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3" fontId="7" fillId="0" borderId="95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96" xfId="0" applyNumberFormat="1" applyFont="1" applyFill="1" applyBorder="1" applyAlignment="1">
      <alignment horizontal="right" vertical="center"/>
    </xf>
    <xf numFmtId="1" fontId="7" fillId="0" borderId="8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97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right" vertical="center"/>
    </xf>
    <xf numFmtId="3" fontId="7" fillId="0" borderId="82" xfId="0" applyNumberFormat="1" applyFont="1" applyBorder="1" applyAlignment="1">
      <alignment horizontal="right" vertical="center"/>
    </xf>
    <xf numFmtId="3" fontId="7" fillId="0" borderId="8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81" xfId="0" applyNumberFormat="1" applyFont="1" applyBorder="1" applyAlignment="1">
      <alignment horizontal="right" vertical="center"/>
    </xf>
    <xf numFmtId="1" fontId="7" fillId="0" borderId="9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1" fontId="7" fillId="0" borderId="99" xfId="0" applyNumberFormat="1" applyFont="1" applyFill="1" applyBorder="1" applyAlignment="1">
      <alignment vertical="center"/>
    </xf>
    <xf numFmtId="3" fontId="7" fillId="0" borderId="100" xfId="0" applyNumberFormat="1" applyFont="1" applyFill="1" applyBorder="1" applyAlignment="1">
      <alignment vertical="center"/>
    </xf>
    <xf numFmtId="3" fontId="7" fillId="0" borderId="101" xfId="0" applyNumberFormat="1" applyFont="1" applyBorder="1" applyAlignment="1">
      <alignment horizontal="right" vertical="center"/>
    </xf>
    <xf numFmtId="3" fontId="7" fillId="0" borderId="100" xfId="0" applyNumberFormat="1" applyFont="1" applyBorder="1" applyAlignment="1">
      <alignment horizontal="right" vertical="center"/>
    </xf>
    <xf numFmtId="3" fontId="7" fillId="0" borderId="95" xfId="0" applyNumberFormat="1" applyFont="1" applyBorder="1" applyAlignment="1">
      <alignment horizontal="right" vertical="center"/>
    </xf>
    <xf numFmtId="3" fontId="7" fillId="0" borderId="94" xfId="0" applyNumberFormat="1" applyFont="1" applyBorder="1" applyAlignment="1">
      <alignment horizontal="right" vertical="center"/>
    </xf>
    <xf numFmtId="3" fontId="7" fillId="0" borderId="102" xfId="0" applyNumberFormat="1" applyFont="1" applyFill="1" applyBorder="1" applyAlignment="1">
      <alignment vertical="center"/>
    </xf>
    <xf numFmtId="3" fontId="7" fillId="0" borderId="103" xfId="0" applyNumberFormat="1" applyFont="1" applyFill="1" applyBorder="1" applyAlignment="1">
      <alignment vertical="center"/>
    </xf>
    <xf numFmtId="3" fontId="7" fillId="0" borderId="96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1" fontId="7" fillId="0" borderId="20" xfId="0" applyNumberFormat="1" applyFont="1" applyBorder="1" applyAlignment="1">
      <alignment horizontal="right" vertical="center"/>
    </xf>
    <xf numFmtId="3" fontId="8" fillId="0" borderId="10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3" fontId="8" fillId="3" borderId="105" xfId="0" applyNumberFormat="1" applyFont="1" applyFill="1" applyBorder="1" applyAlignment="1">
      <alignment vertical="center"/>
    </xf>
    <xf numFmtId="3" fontId="8" fillId="3" borderId="92" xfId="0" applyNumberFormat="1" applyFont="1" applyFill="1" applyBorder="1" applyAlignment="1">
      <alignment vertical="center"/>
    </xf>
    <xf numFmtId="3" fontId="8" fillId="3" borderId="48" xfId="0" applyNumberFormat="1" applyFont="1" applyFill="1" applyBorder="1" applyAlignment="1">
      <alignment horizontal="right" vertical="center"/>
    </xf>
    <xf numFmtId="3" fontId="8" fillId="3" borderId="47" xfId="0" applyNumberFormat="1" applyFont="1" applyFill="1" applyBorder="1" applyAlignment="1">
      <alignment horizontal="right" vertical="center"/>
    </xf>
    <xf numFmtId="178" fontId="8" fillId="3" borderId="43" xfId="0" applyNumberFormat="1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3" fontId="7" fillId="0" borderId="106" xfId="0" applyNumberFormat="1" applyFont="1" applyFill="1" applyBorder="1" applyAlignment="1">
      <alignment vertical="center"/>
    </xf>
    <xf numFmtId="3" fontId="7" fillId="0" borderId="94" xfId="0" applyNumberFormat="1" applyFont="1" applyFill="1" applyBorder="1" applyAlignment="1">
      <alignment vertical="center"/>
    </xf>
    <xf numFmtId="3" fontId="7" fillId="0" borderId="107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9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178" fontId="7" fillId="0" borderId="43" xfId="0" applyNumberFormat="1" applyFont="1" applyFill="1" applyBorder="1" applyAlignment="1">
      <alignment vertical="center"/>
    </xf>
    <xf numFmtId="3" fontId="8" fillId="3" borderId="108" xfId="0" applyNumberFormat="1" applyFont="1" applyFill="1" applyBorder="1" applyAlignment="1">
      <alignment horizontal="right" vertical="center"/>
    </xf>
    <xf numFmtId="3" fontId="7" fillId="3" borderId="109" xfId="0" applyNumberFormat="1" applyFont="1" applyFill="1" applyBorder="1" applyAlignment="1">
      <alignment vertical="center"/>
    </xf>
    <xf numFmtId="3" fontId="8" fillId="3" borderId="69" xfId="0" applyNumberFormat="1" applyFont="1" applyFill="1" applyBorder="1" applyAlignment="1">
      <alignment vertical="center"/>
    </xf>
    <xf numFmtId="3" fontId="8" fillId="3" borderId="109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horizontal="right" vertical="center"/>
    </xf>
    <xf numFmtId="3" fontId="8" fillId="0" borderId="73" xfId="0" applyNumberFormat="1" applyFont="1" applyFill="1" applyBorder="1" applyAlignment="1">
      <alignment horizontal="right" vertical="center"/>
    </xf>
    <xf numFmtId="3" fontId="8" fillId="0" borderId="110" xfId="0" applyNumberFormat="1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111" xfId="0" applyNumberFormat="1" applyFont="1" applyFill="1" applyBorder="1" applyAlignment="1">
      <alignment horizontal="right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0" fontId="8" fillId="2" borderId="68" xfId="0" applyFont="1" applyFill="1" applyBorder="1" applyAlignment="1">
      <alignment horizontal="right" vertical="center" indent="1"/>
    </xf>
    <xf numFmtId="3" fontId="8" fillId="2" borderId="93" xfId="0" applyNumberFormat="1" applyFont="1" applyFill="1" applyBorder="1" applyAlignment="1">
      <alignment horizontal="right" vertical="center"/>
    </xf>
    <xf numFmtId="3" fontId="8" fillId="2" borderId="92" xfId="0" applyNumberFormat="1" applyFont="1" applyFill="1" applyBorder="1" applyAlignment="1">
      <alignment horizontal="right" vertical="center"/>
    </xf>
    <xf numFmtId="3" fontId="8" fillId="2" borderId="108" xfId="0" applyNumberFormat="1" applyFont="1" applyFill="1" applyBorder="1" applyAlignment="1">
      <alignment vertical="center"/>
    </xf>
    <xf numFmtId="3" fontId="8" fillId="2" borderId="112" xfId="0" applyNumberFormat="1" applyFont="1" applyFill="1" applyBorder="1" applyAlignment="1">
      <alignment vertical="center"/>
    </xf>
    <xf numFmtId="3" fontId="8" fillId="2" borderId="91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vertical="center"/>
    </xf>
    <xf numFmtId="3" fontId="8" fillId="2" borderId="45" xfId="0" applyNumberFormat="1" applyFont="1" applyFill="1" applyBorder="1" applyAlignment="1">
      <alignment vertical="center"/>
    </xf>
    <xf numFmtId="178" fontId="8" fillId="2" borderId="4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177" fontId="12" fillId="0" borderId="0" xfId="0" applyNumberFormat="1" applyFont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5" fillId="0" borderId="0" xfId="27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7" fillId="0" borderId="1" xfId="22" applyNumberFormat="1" applyFont="1" applyBorder="1">
      <alignment/>
      <protection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3" borderId="1" xfId="0" applyFont="1" applyFill="1" applyBorder="1" applyAlignment="1">
      <alignment horizontal="right" vertical="center" wrapText="1"/>
    </xf>
    <xf numFmtId="3" fontId="8" fillId="3" borderId="1" xfId="22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22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2" xfId="0" applyFont="1" applyFill="1" applyBorder="1" applyAlignment="1">
      <alignment horizontal="right" vertical="center"/>
    </xf>
    <xf numFmtId="0" fontId="13" fillId="0" borderId="3" xfId="27" applyFont="1" applyFill="1" applyBorder="1" applyAlignment="1">
      <alignment horizontal="right" vertical="center"/>
      <protection/>
    </xf>
    <xf numFmtId="0" fontId="13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7" fillId="0" borderId="52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52" xfId="27" applyFont="1" applyBorder="1" applyAlignment="1">
      <alignment horizontal="center" vertical="center"/>
      <protection/>
    </xf>
    <xf numFmtId="0" fontId="7" fillId="0" borderId="51" xfId="27" applyFont="1" applyBorder="1" applyAlignment="1">
      <alignment horizontal="center" vertical="center"/>
      <protection/>
    </xf>
    <xf numFmtId="0" fontId="7" fillId="0" borderId="79" xfId="27" applyFont="1" applyBorder="1" applyAlignment="1">
      <alignment horizontal="center" vertical="center"/>
      <protection/>
    </xf>
    <xf numFmtId="0" fontId="7" fillId="0" borderId="113" xfId="27" applyFont="1" applyBorder="1" applyAlignment="1">
      <alignment horizontal="center" vertical="center"/>
      <protection/>
    </xf>
    <xf numFmtId="0" fontId="14" fillId="0" borderId="52" xfId="0" applyFont="1" applyBorder="1" applyAlignment="1">
      <alignment horizontal="left" vertical="center"/>
    </xf>
    <xf numFmtId="0" fontId="14" fillId="0" borderId="79" xfId="0" applyFont="1" applyBorder="1" applyAlignment="1">
      <alignment horizontal="right" vertical="center" indent="1"/>
    </xf>
    <xf numFmtId="184" fontId="14" fillId="0" borderId="2" xfId="27" applyNumberFormat="1" applyFont="1" applyBorder="1" applyAlignment="1">
      <alignment horizontal="center" vertical="center"/>
      <protection/>
    </xf>
    <xf numFmtId="0" fontId="14" fillId="0" borderId="80" xfId="27" applyFont="1" applyBorder="1" applyAlignment="1">
      <alignment horizontal="center" vertical="center"/>
      <protection/>
    </xf>
    <xf numFmtId="184" fontId="14" fillId="0" borderId="87" xfId="27" applyNumberFormat="1" applyFont="1" applyBorder="1" applyAlignment="1">
      <alignment horizontal="center" vertical="center"/>
      <protection/>
    </xf>
    <xf numFmtId="184" fontId="14" fillId="0" borderId="8" xfId="27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vertical="center"/>
    </xf>
    <xf numFmtId="0" fontId="7" fillId="0" borderId="13" xfId="27" applyFont="1" applyBorder="1" applyAlignment="1">
      <alignment horizontal="center" vertical="center"/>
      <protection/>
    </xf>
    <xf numFmtId="0" fontId="14" fillId="0" borderId="65" xfId="27" applyFont="1" applyBorder="1" applyAlignment="1">
      <alignment horizontal="center" vertical="center"/>
      <protection/>
    </xf>
    <xf numFmtId="0" fontId="14" fillId="0" borderId="44" xfId="27" applyFont="1" applyBorder="1" applyAlignment="1">
      <alignment horizontal="center" vertical="center"/>
      <protection/>
    </xf>
    <xf numFmtId="0" fontId="14" fillId="0" borderId="46" xfId="27" applyFont="1" applyBorder="1" applyAlignment="1">
      <alignment horizontal="center" vertical="center"/>
      <protection/>
    </xf>
    <xf numFmtId="0" fontId="14" fillId="0" borderId="66" xfId="27" applyFont="1" applyBorder="1" applyAlignment="1">
      <alignment horizontal="center" vertical="center"/>
      <protection/>
    </xf>
    <xf numFmtId="0" fontId="14" fillId="0" borderId="83" xfId="27" applyFont="1" applyBorder="1" applyAlignment="1">
      <alignment horizontal="center" vertical="center"/>
      <protection/>
    </xf>
    <xf numFmtId="0" fontId="7" fillId="0" borderId="25" xfId="0" applyFont="1" applyBorder="1" applyAlignment="1">
      <alignment vertical="center"/>
    </xf>
    <xf numFmtId="0" fontId="7" fillId="0" borderId="25" xfId="27" applyFont="1" applyBorder="1" applyAlignment="1">
      <alignment vertical="center"/>
      <protection/>
    </xf>
    <xf numFmtId="3" fontId="7" fillId="0" borderId="114" xfId="27" applyNumberFormat="1" applyFont="1" applyBorder="1" applyAlignment="1">
      <alignment vertical="center"/>
      <protection/>
    </xf>
    <xf numFmtId="3" fontId="7" fillId="0" borderId="85" xfId="27" applyNumberFormat="1" applyFont="1" applyBorder="1" applyAlignment="1">
      <alignment vertical="center"/>
      <protection/>
    </xf>
    <xf numFmtId="3" fontId="7" fillId="0" borderId="103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3" fontId="7" fillId="0" borderId="102" xfId="0" applyNumberFormat="1" applyFont="1" applyBorder="1" applyAlignment="1">
      <alignment horizontal="right" vertical="center"/>
    </xf>
    <xf numFmtId="0" fontId="8" fillId="3" borderId="45" xfId="0" applyFont="1" applyFill="1" applyBorder="1" applyAlignment="1">
      <alignment horizontal="right" vertical="center"/>
    </xf>
    <xf numFmtId="0" fontId="8" fillId="3" borderId="42" xfId="0" applyFont="1" applyFill="1" applyBorder="1" applyAlignment="1">
      <alignment horizontal="right" vertical="center" indent="1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5" xfId="0" applyNumberFormat="1" applyFont="1" applyFill="1" applyBorder="1" applyAlignment="1">
      <alignment horizontal="right" vertical="center"/>
    </xf>
    <xf numFmtId="178" fontId="8" fillId="3" borderId="44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178" fontId="8" fillId="3" borderId="4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8" fillId="0" borderId="1" xfId="23" applyNumberFormat="1" applyFont="1" applyBorder="1">
      <alignment/>
      <protection/>
    </xf>
    <xf numFmtId="3" fontId="8" fillId="3" borderId="1" xfId="23" applyNumberFormat="1" applyFont="1" applyFill="1" applyBorder="1">
      <alignment/>
      <protection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2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7" fillId="0" borderId="1" xfId="27" applyFont="1" applyBorder="1" applyAlignment="1">
      <alignment horizontal="left" vertical="center" indent="2"/>
      <protection/>
    </xf>
    <xf numFmtId="0" fontId="8" fillId="0" borderId="0" xfId="27" applyFont="1" applyFill="1" applyBorder="1" applyAlignment="1">
      <alignment horizontal="left" vertical="center"/>
      <protection/>
    </xf>
    <xf numFmtId="177" fontId="7" fillId="0" borderId="1" xfId="27" applyNumberFormat="1" applyFont="1" applyBorder="1" applyAlignment="1">
      <alignment horizontal="center" vertical="center"/>
      <protection/>
    </xf>
    <xf numFmtId="177" fontId="7" fillId="0" borderId="0" xfId="27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left" vertical="center" indent="1"/>
    </xf>
    <xf numFmtId="177" fontId="7" fillId="0" borderId="1" xfId="27" applyNumberFormat="1" applyFont="1" applyFill="1" applyBorder="1" applyAlignment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178" fontId="7" fillId="3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/>
    </xf>
    <xf numFmtId="0" fontId="20" fillId="0" borderId="0" xfId="27" applyFont="1" applyAlignment="1">
      <alignment horizontal="left" vertical="center"/>
      <protection/>
    </xf>
    <xf numFmtId="0" fontId="13" fillId="0" borderId="8" xfId="27" applyFont="1" applyBorder="1" applyAlignment="1">
      <alignment horizontal="center" vertical="center"/>
      <protection/>
    </xf>
    <xf numFmtId="0" fontId="13" fillId="0" borderId="10" xfId="27" applyFont="1" applyBorder="1" applyAlignment="1">
      <alignment horizontal="center" vertical="center"/>
      <protection/>
    </xf>
    <xf numFmtId="0" fontId="13" fillId="0" borderId="33" xfId="27" applyFont="1" applyBorder="1" applyAlignment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27" applyFont="1" applyBorder="1" applyAlignment="1">
      <alignment horizontal="left" vertical="center"/>
      <protection/>
    </xf>
    <xf numFmtId="0" fontId="14" fillId="0" borderId="1" xfId="27" applyFont="1" applyBorder="1" applyAlignment="1">
      <alignment horizontal="center" vertical="center"/>
      <protection/>
    </xf>
    <xf numFmtId="0" fontId="8" fillId="0" borderId="1" xfId="27" applyFont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27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6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3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27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27" applyFont="1" applyAlignment="1">
      <alignment horizontal="center" vertical="center"/>
      <protection/>
    </xf>
    <xf numFmtId="0" fontId="8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13" fillId="0" borderId="11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27" applyFont="1" applyBorder="1" applyAlignment="1">
      <alignment horizontal="center" vertical="center"/>
      <protection/>
    </xf>
    <xf numFmtId="0" fontId="7" fillId="0" borderId="3" xfId="27" applyFont="1" applyBorder="1" applyAlignment="1">
      <alignment horizontal="center" vertical="center"/>
      <protection/>
    </xf>
    <xf numFmtId="0" fontId="7" fillId="0" borderId="116" xfId="27" applyFont="1" applyBorder="1" applyAlignment="1">
      <alignment horizontal="center" vertical="center"/>
      <protection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13" fillId="0" borderId="11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0" xfId="27" applyFont="1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nová príloha -postupy VO_230507" xfId="21"/>
    <cellStyle name="normálne_Príloha -14_1O (2)" xfId="22"/>
    <cellStyle name="normálne_Príloha -16_Z1O" xfId="23"/>
    <cellStyle name="normálne_Príloha 18 Ok_250507" xfId="24"/>
    <cellStyle name="normálne_Príloha 6_ OECD opr" xfId="25"/>
    <cellStyle name="normální_3,4,5-.1-.5-TOVAR výsl + zruš 18102005" xfId="26"/>
    <cellStyle name="normální_List1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3"/>
  <sheetViews>
    <sheetView zoomScaleSheetLayoutView="75" workbookViewId="0" topLeftCell="A1">
      <selection activeCell="Y25" sqref="Y25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11.37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10.2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10.25390625" style="0" customWidth="1"/>
    <col min="22" max="24" width="4.75390625" style="0" customWidth="1"/>
    <col min="25" max="29" width="4.25390625" style="0" customWidth="1"/>
    <col min="30" max="30" width="11.75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1:38" s="2" customFormat="1" ht="18" customHeight="1">
      <c r="A1" s="738" t="s">
        <v>44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8"/>
      <c r="AL1" s="738"/>
    </row>
    <row r="2" spans="2:38" s="2" customFormat="1" ht="12" customHeight="1">
      <c r="B2" s="4"/>
      <c r="C2" s="3"/>
      <c r="D2" s="5"/>
      <c r="E2" s="5"/>
      <c r="F2" s="5"/>
      <c r="G2" s="5"/>
      <c r="H2" s="5"/>
      <c r="I2" s="5"/>
      <c r="J2" s="5"/>
      <c r="K2" s="5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E2" s="5"/>
      <c r="AF2" s="5"/>
      <c r="AG2" s="5"/>
      <c r="AH2" s="5"/>
      <c r="AI2" s="5"/>
      <c r="AJ2" s="5"/>
      <c r="AK2" s="5"/>
      <c r="AL2" s="5"/>
    </row>
    <row r="3" spans="1:38" s="2" customFormat="1" ht="12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8"/>
      <c r="AE3" s="9"/>
      <c r="AF3" s="9"/>
      <c r="AG3" s="9"/>
      <c r="AH3" s="9"/>
      <c r="AI3" s="9"/>
      <c r="AJ3" s="9"/>
      <c r="AK3" s="9"/>
      <c r="AL3" s="9"/>
    </row>
    <row r="4" spans="1:38" s="11" customFormat="1" ht="18.75" customHeight="1">
      <c r="A4" s="10" t="s">
        <v>0</v>
      </c>
      <c r="C4" s="12"/>
      <c r="D4" s="13"/>
      <c r="E4" s="14"/>
      <c r="F4" s="1"/>
      <c r="G4" s="1"/>
      <c r="H4" s="1"/>
      <c r="I4" s="1"/>
      <c r="J4" s="12"/>
      <c r="K4" s="13"/>
      <c r="L4" s="14"/>
      <c r="O4" s="1"/>
      <c r="P4" s="1"/>
      <c r="Q4" s="1"/>
      <c r="R4" s="1"/>
      <c r="S4" s="12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4"/>
      <c r="AG4" s="1"/>
      <c r="AH4" s="1"/>
      <c r="AI4" s="1"/>
      <c r="AJ4" s="1"/>
      <c r="AK4" s="12"/>
      <c r="AL4" s="15" t="s">
        <v>32</v>
      </c>
    </row>
    <row r="5" spans="1:38" s="16" customFormat="1" ht="18.75" customHeight="1">
      <c r="A5" s="732" t="s">
        <v>1</v>
      </c>
      <c r="B5" s="732"/>
      <c r="C5" s="730" t="s">
        <v>2</v>
      </c>
      <c r="D5" s="730"/>
      <c r="E5" s="730"/>
      <c r="F5" s="730"/>
      <c r="G5" s="730"/>
      <c r="H5" s="730"/>
      <c r="I5" s="730"/>
      <c r="J5" s="730"/>
      <c r="K5" s="730"/>
      <c r="L5" s="730" t="s">
        <v>3</v>
      </c>
      <c r="M5" s="730"/>
      <c r="N5" s="730"/>
      <c r="O5" s="730"/>
      <c r="P5" s="730"/>
      <c r="Q5" s="730"/>
      <c r="R5" s="730"/>
      <c r="S5" s="730"/>
      <c r="T5" s="730"/>
      <c r="U5" s="730" t="s">
        <v>36</v>
      </c>
      <c r="V5" s="730"/>
      <c r="W5" s="730"/>
      <c r="X5" s="730"/>
      <c r="Y5" s="730"/>
      <c r="Z5" s="730"/>
      <c r="AA5" s="730"/>
      <c r="AB5" s="730"/>
      <c r="AC5" s="730"/>
      <c r="AD5" s="730" t="s">
        <v>4</v>
      </c>
      <c r="AE5" s="730"/>
      <c r="AF5" s="730"/>
      <c r="AG5" s="730"/>
      <c r="AH5" s="730"/>
      <c r="AI5" s="730"/>
      <c r="AJ5" s="730"/>
      <c r="AK5" s="730"/>
      <c r="AL5" s="730"/>
    </row>
    <row r="6" spans="1:38" s="18" customFormat="1" ht="19.5" customHeight="1">
      <c r="A6" s="732" t="s">
        <v>5</v>
      </c>
      <c r="B6" s="732"/>
      <c r="C6" s="739" t="s">
        <v>6</v>
      </c>
      <c r="D6" s="739"/>
      <c r="E6" s="17" t="s">
        <v>7</v>
      </c>
      <c r="F6" s="17" t="s">
        <v>8</v>
      </c>
      <c r="G6" s="734" t="s">
        <v>9</v>
      </c>
      <c r="H6" s="734"/>
      <c r="I6" s="17" t="s">
        <v>10</v>
      </c>
      <c r="J6" s="17" t="s">
        <v>11</v>
      </c>
      <c r="K6" s="17" t="s">
        <v>12</v>
      </c>
      <c r="L6" s="739" t="s">
        <v>6</v>
      </c>
      <c r="M6" s="739"/>
      <c r="N6" s="17" t="s">
        <v>7</v>
      </c>
      <c r="O6" s="17" t="s">
        <v>8</v>
      </c>
      <c r="P6" s="734" t="s">
        <v>9</v>
      </c>
      <c r="Q6" s="734"/>
      <c r="R6" s="17" t="s">
        <v>10</v>
      </c>
      <c r="S6" s="17" t="s">
        <v>11</v>
      </c>
      <c r="T6" s="17" t="s">
        <v>12</v>
      </c>
      <c r="U6" s="739" t="s">
        <v>6</v>
      </c>
      <c r="V6" s="739"/>
      <c r="W6" s="17" t="s">
        <v>7</v>
      </c>
      <c r="X6" s="17" t="s">
        <v>8</v>
      </c>
      <c r="Y6" s="734" t="s">
        <v>9</v>
      </c>
      <c r="Z6" s="734"/>
      <c r="AA6" s="17" t="s">
        <v>10</v>
      </c>
      <c r="AB6" s="17" t="s">
        <v>11</v>
      </c>
      <c r="AC6" s="17" t="s">
        <v>12</v>
      </c>
      <c r="AD6" s="739" t="s">
        <v>6</v>
      </c>
      <c r="AE6" s="739"/>
      <c r="AF6" s="17" t="s">
        <v>7</v>
      </c>
      <c r="AG6" s="17" t="s">
        <v>8</v>
      </c>
      <c r="AH6" s="734" t="s">
        <v>9</v>
      </c>
      <c r="AI6" s="734"/>
      <c r="AJ6" s="17" t="s">
        <v>10</v>
      </c>
      <c r="AK6" s="17" t="s">
        <v>11</v>
      </c>
      <c r="AL6" s="17" t="s">
        <v>12</v>
      </c>
    </row>
    <row r="7" spans="1:38" s="18" customFormat="1" ht="13.5" customHeight="1">
      <c r="A7" s="729" t="s">
        <v>13</v>
      </c>
      <c r="B7" s="729"/>
      <c r="C7" s="45" t="s">
        <v>33</v>
      </c>
      <c r="D7" s="19" t="s">
        <v>14</v>
      </c>
      <c r="E7" s="19" t="s">
        <v>15</v>
      </c>
      <c r="F7" s="19" t="s">
        <v>15</v>
      </c>
      <c r="G7" s="19" t="s">
        <v>15</v>
      </c>
      <c r="H7" s="19" t="s">
        <v>14</v>
      </c>
      <c r="I7" s="19" t="s">
        <v>15</v>
      </c>
      <c r="J7" s="19" t="s">
        <v>15</v>
      </c>
      <c r="K7" s="19" t="s">
        <v>15</v>
      </c>
      <c r="L7" s="45" t="s">
        <v>33</v>
      </c>
      <c r="M7" s="19" t="s">
        <v>14</v>
      </c>
      <c r="N7" s="19" t="s">
        <v>15</v>
      </c>
      <c r="O7" s="19" t="s">
        <v>15</v>
      </c>
      <c r="P7" s="19" t="s">
        <v>15</v>
      </c>
      <c r="Q7" s="19" t="s">
        <v>14</v>
      </c>
      <c r="R7" s="19" t="s">
        <v>15</v>
      </c>
      <c r="S7" s="19" t="s">
        <v>15</v>
      </c>
      <c r="T7" s="19" t="s">
        <v>15</v>
      </c>
      <c r="U7" s="45" t="s">
        <v>33</v>
      </c>
      <c r="V7" s="19" t="s">
        <v>14</v>
      </c>
      <c r="W7" s="19" t="s">
        <v>15</v>
      </c>
      <c r="X7" s="19" t="s">
        <v>15</v>
      </c>
      <c r="Y7" s="19" t="s">
        <v>15</v>
      </c>
      <c r="Z7" s="19" t="s">
        <v>14</v>
      </c>
      <c r="AA7" s="19" t="s">
        <v>15</v>
      </c>
      <c r="AB7" s="19" t="s">
        <v>15</v>
      </c>
      <c r="AC7" s="19" t="s">
        <v>15</v>
      </c>
      <c r="AD7" s="45" t="s">
        <v>33</v>
      </c>
      <c r="AE7" s="19" t="s">
        <v>14</v>
      </c>
      <c r="AF7" s="19" t="s">
        <v>15</v>
      </c>
      <c r="AG7" s="19" t="s">
        <v>15</v>
      </c>
      <c r="AH7" s="19" t="s">
        <v>15</v>
      </c>
      <c r="AI7" s="19" t="s">
        <v>14</v>
      </c>
      <c r="AJ7" s="19" t="s">
        <v>15</v>
      </c>
      <c r="AK7" s="19" t="s">
        <v>15</v>
      </c>
      <c r="AL7" s="19" t="s">
        <v>15</v>
      </c>
    </row>
    <row r="8" spans="1:38" s="20" customFormat="1" ht="9.75" customHeight="1">
      <c r="A8" s="733" t="s">
        <v>16</v>
      </c>
      <c r="B8" s="733"/>
      <c r="C8" s="46">
        <v>1</v>
      </c>
      <c r="D8" s="46">
        <v>2</v>
      </c>
      <c r="E8" s="46">
        <v>3</v>
      </c>
      <c r="F8" s="46">
        <v>4</v>
      </c>
      <c r="G8" s="47">
        <v>5</v>
      </c>
      <c r="H8" s="46">
        <v>6</v>
      </c>
      <c r="I8" s="46">
        <v>7</v>
      </c>
      <c r="J8" s="46">
        <v>8</v>
      </c>
      <c r="K8" s="47">
        <v>9</v>
      </c>
      <c r="L8" s="46">
        <v>10</v>
      </c>
      <c r="M8" s="46">
        <v>11</v>
      </c>
      <c r="N8" s="46">
        <v>12</v>
      </c>
      <c r="O8" s="46">
        <v>13</v>
      </c>
      <c r="P8" s="47">
        <v>14</v>
      </c>
      <c r="Q8" s="46">
        <v>15</v>
      </c>
      <c r="R8" s="46">
        <v>16</v>
      </c>
      <c r="S8" s="46">
        <v>17</v>
      </c>
      <c r="T8" s="47">
        <v>18</v>
      </c>
      <c r="U8" s="46">
        <v>19</v>
      </c>
      <c r="V8" s="46">
        <v>20</v>
      </c>
      <c r="W8" s="46">
        <v>21</v>
      </c>
      <c r="X8" s="46">
        <v>22</v>
      </c>
      <c r="Y8" s="47">
        <v>23</v>
      </c>
      <c r="Z8" s="46">
        <v>24</v>
      </c>
      <c r="AA8" s="46">
        <v>25</v>
      </c>
      <c r="AB8" s="46">
        <v>26</v>
      </c>
      <c r="AC8" s="47">
        <v>27</v>
      </c>
      <c r="AD8" s="46">
        <v>28</v>
      </c>
      <c r="AE8" s="46">
        <v>29</v>
      </c>
      <c r="AF8" s="46">
        <v>30</v>
      </c>
      <c r="AG8" s="46">
        <v>31</v>
      </c>
      <c r="AH8" s="47">
        <v>32</v>
      </c>
      <c r="AI8" s="46">
        <v>33</v>
      </c>
      <c r="AJ8" s="46">
        <v>34</v>
      </c>
      <c r="AK8" s="46">
        <v>35</v>
      </c>
      <c r="AL8" s="47">
        <v>36</v>
      </c>
    </row>
    <row r="9" spans="1:38" s="18" customFormat="1" ht="9.75" customHeight="1">
      <c r="A9" s="48"/>
      <c r="B9" s="49"/>
      <c r="C9" s="50"/>
      <c r="D9" s="51"/>
      <c r="E9" s="50"/>
      <c r="F9" s="50"/>
      <c r="G9" s="52"/>
      <c r="H9" s="51"/>
      <c r="I9" s="50"/>
      <c r="J9" s="50"/>
      <c r="K9" s="52"/>
      <c r="L9" s="50"/>
      <c r="M9" s="51"/>
      <c r="N9" s="50"/>
      <c r="O9" s="50"/>
      <c r="P9" s="52"/>
      <c r="Q9" s="51"/>
      <c r="R9" s="50"/>
      <c r="S9" s="50"/>
      <c r="T9" s="52"/>
      <c r="U9" s="50"/>
      <c r="V9" s="51"/>
      <c r="W9" s="50"/>
      <c r="X9" s="50"/>
      <c r="Y9" s="52"/>
      <c r="Z9" s="51"/>
      <c r="AA9" s="50"/>
      <c r="AB9" s="50"/>
      <c r="AC9" s="52"/>
      <c r="AD9" s="50"/>
      <c r="AE9" s="51"/>
      <c r="AF9" s="50"/>
      <c r="AG9" s="50"/>
      <c r="AH9" s="52"/>
      <c r="AI9" s="51"/>
      <c r="AJ9" s="50"/>
      <c r="AK9" s="50"/>
      <c r="AL9" s="52"/>
    </row>
    <row r="10" spans="1:38" s="22" customFormat="1" ht="15" customHeight="1">
      <c r="A10" s="53" t="s">
        <v>17</v>
      </c>
      <c r="B10" s="53"/>
      <c r="C10" s="21"/>
      <c r="D10" s="54"/>
      <c r="E10" s="21"/>
      <c r="F10" s="21"/>
      <c r="G10" s="21"/>
      <c r="H10" s="55"/>
      <c r="I10" s="21"/>
      <c r="J10" s="21"/>
      <c r="K10" s="21"/>
      <c r="L10" s="21"/>
      <c r="M10" s="55"/>
      <c r="N10" s="21"/>
      <c r="O10" s="21"/>
      <c r="P10" s="21"/>
      <c r="Q10" s="55"/>
      <c r="R10" s="21"/>
      <c r="S10" s="21"/>
      <c r="T10" s="21"/>
      <c r="U10" s="21"/>
      <c r="V10" s="55"/>
      <c r="W10" s="21"/>
      <c r="X10" s="21"/>
      <c r="Y10" s="21"/>
      <c r="Z10" s="55"/>
      <c r="AA10" s="21"/>
      <c r="AB10" s="21"/>
      <c r="AC10" s="21"/>
      <c r="AD10" s="21"/>
      <c r="AE10" s="55"/>
      <c r="AF10" s="21"/>
      <c r="AG10" s="21"/>
      <c r="AH10" s="21"/>
      <c r="AI10" s="55"/>
      <c r="AJ10" s="21"/>
      <c r="AK10" s="21"/>
      <c r="AL10" s="21"/>
    </row>
    <row r="11" spans="1:38" s="22" customFormat="1" ht="15" customHeight="1">
      <c r="A11" s="731" t="s">
        <v>18</v>
      </c>
      <c r="B11" s="737"/>
      <c r="C11" s="24">
        <v>1426786.896</v>
      </c>
      <c r="D11" s="58">
        <v>40.2</v>
      </c>
      <c r="E11" s="24">
        <v>424</v>
      </c>
      <c r="F11" s="24">
        <v>91</v>
      </c>
      <c r="G11" s="24">
        <v>515</v>
      </c>
      <c r="H11" s="58">
        <v>61.3</v>
      </c>
      <c r="I11" s="24">
        <v>642</v>
      </c>
      <c r="J11" s="24">
        <v>133</v>
      </c>
      <c r="K11" s="24">
        <v>21</v>
      </c>
      <c r="L11" s="24">
        <v>124193.479</v>
      </c>
      <c r="M11" s="58">
        <v>13.3</v>
      </c>
      <c r="N11" s="24">
        <v>444</v>
      </c>
      <c r="O11" s="24">
        <v>20</v>
      </c>
      <c r="P11" s="24">
        <v>464</v>
      </c>
      <c r="Q11" s="58">
        <v>35</v>
      </c>
      <c r="R11" s="24">
        <v>0</v>
      </c>
      <c r="S11" s="24">
        <v>106</v>
      </c>
      <c r="T11" s="24">
        <v>38</v>
      </c>
      <c r="U11" s="24">
        <v>64664.343</v>
      </c>
      <c r="V11" s="58">
        <v>12.9</v>
      </c>
      <c r="W11" s="24">
        <v>781</v>
      </c>
      <c r="X11" s="24">
        <v>61</v>
      </c>
      <c r="Y11" s="24">
        <v>842</v>
      </c>
      <c r="Z11" s="58">
        <v>28</v>
      </c>
      <c r="AA11" s="24">
        <v>0</v>
      </c>
      <c r="AB11" s="24">
        <v>0</v>
      </c>
      <c r="AC11" s="24">
        <v>37</v>
      </c>
      <c r="AD11" s="81">
        <v>1615644.718</v>
      </c>
      <c r="AE11" s="58">
        <v>32.4</v>
      </c>
      <c r="AF11" s="24">
        <v>1649</v>
      </c>
      <c r="AG11" s="24">
        <v>172</v>
      </c>
      <c r="AH11" s="24">
        <v>1821</v>
      </c>
      <c r="AI11" s="58">
        <v>35.2</v>
      </c>
      <c r="AJ11" s="24">
        <v>642</v>
      </c>
      <c r="AK11" s="24">
        <v>239</v>
      </c>
      <c r="AL11" s="24">
        <v>96</v>
      </c>
    </row>
    <row r="12" spans="1:38" s="22" customFormat="1" ht="15" customHeight="1">
      <c r="A12" s="731" t="s">
        <v>19</v>
      </c>
      <c r="B12" s="731"/>
      <c r="C12" s="24">
        <v>349012.318</v>
      </c>
      <c r="D12" s="58">
        <v>9.8</v>
      </c>
      <c r="E12" s="24">
        <v>103</v>
      </c>
      <c r="F12" s="24">
        <v>11</v>
      </c>
      <c r="G12" s="24">
        <v>114</v>
      </c>
      <c r="H12" s="58">
        <v>13.6</v>
      </c>
      <c r="I12" s="24">
        <v>50</v>
      </c>
      <c r="J12" s="24">
        <v>60</v>
      </c>
      <c r="K12" s="24">
        <v>4</v>
      </c>
      <c r="L12" s="24">
        <v>808784.291</v>
      </c>
      <c r="M12" s="58">
        <v>86.6</v>
      </c>
      <c r="N12" s="24">
        <v>831</v>
      </c>
      <c r="O12" s="24">
        <v>25</v>
      </c>
      <c r="P12" s="24">
        <v>856</v>
      </c>
      <c r="Q12" s="58">
        <v>64.6</v>
      </c>
      <c r="R12" s="24">
        <v>0</v>
      </c>
      <c r="S12" s="24">
        <v>442</v>
      </c>
      <c r="T12" s="24">
        <v>12</v>
      </c>
      <c r="U12" s="24">
        <v>235820.216</v>
      </c>
      <c r="V12" s="58">
        <v>47.1</v>
      </c>
      <c r="W12" s="24">
        <v>1376</v>
      </c>
      <c r="X12" s="24">
        <v>36</v>
      </c>
      <c r="Y12" s="24">
        <v>1412</v>
      </c>
      <c r="Z12" s="58">
        <v>47</v>
      </c>
      <c r="AA12" s="24">
        <v>0</v>
      </c>
      <c r="AB12" s="24">
        <v>0</v>
      </c>
      <c r="AC12" s="24">
        <v>18</v>
      </c>
      <c r="AD12" s="81">
        <v>1393616.826</v>
      </c>
      <c r="AE12" s="58">
        <v>28</v>
      </c>
      <c r="AF12" s="24">
        <v>2310</v>
      </c>
      <c r="AG12" s="24">
        <v>72</v>
      </c>
      <c r="AH12" s="24">
        <v>2382</v>
      </c>
      <c r="AI12" s="58">
        <v>46.1</v>
      </c>
      <c r="AJ12" s="24">
        <v>50</v>
      </c>
      <c r="AK12" s="24">
        <v>502</v>
      </c>
      <c r="AL12" s="24">
        <v>34</v>
      </c>
    </row>
    <row r="13" spans="1:38" s="25" customFormat="1" ht="15" customHeight="1">
      <c r="A13" s="59"/>
      <c r="B13" s="59" t="s">
        <v>20</v>
      </c>
      <c r="C13" s="61">
        <v>1775799.214</v>
      </c>
      <c r="D13" s="60">
        <v>50</v>
      </c>
      <c r="E13" s="61">
        <v>527</v>
      </c>
      <c r="F13" s="61">
        <v>102</v>
      </c>
      <c r="G13" s="61">
        <v>629</v>
      </c>
      <c r="H13" s="60">
        <v>74.9</v>
      </c>
      <c r="I13" s="61">
        <v>692</v>
      </c>
      <c r="J13" s="61">
        <v>193</v>
      </c>
      <c r="K13" s="61">
        <v>25</v>
      </c>
      <c r="L13" s="61">
        <v>932977.77</v>
      </c>
      <c r="M13" s="60">
        <v>99.9</v>
      </c>
      <c r="N13" s="61">
        <v>1275</v>
      </c>
      <c r="O13" s="61">
        <v>45</v>
      </c>
      <c r="P13" s="61">
        <v>1320</v>
      </c>
      <c r="Q13" s="60">
        <v>99.6</v>
      </c>
      <c r="R13" s="61">
        <v>0</v>
      </c>
      <c r="S13" s="61">
        <v>548</v>
      </c>
      <c r="T13" s="61">
        <v>50</v>
      </c>
      <c r="U13" s="61">
        <v>300484.5</v>
      </c>
      <c r="V13" s="60">
        <v>60</v>
      </c>
      <c r="W13" s="61">
        <v>2157</v>
      </c>
      <c r="X13" s="61">
        <v>97</v>
      </c>
      <c r="Y13" s="61">
        <v>2254</v>
      </c>
      <c r="Z13" s="60">
        <v>75</v>
      </c>
      <c r="AA13" s="61">
        <v>0</v>
      </c>
      <c r="AB13" s="61">
        <v>0</v>
      </c>
      <c r="AC13" s="61">
        <v>55</v>
      </c>
      <c r="AD13" s="61">
        <v>3009261.5439999998</v>
      </c>
      <c r="AE13" s="60">
        <v>60.4</v>
      </c>
      <c r="AF13" s="61">
        <v>3959</v>
      </c>
      <c r="AG13" s="61">
        <v>244</v>
      </c>
      <c r="AH13" s="61">
        <v>4203</v>
      </c>
      <c r="AI13" s="60">
        <v>81.3</v>
      </c>
      <c r="AJ13" s="61">
        <v>692</v>
      </c>
      <c r="AK13" s="61">
        <v>741</v>
      </c>
      <c r="AL13" s="61">
        <v>130</v>
      </c>
    </row>
    <row r="14" spans="1:38" s="22" customFormat="1" ht="9.75" customHeight="1">
      <c r="A14" s="48"/>
      <c r="B14" s="70"/>
      <c r="C14" s="23"/>
      <c r="D14" s="62"/>
      <c r="E14" s="23"/>
      <c r="F14" s="23"/>
      <c r="G14" s="23"/>
      <c r="H14" s="62"/>
      <c r="I14" s="23"/>
      <c r="J14" s="23"/>
      <c r="K14" s="23"/>
      <c r="L14" s="23"/>
      <c r="M14" s="58"/>
      <c r="N14" s="24"/>
      <c r="O14" s="24"/>
      <c r="P14" s="24"/>
      <c r="Q14" s="58"/>
      <c r="R14" s="24"/>
      <c r="S14" s="24"/>
      <c r="T14" s="24"/>
      <c r="U14" s="23"/>
      <c r="V14" s="58"/>
      <c r="W14" s="24"/>
      <c r="X14" s="24"/>
      <c r="Y14" s="24"/>
      <c r="Z14" s="58"/>
      <c r="AA14" s="24"/>
      <c r="AB14" s="24"/>
      <c r="AC14" s="24"/>
      <c r="AD14" s="82"/>
      <c r="AE14" s="58"/>
      <c r="AF14" s="26"/>
      <c r="AG14" s="26"/>
      <c r="AH14" s="26"/>
      <c r="AI14" s="67"/>
      <c r="AJ14" s="26"/>
      <c r="AK14" s="26"/>
      <c r="AL14" s="26"/>
    </row>
    <row r="15" spans="1:38" s="22" customFormat="1" ht="15" customHeight="1">
      <c r="A15" s="53" t="s">
        <v>21</v>
      </c>
      <c r="B15" s="53"/>
      <c r="C15" s="27"/>
      <c r="D15" s="63"/>
      <c r="E15" s="27"/>
      <c r="F15" s="27"/>
      <c r="G15" s="27"/>
      <c r="H15" s="63"/>
      <c r="I15" s="27"/>
      <c r="J15" s="27"/>
      <c r="K15" s="27"/>
      <c r="L15" s="27"/>
      <c r="M15" s="55"/>
      <c r="N15" s="21"/>
      <c r="O15" s="21"/>
      <c r="P15" s="21"/>
      <c r="Q15" s="55"/>
      <c r="R15" s="21"/>
      <c r="S15" s="21"/>
      <c r="T15" s="21"/>
      <c r="U15" s="27"/>
      <c r="V15" s="55"/>
      <c r="W15" s="21"/>
      <c r="X15" s="21"/>
      <c r="Y15" s="21"/>
      <c r="Z15" s="55"/>
      <c r="AA15" s="21"/>
      <c r="AB15" s="21"/>
      <c r="AC15" s="21"/>
      <c r="AD15" s="27"/>
      <c r="AE15" s="55"/>
      <c r="AF15" s="28"/>
      <c r="AG15" s="28"/>
      <c r="AH15" s="28"/>
      <c r="AI15" s="68"/>
      <c r="AJ15" s="28"/>
      <c r="AK15" s="28"/>
      <c r="AL15" s="28"/>
    </row>
    <row r="16" spans="1:38" s="22" customFormat="1" ht="9.75" customHeight="1">
      <c r="A16" s="69"/>
      <c r="B16" s="48"/>
      <c r="C16" s="23"/>
      <c r="D16" s="62"/>
      <c r="E16" s="23"/>
      <c r="F16" s="23"/>
      <c r="G16" s="23"/>
      <c r="H16" s="62"/>
      <c r="I16" s="23"/>
      <c r="J16" s="23"/>
      <c r="K16" s="23"/>
      <c r="L16" s="23"/>
      <c r="M16" s="58"/>
      <c r="N16" s="24"/>
      <c r="O16" s="24"/>
      <c r="P16" s="24"/>
      <c r="Q16" s="58"/>
      <c r="R16" s="24"/>
      <c r="S16" s="24"/>
      <c r="T16" s="24"/>
      <c r="U16" s="23"/>
      <c r="V16" s="58"/>
      <c r="W16" s="24"/>
      <c r="X16" s="24"/>
      <c r="Y16" s="24"/>
      <c r="Z16" s="58"/>
      <c r="AA16" s="24"/>
      <c r="AB16" s="24"/>
      <c r="AC16" s="24"/>
      <c r="AD16" s="82"/>
      <c r="AE16" s="58"/>
      <c r="AF16" s="26"/>
      <c r="AG16" s="26"/>
      <c r="AH16" s="26"/>
      <c r="AI16" s="67"/>
      <c r="AJ16" s="26"/>
      <c r="AK16" s="26"/>
      <c r="AL16" s="26"/>
    </row>
    <row r="17" spans="1:38" s="29" customFormat="1" ht="15" customHeight="1">
      <c r="A17" s="736" t="s">
        <v>22</v>
      </c>
      <c r="B17" s="736"/>
      <c r="C17" s="61">
        <v>1678133.641</v>
      </c>
      <c r="D17" s="60">
        <v>47.3</v>
      </c>
      <c r="E17" s="61">
        <v>122</v>
      </c>
      <c r="F17" s="61">
        <v>19</v>
      </c>
      <c r="G17" s="61">
        <v>141</v>
      </c>
      <c r="H17" s="60">
        <v>16.8</v>
      </c>
      <c r="I17" s="61">
        <v>115</v>
      </c>
      <c r="J17" s="61">
        <v>27</v>
      </c>
      <c r="K17" s="61">
        <v>29</v>
      </c>
      <c r="L17" s="61">
        <v>0</v>
      </c>
      <c r="M17" s="60">
        <v>0</v>
      </c>
      <c r="N17" s="61">
        <v>0</v>
      </c>
      <c r="O17" s="61">
        <v>0</v>
      </c>
      <c r="P17" s="61">
        <v>0</v>
      </c>
      <c r="Q17" s="60">
        <v>0</v>
      </c>
      <c r="R17" s="61">
        <v>0</v>
      </c>
      <c r="S17" s="61">
        <v>0</v>
      </c>
      <c r="T17" s="61">
        <v>0</v>
      </c>
      <c r="U17" s="61">
        <v>60949.147</v>
      </c>
      <c r="V17" s="60">
        <v>12.2</v>
      </c>
      <c r="W17" s="61">
        <v>75</v>
      </c>
      <c r="X17" s="61">
        <v>1</v>
      </c>
      <c r="Y17" s="61">
        <v>76</v>
      </c>
      <c r="Z17" s="60">
        <v>2.5</v>
      </c>
      <c r="AA17" s="61">
        <v>0</v>
      </c>
      <c r="AB17" s="61">
        <v>0</v>
      </c>
      <c r="AC17" s="61">
        <v>5</v>
      </c>
      <c r="AD17" s="61">
        <v>1739082.789</v>
      </c>
      <c r="AE17" s="60">
        <v>34.9</v>
      </c>
      <c r="AF17" s="61">
        <v>197</v>
      </c>
      <c r="AG17" s="61">
        <v>20</v>
      </c>
      <c r="AH17" s="61">
        <v>217</v>
      </c>
      <c r="AI17" s="60">
        <v>4.2</v>
      </c>
      <c r="AJ17" s="61">
        <v>115</v>
      </c>
      <c r="AK17" s="61">
        <v>27</v>
      </c>
      <c r="AL17" s="61">
        <v>34</v>
      </c>
    </row>
    <row r="18" spans="1:38" s="22" customFormat="1" ht="9.75" customHeight="1">
      <c r="A18" s="69"/>
      <c r="B18" s="48"/>
      <c r="C18" s="23"/>
      <c r="D18" s="62"/>
      <c r="E18" s="23"/>
      <c r="F18" s="23"/>
      <c r="G18" s="23"/>
      <c r="H18" s="62"/>
      <c r="I18" s="23"/>
      <c r="J18" s="23"/>
      <c r="K18" s="23"/>
      <c r="L18" s="23"/>
      <c r="M18" s="58"/>
      <c r="N18" s="24"/>
      <c r="O18" s="24"/>
      <c r="P18" s="24"/>
      <c r="Q18" s="58"/>
      <c r="R18" s="24"/>
      <c r="S18" s="24"/>
      <c r="T18" s="24"/>
      <c r="U18" s="23"/>
      <c r="V18" s="58"/>
      <c r="W18" s="24"/>
      <c r="X18" s="24"/>
      <c r="Y18" s="24"/>
      <c r="Z18" s="58"/>
      <c r="AA18" s="24"/>
      <c r="AB18" s="24"/>
      <c r="AC18" s="24"/>
      <c r="AD18" s="82"/>
      <c r="AE18" s="62"/>
      <c r="AF18" s="23"/>
      <c r="AG18" s="23"/>
      <c r="AH18" s="23"/>
      <c r="AI18" s="62"/>
      <c r="AJ18" s="23"/>
      <c r="AK18" s="23"/>
      <c r="AL18" s="23"/>
    </row>
    <row r="19" spans="1:38" s="22" customFormat="1" ht="15" customHeight="1">
      <c r="A19" s="72"/>
      <c r="B19" s="71" t="s">
        <v>23</v>
      </c>
      <c r="C19" s="21">
        <f aca="true" t="shared" si="0" ref="C19:K19">C13+C17</f>
        <v>3453932.855</v>
      </c>
      <c r="D19" s="55">
        <f t="shared" si="0"/>
        <v>97.3</v>
      </c>
      <c r="E19" s="21">
        <f t="shared" si="0"/>
        <v>649</v>
      </c>
      <c r="F19" s="21">
        <f t="shared" si="0"/>
        <v>121</v>
      </c>
      <c r="G19" s="27">
        <f t="shared" si="0"/>
        <v>770</v>
      </c>
      <c r="H19" s="63">
        <f t="shared" si="0"/>
        <v>91.7</v>
      </c>
      <c r="I19" s="27">
        <f t="shared" si="0"/>
        <v>807</v>
      </c>
      <c r="J19" s="27">
        <f t="shared" si="0"/>
        <v>220</v>
      </c>
      <c r="K19" s="27">
        <f t="shared" si="0"/>
        <v>54</v>
      </c>
      <c r="L19" s="27">
        <f aca="true" t="shared" si="1" ref="L19:AL19">L13+L17</f>
        <v>932977.77</v>
      </c>
      <c r="M19" s="55">
        <f t="shared" si="1"/>
        <v>99.9</v>
      </c>
      <c r="N19" s="21">
        <f t="shared" si="1"/>
        <v>1275</v>
      </c>
      <c r="O19" s="21">
        <f t="shared" si="1"/>
        <v>45</v>
      </c>
      <c r="P19" s="21">
        <f t="shared" si="1"/>
        <v>1320</v>
      </c>
      <c r="Q19" s="55">
        <f t="shared" si="1"/>
        <v>99.6</v>
      </c>
      <c r="R19" s="21">
        <f t="shared" si="1"/>
        <v>0</v>
      </c>
      <c r="S19" s="21">
        <f t="shared" si="1"/>
        <v>548</v>
      </c>
      <c r="T19" s="21">
        <f t="shared" si="1"/>
        <v>50</v>
      </c>
      <c r="U19" s="27">
        <f>U13+U17</f>
        <v>361433.647</v>
      </c>
      <c r="V19" s="55">
        <f t="shared" si="1"/>
        <v>72.2</v>
      </c>
      <c r="W19" s="21">
        <f t="shared" si="1"/>
        <v>2232</v>
      </c>
      <c r="X19" s="21">
        <f t="shared" si="1"/>
        <v>98</v>
      </c>
      <c r="Y19" s="21">
        <f>Y13+Y17</f>
        <v>2330</v>
      </c>
      <c r="Z19" s="55">
        <f t="shared" si="1"/>
        <v>77.5</v>
      </c>
      <c r="AA19" s="21">
        <f t="shared" si="1"/>
        <v>0</v>
      </c>
      <c r="AB19" s="21">
        <f t="shared" si="1"/>
        <v>0</v>
      </c>
      <c r="AC19" s="21">
        <f t="shared" si="1"/>
        <v>60</v>
      </c>
      <c r="AD19" s="27">
        <f t="shared" si="1"/>
        <v>4748344.333</v>
      </c>
      <c r="AE19" s="63">
        <f t="shared" si="1"/>
        <v>95.3</v>
      </c>
      <c r="AF19" s="27">
        <f t="shared" si="1"/>
        <v>4156</v>
      </c>
      <c r="AG19" s="27">
        <f t="shared" si="1"/>
        <v>264</v>
      </c>
      <c r="AH19" s="27">
        <f t="shared" si="1"/>
        <v>4420</v>
      </c>
      <c r="AI19" s="63">
        <f t="shared" si="1"/>
        <v>85.5</v>
      </c>
      <c r="AJ19" s="27">
        <f t="shared" si="1"/>
        <v>807</v>
      </c>
      <c r="AK19" s="27">
        <f t="shared" si="1"/>
        <v>768</v>
      </c>
      <c r="AL19" s="27">
        <f t="shared" si="1"/>
        <v>164</v>
      </c>
    </row>
    <row r="20" spans="1:38" s="22" customFormat="1" ht="15" customHeight="1">
      <c r="A20" s="48"/>
      <c r="B20" s="70"/>
      <c r="C20" s="23"/>
      <c r="D20" s="62"/>
      <c r="E20" s="23"/>
      <c r="F20" s="23"/>
      <c r="G20" s="23"/>
      <c r="H20" s="62"/>
      <c r="I20" s="23"/>
      <c r="J20" s="23"/>
      <c r="K20" s="23"/>
      <c r="L20" s="23"/>
      <c r="M20" s="58"/>
      <c r="N20" s="24"/>
      <c r="O20" s="24"/>
      <c r="P20" s="24"/>
      <c r="Q20" s="58"/>
      <c r="R20" s="24"/>
      <c r="S20" s="24"/>
      <c r="T20" s="24"/>
      <c r="U20" s="23"/>
      <c r="V20" s="58"/>
      <c r="W20" s="24"/>
      <c r="X20" s="24"/>
      <c r="Y20" s="24"/>
      <c r="Z20" s="58"/>
      <c r="AA20" s="24"/>
      <c r="AB20" s="24"/>
      <c r="AC20" s="24"/>
      <c r="AD20" s="82"/>
      <c r="AE20" s="58"/>
      <c r="AF20" s="26"/>
      <c r="AG20" s="26"/>
      <c r="AH20" s="26"/>
      <c r="AI20" s="67"/>
      <c r="AJ20" s="26"/>
      <c r="AK20" s="26"/>
      <c r="AL20" s="26"/>
    </row>
    <row r="21" spans="1:38" s="22" customFormat="1" ht="15" customHeight="1">
      <c r="A21" s="73" t="s">
        <v>24</v>
      </c>
      <c r="B21" s="74"/>
      <c r="C21" s="27"/>
      <c r="D21" s="63"/>
      <c r="E21" s="27"/>
      <c r="F21" s="27"/>
      <c r="G21" s="27"/>
      <c r="H21" s="63"/>
      <c r="I21" s="27"/>
      <c r="J21" s="27"/>
      <c r="K21" s="27"/>
      <c r="L21" s="27"/>
      <c r="M21" s="55"/>
      <c r="N21" s="21"/>
      <c r="O21" s="21"/>
      <c r="P21" s="21"/>
      <c r="Q21" s="55"/>
      <c r="R21" s="21"/>
      <c r="S21" s="21"/>
      <c r="T21" s="21"/>
      <c r="U21" s="27"/>
      <c r="V21" s="55"/>
      <c r="W21" s="21"/>
      <c r="X21" s="21"/>
      <c r="Y21" s="21"/>
      <c r="Z21" s="55"/>
      <c r="AA21" s="21"/>
      <c r="AB21" s="21"/>
      <c r="AC21" s="21"/>
      <c r="AD21" s="27"/>
      <c r="AE21" s="55"/>
      <c r="AF21" s="28"/>
      <c r="AG21" s="28"/>
      <c r="AH21" s="28"/>
      <c r="AI21" s="68"/>
      <c r="AJ21" s="28"/>
      <c r="AK21" s="28"/>
      <c r="AL21" s="28"/>
    </row>
    <row r="22" spans="1:38" s="22" customFormat="1" ht="9.75" customHeight="1">
      <c r="A22" s="69"/>
      <c r="B22" s="48"/>
      <c r="C22" s="23"/>
      <c r="D22" s="62"/>
      <c r="E22" s="23"/>
      <c r="F22" s="23"/>
      <c r="G22" s="23"/>
      <c r="H22" s="62"/>
      <c r="I22" s="23"/>
      <c r="J22" s="23"/>
      <c r="K22" s="23"/>
      <c r="L22" s="23"/>
      <c r="M22" s="58"/>
      <c r="N22" s="24"/>
      <c r="O22" s="24"/>
      <c r="P22" s="24"/>
      <c r="Q22" s="58"/>
      <c r="R22" s="24"/>
      <c r="S22" s="24"/>
      <c r="T22" s="24"/>
      <c r="U22" s="23"/>
      <c r="V22" s="58"/>
      <c r="W22" s="24"/>
      <c r="X22" s="24"/>
      <c r="Y22" s="24"/>
      <c r="Z22" s="58"/>
      <c r="AA22" s="24"/>
      <c r="AB22" s="24"/>
      <c r="AC22" s="24"/>
      <c r="AD22" s="82"/>
      <c r="AE22" s="58"/>
      <c r="AF22" s="26"/>
      <c r="AG22" s="26"/>
      <c r="AH22" s="26"/>
      <c r="AI22" s="67"/>
      <c r="AJ22" s="26"/>
      <c r="AK22" s="26"/>
      <c r="AL22" s="26"/>
    </row>
    <row r="23" spans="1:38" s="30" customFormat="1" ht="15" customHeight="1">
      <c r="A23" s="736" t="s">
        <v>24</v>
      </c>
      <c r="B23" s="736"/>
      <c r="C23" s="61">
        <v>95984.155</v>
      </c>
      <c r="D23" s="60">
        <v>2.7</v>
      </c>
      <c r="E23" s="61">
        <v>67</v>
      </c>
      <c r="F23" s="61">
        <v>3</v>
      </c>
      <c r="G23" s="61">
        <v>70</v>
      </c>
      <c r="H23" s="60">
        <v>8.3</v>
      </c>
      <c r="I23" s="61">
        <v>1</v>
      </c>
      <c r="J23" s="61">
        <v>20</v>
      </c>
      <c r="K23" s="61">
        <v>10</v>
      </c>
      <c r="L23" s="61">
        <v>1079.2</v>
      </c>
      <c r="M23" s="60">
        <v>0.1</v>
      </c>
      <c r="N23" s="61">
        <v>4</v>
      </c>
      <c r="O23" s="61">
        <v>1</v>
      </c>
      <c r="P23" s="61">
        <v>5</v>
      </c>
      <c r="Q23" s="60">
        <v>0.4</v>
      </c>
      <c r="R23" s="61">
        <v>0</v>
      </c>
      <c r="S23" s="61">
        <v>2</v>
      </c>
      <c r="T23" s="61">
        <v>1</v>
      </c>
      <c r="U23" s="61">
        <v>139226.044</v>
      </c>
      <c r="V23" s="60">
        <v>27.8</v>
      </c>
      <c r="W23" s="61">
        <v>653</v>
      </c>
      <c r="X23" s="61">
        <v>20</v>
      </c>
      <c r="Y23" s="61">
        <v>673</v>
      </c>
      <c r="Z23" s="60">
        <v>22.5</v>
      </c>
      <c r="AA23" s="61">
        <v>0</v>
      </c>
      <c r="AB23" s="61">
        <v>0</v>
      </c>
      <c r="AC23" s="61">
        <v>22</v>
      </c>
      <c r="AD23" s="61">
        <v>236289.4</v>
      </c>
      <c r="AE23" s="60">
        <v>4.7</v>
      </c>
      <c r="AF23" s="61">
        <v>724</v>
      </c>
      <c r="AG23" s="61">
        <v>24</v>
      </c>
      <c r="AH23" s="61">
        <v>748</v>
      </c>
      <c r="AI23" s="60">
        <v>14.5</v>
      </c>
      <c r="AJ23" s="61">
        <v>1</v>
      </c>
      <c r="AK23" s="61">
        <v>22</v>
      </c>
      <c r="AL23" s="61">
        <v>33</v>
      </c>
    </row>
    <row r="24" spans="1:38" s="22" customFormat="1" ht="9.75" customHeight="1">
      <c r="A24" s="48"/>
      <c r="B24" s="70"/>
      <c r="C24" s="23"/>
      <c r="D24" s="62"/>
      <c r="E24" s="23"/>
      <c r="F24" s="23"/>
      <c r="G24" s="23"/>
      <c r="H24" s="62"/>
      <c r="I24" s="23"/>
      <c r="J24" s="23"/>
      <c r="K24" s="23"/>
      <c r="L24" s="23"/>
      <c r="M24" s="58"/>
      <c r="N24" s="24"/>
      <c r="O24" s="24"/>
      <c r="P24" s="24"/>
      <c r="Q24" s="58"/>
      <c r="R24" s="24"/>
      <c r="S24" s="24"/>
      <c r="T24" s="24"/>
      <c r="U24" s="23"/>
      <c r="V24" s="58"/>
      <c r="W24" s="24"/>
      <c r="X24" s="24"/>
      <c r="Y24" s="24"/>
      <c r="Z24" s="58"/>
      <c r="AA24" s="24"/>
      <c r="AB24" s="24"/>
      <c r="AC24" s="24"/>
      <c r="AD24" s="23"/>
      <c r="AE24" s="58"/>
      <c r="AF24" s="26"/>
      <c r="AG24" s="26"/>
      <c r="AH24" s="26"/>
      <c r="AI24" s="67"/>
      <c r="AJ24" s="26"/>
      <c r="AK24" s="26"/>
      <c r="AL24" s="26"/>
    </row>
    <row r="25" spans="1:38" s="22" customFormat="1" ht="15" customHeight="1">
      <c r="A25" s="735" t="s">
        <v>25</v>
      </c>
      <c r="B25" s="735"/>
      <c r="C25" s="21">
        <f aca="true" t="shared" si="2" ref="C25:K25">C19+C23</f>
        <v>3549917.01</v>
      </c>
      <c r="D25" s="55">
        <f t="shared" si="2"/>
        <v>100</v>
      </c>
      <c r="E25" s="21">
        <f t="shared" si="2"/>
        <v>716</v>
      </c>
      <c r="F25" s="21">
        <f t="shared" si="2"/>
        <v>124</v>
      </c>
      <c r="G25" s="27">
        <f t="shared" si="2"/>
        <v>840</v>
      </c>
      <c r="H25" s="63">
        <f t="shared" si="2"/>
        <v>100</v>
      </c>
      <c r="I25" s="27">
        <f t="shared" si="2"/>
        <v>808</v>
      </c>
      <c r="J25" s="27">
        <f t="shared" si="2"/>
        <v>240</v>
      </c>
      <c r="K25" s="27">
        <f t="shared" si="2"/>
        <v>64</v>
      </c>
      <c r="L25" s="27">
        <f aca="true" t="shared" si="3" ref="L25:AC25">SUM(L19+L23)</f>
        <v>934056.97</v>
      </c>
      <c r="M25" s="55">
        <f t="shared" si="3"/>
        <v>100</v>
      </c>
      <c r="N25" s="21">
        <f t="shared" si="3"/>
        <v>1279</v>
      </c>
      <c r="O25" s="21">
        <f t="shared" si="3"/>
        <v>46</v>
      </c>
      <c r="P25" s="21">
        <f t="shared" si="3"/>
        <v>1325</v>
      </c>
      <c r="Q25" s="55">
        <f t="shared" si="3"/>
        <v>100</v>
      </c>
      <c r="R25" s="21">
        <f t="shared" si="3"/>
        <v>0</v>
      </c>
      <c r="S25" s="21">
        <f t="shared" si="3"/>
        <v>550</v>
      </c>
      <c r="T25" s="21">
        <f t="shared" si="3"/>
        <v>51</v>
      </c>
      <c r="U25" s="27">
        <f>SUM(U19+U23)</f>
        <v>500659.691</v>
      </c>
      <c r="V25" s="55">
        <f t="shared" si="3"/>
        <v>100</v>
      </c>
      <c r="W25" s="21">
        <f t="shared" si="3"/>
        <v>2885</v>
      </c>
      <c r="X25" s="21">
        <f t="shared" si="3"/>
        <v>118</v>
      </c>
      <c r="Y25" s="21">
        <f>SUM(Y19+Y23)</f>
        <v>3003</v>
      </c>
      <c r="Z25" s="55">
        <f t="shared" si="3"/>
        <v>100</v>
      </c>
      <c r="AA25" s="21">
        <f t="shared" si="3"/>
        <v>0</v>
      </c>
      <c r="AB25" s="21">
        <f t="shared" si="3"/>
        <v>0</v>
      </c>
      <c r="AC25" s="21">
        <f t="shared" si="3"/>
        <v>82</v>
      </c>
      <c r="AD25" s="27">
        <f aca="true" t="shared" si="4" ref="AD25:AL25">AD19+AD23</f>
        <v>4984633.733</v>
      </c>
      <c r="AE25" s="63">
        <f t="shared" si="4"/>
        <v>100</v>
      </c>
      <c r="AF25" s="27">
        <f t="shared" si="4"/>
        <v>4880</v>
      </c>
      <c r="AG25" s="27">
        <f t="shared" si="4"/>
        <v>288</v>
      </c>
      <c r="AH25" s="27">
        <f t="shared" si="4"/>
        <v>5168</v>
      </c>
      <c r="AI25" s="63">
        <f t="shared" si="4"/>
        <v>100</v>
      </c>
      <c r="AJ25" s="27">
        <f t="shared" si="4"/>
        <v>808</v>
      </c>
      <c r="AK25" s="27">
        <f t="shared" si="4"/>
        <v>790</v>
      </c>
      <c r="AL25" s="27">
        <f t="shared" si="4"/>
        <v>197</v>
      </c>
    </row>
    <row r="26" spans="1:9" s="33" customFormat="1" ht="13.5">
      <c r="A26" s="31"/>
      <c r="B26" s="32"/>
      <c r="C26" s="32"/>
      <c r="D26" s="32"/>
      <c r="E26" s="32"/>
      <c r="F26" s="32"/>
      <c r="G26" s="32"/>
      <c r="H26" s="32"/>
      <c r="I26" s="32"/>
    </row>
    <row r="27" spans="1:9" s="33" customFormat="1" ht="13.5">
      <c r="A27" s="31" t="s">
        <v>37</v>
      </c>
      <c r="B27" s="32"/>
      <c r="C27" s="32"/>
      <c r="D27" s="32"/>
      <c r="E27" s="32"/>
      <c r="F27" s="32"/>
      <c r="G27" s="32"/>
      <c r="H27" s="32"/>
      <c r="I27" s="32"/>
    </row>
    <row r="28" spans="1:14" s="33" customFormat="1" ht="13.5">
      <c r="A28" s="34" t="s">
        <v>34</v>
      </c>
      <c r="M28" s="32"/>
      <c r="N28" s="32"/>
    </row>
    <row r="29" s="33" customFormat="1" ht="13.5">
      <c r="A29" s="34" t="s">
        <v>35</v>
      </c>
    </row>
    <row r="30" s="33" customFormat="1" ht="13.5">
      <c r="A30" s="34" t="s">
        <v>26</v>
      </c>
    </row>
    <row r="31" s="33" customFormat="1" ht="13.5">
      <c r="A31" s="34" t="s">
        <v>27</v>
      </c>
    </row>
    <row r="32" s="33" customFormat="1" ht="13.5">
      <c r="A32" s="34" t="s">
        <v>28</v>
      </c>
    </row>
    <row r="33" s="33" customFormat="1" ht="13.5">
      <c r="A33" s="35" t="s">
        <v>29</v>
      </c>
    </row>
    <row r="34" s="33" customFormat="1" ht="13.5">
      <c r="A34" s="34" t="s">
        <v>30</v>
      </c>
    </row>
    <row r="35" s="33" customFormat="1" ht="13.5">
      <c r="A35" s="34" t="s">
        <v>17</v>
      </c>
    </row>
    <row r="36" s="33" customFormat="1" ht="13.5">
      <c r="A36" s="34" t="s">
        <v>21</v>
      </c>
    </row>
    <row r="37" spans="1:20" s="33" customFormat="1" ht="13.5">
      <c r="A37" s="34" t="s">
        <v>31</v>
      </c>
      <c r="T37" s="32"/>
    </row>
    <row r="38" spans="1:30" s="33" customFormat="1" ht="12.75">
      <c r="A38" s="36"/>
      <c r="B38" s="36"/>
      <c r="C38" s="36"/>
      <c r="L38" s="36"/>
      <c r="AD38" s="36"/>
    </row>
    <row r="39" spans="1:12" s="22" customFormat="1" ht="13.5" customHeight="1">
      <c r="A39" s="37"/>
      <c r="B39" s="37"/>
      <c r="C39" s="38"/>
      <c r="L39" s="43"/>
    </row>
    <row r="40" spans="1:30" s="22" customFormat="1" ht="13.5">
      <c r="A40" s="37"/>
      <c r="B40" s="37"/>
      <c r="C40" s="38"/>
      <c r="L40" s="38"/>
      <c r="AD40" s="38"/>
    </row>
    <row r="41" spans="1:30" s="22" customFormat="1" ht="13.5">
      <c r="A41" s="37"/>
      <c r="B41" s="37"/>
      <c r="C41" s="38"/>
      <c r="L41" s="38"/>
      <c r="AD41" s="38"/>
    </row>
    <row r="42" spans="1:30" s="22" customFormat="1" ht="13.5">
      <c r="A42" s="37"/>
      <c r="B42" s="37"/>
      <c r="C42" s="38"/>
      <c r="L42" s="38"/>
      <c r="AD42" s="38"/>
    </row>
    <row r="43" spans="1:30" s="22" customFormat="1" ht="13.5">
      <c r="A43" s="37"/>
      <c r="B43" s="37"/>
      <c r="C43" s="38"/>
      <c r="L43" s="38"/>
      <c r="AD43" s="38"/>
    </row>
    <row r="44" spans="1:30" s="22" customFormat="1" ht="13.5">
      <c r="A44" s="37"/>
      <c r="B44" s="37"/>
      <c r="C44" s="38"/>
      <c r="L44" s="38"/>
      <c r="AD44" s="38"/>
    </row>
    <row r="45" spans="1:30" s="22" customFormat="1" ht="13.5">
      <c r="A45" s="37"/>
      <c r="B45" s="39"/>
      <c r="C45" s="38"/>
      <c r="L45" s="38"/>
      <c r="AD45" s="38"/>
    </row>
    <row r="46" spans="1:30" s="22" customFormat="1" ht="13.5">
      <c r="A46" s="37"/>
      <c r="B46" s="39"/>
      <c r="C46" s="38"/>
      <c r="L46" s="38"/>
      <c r="AD46" s="38"/>
    </row>
    <row r="47" spans="1:30" s="22" customFormat="1" ht="13.5">
      <c r="A47" s="37"/>
      <c r="B47" s="39"/>
      <c r="C47" s="38"/>
      <c r="L47" s="38"/>
      <c r="AD47" s="38"/>
    </row>
    <row r="48" spans="1:30" s="22" customFormat="1" ht="13.5">
      <c r="A48" s="37"/>
      <c r="B48" s="39"/>
      <c r="C48" s="38"/>
      <c r="L48" s="38"/>
      <c r="AD48" s="38"/>
    </row>
    <row r="49" spans="1:30" s="22" customFormat="1" ht="13.5">
      <c r="A49" s="37"/>
      <c r="B49" s="39"/>
      <c r="C49" s="38"/>
      <c r="L49" s="38"/>
      <c r="AD49" s="38"/>
    </row>
    <row r="50" spans="1:30" s="22" customFormat="1" ht="13.5">
      <c r="A50" s="37"/>
      <c r="B50" s="39"/>
      <c r="C50" s="38"/>
      <c r="L50" s="38"/>
      <c r="AD50" s="38"/>
    </row>
    <row r="51" spans="1:30" s="22" customFormat="1" ht="13.5">
      <c r="A51" s="37"/>
      <c r="B51" s="39"/>
      <c r="C51" s="38"/>
      <c r="L51" s="38"/>
      <c r="AD51" s="38"/>
    </row>
    <row r="52" spans="1:30" s="22" customFormat="1" ht="13.5">
      <c r="A52" s="37"/>
      <c r="B52" s="39"/>
      <c r="C52" s="38"/>
      <c r="L52" s="38"/>
      <c r="AD52" s="38"/>
    </row>
    <row r="53" spans="1:30" s="22" customFormat="1" ht="13.5">
      <c r="A53" s="37"/>
      <c r="B53" s="39"/>
      <c r="C53" s="38"/>
      <c r="L53" s="38"/>
      <c r="AD53" s="38"/>
    </row>
    <row r="54" spans="1:30" s="22" customFormat="1" ht="13.5">
      <c r="A54" s="37"/>
      <c r="B54" s="39"/>
      <c r="C54" s="38"/>
      <c r="L54" s="38"/>
      <c r="AD54" s="38"/>
    </row>
    <row r="55" spans="1:30" s="22" customFormat="1" ht="13.5">
      <c r="A55" s="37"/>
      <c r="B55" s="39"/>
      <c r="C55" s="38"/>
      <c r="L55" s="38"/>
      <c r="AD55" s="38"/>
    </row>
    <row r="56" spans="1:30" s="22" customFormat="1" ht="13.5">
      <c r="A56" s="37"/>
      <c r="B56" s="39"/>
      <c r="C56" s="38"/>
      <c r="L56" s="38"/>
      <c r="AD56" s="38"/>
    </row>
    <row r="57" spans="1:30" ht="13.5">
      <c r="A57" s="37"/>
      <c r="B57" s="39"/>
      <c r="C57" s="38"/>
      <c r="L57" s="38"/>
      <c r="AD57" s="38"/>
    </row>
    <row r="58" spans="1:30" ht="13.5">
      <c r="A58" s="37"/>
      <c r="B58" s="39"/>
      <c r="C58" s="38"/>
      <c r="L58" s="38"/>
      <c r="AD58" s="38"/>
    </row>
    <row r="59" spans="1:30" ht="13.5">
      <c r="A59" s="37"/>
      <c r="B59" s="39"/>
      <c r="C59" s="38"/>
      <c r="L59" s="38"/>
      <c r="AD59" s="38"/>
    </row>
    <row r="60" spans="1:30" ht="13.5">
      <c r="A60" s="37"/>
      <c r="B60" s="39"/>
      <c r="C60" s="38"/>
      <c r="L60" s="38"/>
      <c r="AD60" s="38"/>
    </row>
    <row r="61" spans="1:30" ht="13.5">
      <c r="A61" s="37"/>
      <c r="B61" s="39"/>
      <c r="C61" s="38"/>
      <c r="L61" s="38"/>
      <c r="AD61" s="38"/>
    </row>
    <row r="62" spans="1:30" ht="13.5">
      <c r="A62" s="37"/>
      <c r="B62" s="39"/>
      <c r="C62" s="38"/>
      <c r="L62" s="38"/>
      <c r="AD62" s="38"/>
    </row>
    <row r="63" spans="1:30" ht="13.5">
      <c r="A63" s="37"/>
      <c r="B63" s="39"/>
      <c r="C63" s="38"/>
      <c r="L63" s="38"/>
      <c r="AD63" s="38"/>
    </row>
    <row r="64" spans="1:30" ht="13.5">
      <c r="A64" s="37"/>
      <c r="B64" s="39"/>
      <c r="C64" s="38"/>
      <c r="L64" s="38"/>
      <c r="AD64" s="38"/>
    </row>
    <row r="65" spans="1:30" ht="13.5">
      <c r="A65" s="37"/>
      <c r="B65" s="39"/>
      <c r="C65" s="38"/>
      <c r="L65" s="38"/>
      <c r="AD65" s="38"/>
    </row>
    <row r="66" spans="1:30" ht="13.5">
      <c r="A66" s="37"/>
      <c r="B66" s="39"/>
      <c r="C66" s="38"/>
      <c r="L66" s="38"/>
      <c r="AD66" s="38"/>
    </row>
    <row r="67" spans="1:30" ht="13.5">
      <c r="A67" s="37"/>
      <c r="B67" s="39"/>
      <c r="C67" s="38"/>
      <c r="L67" s="38"/>
      <c r="AD67" s="38"/>
    </row>
    <row r="68" spans="1:30" ht="13.5">
      <c r="A68" s="37"/>
      <c r="B68" s="39"/>
      <c r="C68" s="38"/>
      <c r="L68" s="38"/>
      <c r="AD68" s="38"/>
    </row>
    <row r="69" spans="1:30" ht="13.5">
      <c r="A69" s="37"/>
      <c r="B69" s="39"/>
      <c r="C69" s="38"/>
      <c r="L69" s="38"/>
      <c r="AD69" s="38"/>
    </row>
    <row r="70" spans="1:30" ht="13.5">
      <c r="A70" s="37"/>
      <c r="B70" s="39"/>
      <c r="C70" s="38"/>
      <c r="L70" s="38"/>
      <c r="AD70" s="38"/>
    </row>
    <row r="71" spans="1:30" ht="13.5">
      <c r="A71" s="37"/>
      <c r="B71" s="39"/>
      <c r="C71" s="38"/>
      <c r="L71" s="38"/>
      <c r="AD71" s="38"/>
    </row>
    <row r="72" spans="1:30" ht="13.5">
      <c r="A72" s="37"/>
      <c r="B72" s="39"/>
      <c r="C72" s="38"/>
      <c r="L72" s="38"/>
      <c r="AD72" s="38"/>
    </row>
    <row r="73" spans="1:30" ht="13.5">
      <c r="A73" s="37"/>
      <c r="B73" s="39"/>
      <c r="C73" s="38"/>
      <c r="L73" s="38"/>
      <c r="AD73" s="38"/>
    </row>
    <row r="74" spans="1:30" ht="13.5">
      <c r="A74" s="37"/>
      <c r="B74" s="39"/>
      <c r="C74" s="38"/>
      <c r="L74" s="38"/>
      <c r="AD74" s="38"/>
    </row>
    <row r="75" spans="1:30" ht="13.5">
      <c r="A75" s="37"/>
      <c r="B75" s="39"/>
      <c r="C75" s="38"/>
      <c r="L75" s="38"/>
      <c r="AD75" s="38"/>
    </row>
    <row r="76" spans="1:30" ht="13.5">
      <c r="A76" s="37"/>
      <c r="B76" s="39"/>
      <c r="C76" s="38"/>
      <c r="L76" s="38"/>
      <c r="AD76" s="38"/>
    </row>
    <row r="77" spans="1:30" ht="13.5">
      <c r="A77" s="37"/>
      <c r="B77" s="39"/>
      <c r="C77" s="38"/>
      <c r="L77" s="38"/>
      <c r="AD77" s="38"/>
    </row>
    <row r="78" spans="1:30" ht="13.5">
      <c r="A78" s="37"/>
      <c r="B78" s="39"/>
      <c r="C78" s="38"/>
      <c r="L78" s="38"/>
      <c r="AD78" s="38"/>
    </row>
    <row r="79" spans="1:30" ht="13.5">
      <c r="A79" s="37"/>
      <c r="B79" s="39"/>
      <c r="C79" s="38"/>
      <c r="L79" s="38"/>
      <c r="AD79" s="38"/>
    </row>
    <row r="80" spans="1:30" ht="13.5">
      <c r="A80" s="37"/>
      <c r="B80" s="39"/>
      <c r="C80" s="38"/>
      <c r="L80" s="38"/>
      <c r="AD80" s="38"/>
    </row>
    <row r="81" spans="12:30" ht="13.5">
      <c r="L81" s="38"/>
      <c r="AD81" s="38"/>
    </row>
    <row r="82" spans="12:30" ht="13.5">
      <c r="L82" s="38"/>
      <c r="AD82" s="38"/>
    </row>
    <row r="83" spans="12:30" ht="13.5">
      <c r="L83" s="38"/>
      <c r="AD83" s="38"/>
    </row>
  </sheetData>
  <mergeCells count="22">
    <mergeCell ref="A1:AL1"/>
    <mergeCell ref="AD6:AE6"/>
    <mergeCell ref="AD5:AL5"/>
    <mergeCell ref="U5:AC5"/>
    <mergeCell ref="C6:D6"/>
    <mergeCell ref="L6:M6"/>
    <mergeCell ref="U6:V6"/>
    <mergeCell ref="Y6:Z6"/>
    <mergeCell ref="AH6:AI6"/>
    <mergeCell ref="P6:Q6"/>
    <mergeCell ref="A25:B25"/>
    <mergeCell ref="A23:B23"/>
    <mergeCell ref="A11:B11"/>
    <mergeCell ref="A17:B17"/>
    <mergeCell ref="A7:B7"/>
    <mergeCell ref="L5:T5"/>
    <mergeCell ref="C5:K5"/>
    <mergeCell ref="A12:B12"/>
    <mergeCell ref="A6:B6"/>
    <mergeCell ref="A5:B5"/>
    <mergeCell ref="A8:B8"/>
    <mergeCell ref="G6:H6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0" r:id="rId2"/>
  <headerFooter alignWithMargins="0">
    <oddHeader>&amp;L&amp;G&amp;C&amp;"Arial Narrow,Normálne"&amp;14Štatistické vyhodnotenie verejného obstarávania za rok 2010
&amp;"Arial Narrow,Tučné"Klasický sektor, vybrané odvetvia a iné subjekty&amp;R&amp;"Arial Narrow,Normálne"&amp;11Príloha č. 1</oddHeader>
  </headerFooter>
  <rowBreaks count="2" manualBreakCount="2">
    <brk id="38" max="29" man="1"/>
    <brk id="90" max="29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workbookViewId="0" topLeftCell="A1">
      <selection activeCell="A1" sqref="A1:AE1"/>
    </sheetView>
  </sheetViews>
  <sheetFormatPr defaultColWidth="9.00390625" defaultRowHeight="12.75"/>
  <cols>
    <col min="1" max="1" width="30.125" style="0" customWidth="1"/>
    <col min="2" max="2" width="8.75390625" style="0" customWidth="1"/>
    <col min="3" max="3" width="4.75390625" style="0" customWidth="1"/>
    <col min="4" max="4" width="4.75390625" style="41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31" width="4.75390625" style="0" customWidth="1"/>
    <col min="33" max="33" width="9.75390625" style="0" customWidth="1"/>
  </cols>
  <sheetData>
    <row r="1" spans="1:31" s="2" customFormat="1" ht="18" customHeight="1">
      <c r="A1" s="741" t="s">
        <v>46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</row>
    <row r="2" spans="1:31" s="2" customFormat="1" ht="15" customHeight="1">
      <c r="A2" s="38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387"/>
      <c r="Z2" s="387"/>
      <c r="AA2" s="387"/>
      <c r="AB2" s="387"/>
      <c r="AC2" s="387"/>
      <c r="AD2" s="387"/>
      <c r="AE2" s="388"/>
    </row>
    <row r="3" spans="1:31" s="2" customFormat="1" ht="15" customHeight="1">
      <c r="A3" s="38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387"/>
      <c r="Z3" s="387"/>
      <c r="AA3" s="387"/>
      <c r="AB3" s="387"/>
      <c r="AC3" s="387"/>
      <c r="AD3" s="387"/>
      <c r="AE3" s="388"/>
    </row>
    <row r="4" spans="1:31" s="130" customFormat="1" ht="18.75" customHeight="1">
      <c r="A4" s="88" t="s">
        <v>0</v>
      </c>
      <c r="B4" s="89"/>
      <c r="C4" s="89"/>
      <c r="D4" s="389"/>
      <c r="E4" s="1"/>
      <c r="F4" s="1"/>
      <c r="G4" s="1"/>
      <c r="H4" s="89"/>
      <c r="I4" s="89"/>
      <c r="J4" s="89"/>
      <c r="K4" s="132"/>
      <c r="L4" s="1"/>
      <c r="M4" s="1"/>
      <c r="N4" s="1"/>
      <c r="O4" s="89"/>
      <c r="P4" s="89"/>
      <c r="Q4" s="89"/>
      <c r="R4" s="89"/>
      <c r="S4" s="89"/>
      <c r="T4" s="89"/>
      <c r="U4" s="89"/>
      <c r="V4" s="89"/>
      <c r="W4" s="89"/>
      <c r="X4" s="89"/>
      <c r="Y4" s="132"/>
      <c r="Z4" s="1"/>
      <c r="AA4" s="1"/>
      <c r="AB4" s="1"/>
      <c r="AC4" s="1"/>
      <c r="AD4" s="89"/>
      <c r="AE4" s="390" t="s">
        <v>32</v>
      </c>
    </row>
    <row r="5" spans="1:31" s="391" customFormat="1" ht="18.75" customHeight="1">
      <c r="A5" s="56" t="s">
        <v>1</v>
      </c>
      <c r="B5" s="730" t="s">
        <v>2</v>
      </c>
      <c r="C5" s="730"/>
      <c r="D5" s="730"/>
      <c r="E5" s="730"/>
      <c r="F5" s="730"/>
      <c r="G5" s="730"/>
      <c r="H5" s="730"/>
      <c r="I5" s="730" t="s">
        <v>3</v>
      </c>
      <c r="J5" s="730"/>
      <c r="K5" s="730"/>
      <c r="L5" s="730"/>
      <c r="M5" s="730"/>
      <c r="N5" s="730"/>
      <c r="O5" s="730"/>
      <c r="P5" s="730" t="s">
        <v>36</v>
      </c>
      <c r="Q5" s="730"/>
      <c r="R5" s="730"/>
      <c r="S5" s="730"/>
      <c r="T5" s="730"/>
      <c r="U5" s="730"/>
      <c r="V5" s="730"/>
      <c r="W5" s="730" t="s">
        <v>40</v>
      </c>
      <c r="X5" s="730"/>
      <c r="Y5" s="730"/>
      <c r="Z5" s="730"/>
      <c r="AA5" s="730"/>
      <c r="AB5" s="730"/>
      <c r="AC5" s="730"/>
      <c r="AD5" s="730"/>
      <c r="AE5" s="730"/>
    </row>
    <row r="6" spans="1:31" s="18" customFormat="1" ht="19.5" customHeight="1">
      <c r="A6" s="49" t="s">
        <v>5</v>
      </c>
      <c r="B6" s="739" t="s">
        <v>6</v>
      </c>
      <c r="C6" s="739"/>
      <c r="D6" s="17" t="s">
        <v>7</v>
      </c>
      <c r="E6" s="17" t="s">
        <v>8</v>
      </c>
      <c r="F6" s="734" t="s">
        <v>9</v>
      </c>
      <c r="G6" s="734"/>
      <c r="H6" s="17" t="s">
        <v>11</v>
      </c>
      <c r="I6" s="739" t="s">
        <v>6</v>
      </c>
      <c r="J6" s="739"/>
      <c r="K6" s="17" t="s">
        <v>7</v>
      </c>
      <c r="L6" s="17" t="s">
        <v>8</v>
      </c>
      <c r="M6" s="734" t="s">
        <v>9</v>
      </c>
      <c r="N6" s="734"/>
      <c r="O6" s="17" t="s">
        <v>11</v>
      </c>
      <c r="P6" s="739" t="s">
        <v>6</v>
      </c>
      <c r="Q6" s="739"/>
      <c r="R6" s="17" t="s">
        <v>7</v>
      </c>
      <c r="S6" s="17" t="s">
        <v>8</v>
      </c>
      <c r="T6" s="734" t="s">
        <v>9</v>
      </c>
      <c r="U6" s="734"/>
      <c r="V6" s="17" t="s">
        <v>11</v>
      </c>
      <c r="W6" s="739" t="s">
        <v>6</v>
      </c>
      <c r="X6" s="739"/>
      <c r="Y6" s="17" t="s">
        <v>7</v>
      </c>
      <c r="Z6" s="17" t="s">
        <v>8</v>
      </c>
      <c r="AA6" s="734" t="s">
        <v>9</v>
      </c>
      <c r="AB6" s="734"/>
      <c r="AC6" s="17" t="s">
        <v>10</v>
      </c>
      <c r="AD6" s="17" t="s">
        <v>11</v>
      </c>
      <c r="AE6" s="17" t="s">
        <v>12</v>
      </c>
    </row>
    <row r="7" spans="1:31" s="18" customFormat="1" ht="13.5" customHeight="1">
      <c r="A7" s="392" t="s">
        <v>13</v>
      </c>
      <c r="B7" s="45" t="s">
        <v>33</v>
      </c>
      <c r="C7" s="19" t="s">
        <v>14</v>
      </c>
      <c r="D7" s="19" t="s">
        <v>15</v>
      </c>
      <c r="E7" s="19" t="s">
        <v>15</v>
      </c>
      <c r="F7" s="19" t="s">
        <v>15</v>
      </c>
      <c r="G7" s="19" t="s">
        <v>14</v>
      </c>
      <c r="H7" s="19" t="s">
        <v>15</v>
      </c>
      <c r="I7" s="45" t="s">
        <v>33</v>
      </c>
      <c r="J7" s="19" t="s">
        <v>14</v>
      </c>
      <c r="K7" s="19" t="s">
        <v>15</v>
      </c>
      <c r="L7" s="19" t="s">
        <v>15</v>
      </c>
      <c r="M7" s="19" t="s">
        <v>15</v>
      </c>
      <c r="N7" s="19" t="s">
        <v>14</v>
      </c>
      <c r="O7" s="19" t="s">
        <v>15</v>
      </c>
      <c r="P7" s="45" t="s">
        <v>33</v>
      </c>
      <c r="Q7" s="19" t="s">
        <v>14</v>
      </c>
      <c r="R7" s="19" t="s">
        <v>15</v>
      </c>
      <c r="S7" s="19" t="s">
        <v>15</v>
      </c>
      <c r="T7" s="19" t="s">
        <v>15</v>
      </c>
      <c r="U7" s="19" t="s">
        <v>14</v>
      </c>
      <c r="V7" s="19" t="s">
        <v>15</v>
      </c>
      <c r="W7" s="45" t="s">
        <v>33</v>
      </c>
      <c r="X7" s="19" t="s">
        <v>14</v>
      </c>
      <c r="Y7" s="19" t="s">
        <v>15</v>
      </c>
      <c r="Z7" s="19" t="s">
        <v>15</v>
      </c>
      <c r="AA7" s="19" t="s">
        <v>15</v>
      </c>
      <c r="AB7" s="19" t="s">
        <v>14</v>
      </c>
      <c r="AC7" s="19" t="s">
        <v>15</v>
      </c>
      <c r="AD7" s="19" t="s">
        <v>15</v>
      </c>
      <c r="AE7" s="19" t="s">
        <v>15</v>
      </c>
    </row>
    <row r="8" spans="1:31" s="20" customFormat="1" ht="9.75" customHeight="1">
      <c r="A8" s="46" t="s">
        <v>16</v>
      </c>
      <c r="B8" s="46">
        <v>1</v>
      </c>
      <c r="C8" s="46">
        <v>2</v>
      </c>
      <c r="D8" s="46">
        <v>3</v>
      </c>
      <c r="E8" s="46">
        <v>4</v>
      </c>
      <c r="F8" s="47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7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7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7">
        <v>26</v>
      </c>
      <c r="AB8" s="46">
        <v>27</v>
      </c>
      <c r="AC8" s="46">
        <v>28</v>
      </c>
      <c r="AD8" s="46">
        <v>29</v>
      </c>
      <c r="AE8" s="47">
        <v>30</v>
      </c>
    </row>
    <row r="9" spans="1:32" s="18" customFormat="1" ht="9.75" customHeight="1">
      <c r="A9" s="49"/>
      <c r="B9" s="50"/>
      <c r="C9" s="51"/>
      <c r="D9" s="393"/>
      <c r="E9" s="50"/>
      <c r="F9" s="52"/>
      <c r="G9" s="51"/>
      <c r="H9" s="50"/>
      <c r="I9" s="50"/>
      <c r="J9" s="51"/>
      <c r="K9" s="50"/>
      <c r="L9" s="50"/>
      <c r="M9" s="52"/>
      <c r="N9" s="51"/>
      <c r="O9" s="50"/>
      <c r="P9" s="50"/>
      <c r="Q9" s="51"/>
      <c r="R9" s="50"/>
      <c r="S9" s="50"/>
      <c r="T9" s="52"/>
      <c r="U9" s="51"/>
      <c r="V9" s="50"/>
      <c r="W9" s="50"/>
      <c r="X9" s="51"/>
      <c r="Y9" s="50"/>
      <c r="Z9" s="50"/>
      <c r="AA9" s="52"/>
      <c r="AB9" s="51"/>
      <c r="AC9" s="50"/>
      <c r="AD9" s="50"/>
      <c r="AE9" s="52"/>
      <c r="AF9" s="16"/>
    </row>
    <row r="10" spans="1:32" s="22" customFormat="1" ht="15" customHeight="1">
      <c r="A10" s="53" t="s">
        <v>120</v>
      </c>
      <c r="B10" s="21"/>
      <c r="C10" s="55"/>
      <c r="D10" s="28"/>
      <c r="E10" s="21"/>
      <c r="F10" s="21"/>
      <c r="G10" s="55"/>
      <c r="H10" s="21"/>
      <c r="I10" s="21"/>
      <c r="J10" s="55"/>
      <c r="K10" s="21"/>
      <c r="L10" s="21"/>
      <c r="M10" s="21"/>
      <c r="N10" s="55"/>
      <c r="O10" s="21"/>
      <c r="P10" s="21"/>
      <c r="Q10" s="55"/>
      <c r="R10" s="21"/>
      <c r="S10" s="21"/>
      <c r="T10" s="21"/>
      <c r="U10" s="55"/>
      <c r="V10" s="21"/>
      <c r="W10" s="21"/>
      <c r="X10" s="55"/>
      <c r="Y10" s="21"/>
      <c r="Z10" s="21"/>
      <c r="AA10" s="21"/>
      <c r="AB10" s="55"/>
      <c r="AC10" s="21"/>
      <c r="AD10" s="21"/>
      <c r="AE10" s="21"/>
      <c r="AF10" s="43"/>
    </row>
    <row r="11" spans="1:31" s="22" customFormat="1" ht="15" customHeight="1">
      <c r="A11" s="48" t="s">
        <v>121</v>
      </c>
      <c r="B11" s="24">
        <v>661080.581</v>
      </c>
      <c r="C11" s="58">
        <v>63</v>
      </c>
      <c r="D11" s="24">
        <v>135</v>
      </c>
      <c r="E11" s="24">
        <v>23</v>
      </c>
      <c r="F11" s="24">
        <v>158</v>
      </c>
      <c r="G11" s="58">
        <v>43.5</v>
      </c>
      <c r="H11" s="24">
        <v>34</v>
      </c>
      <c r="I11" s="24">
        <v>6251.343</v>
      </c>
      <c r="J11" s="58">
        <v>23</v>
      </c>
      <c r="K11" s="24">
        <v>63</v>
      </c>
      <c r="L11" s="24">
        <v>4</v>
      </c>
      <c r="M11" s="24">
        <v>67</v>
      </c>
      <c r="N11" s="58">
        <v>26.4</v>
      </c>
      <c r="O11" s="24">
        <v>8</v>
      </c>
      <c r="P11" s="24">
        <v>5365.444</v>
      </c>
      <c r="Q11" s="58">
        <v>7.6</v>
      </c>
      <c r="R11" s="24">
        <v>94</v>
      </c>
      <c r="S11" s="24">
        <v>7</v>
      </c>
      <c r="T11" s="24">
        <v>101</v>
      </c>
      <c r="U11" s="58">
        <v>10</v>
      </c>
      <c r="V11" s="24">
        <v>0</v>
      </c>
      <c r="W11" s="81">
        <v>672697.369</v>
      </c>
      <c r="X11" s="58">
        <v>58.7</v>
      </c>
      <c r="Y11" s="24">
        <v>292</v>
      </c>
      <c r="Z11" s="24">
        <v>34</v>
      </c>
      <c r="AA11" s="24">
        <v>326</v>
      </c>
      <c r="AB11" s="58">
        <v>20</v>
      </c>
      <c r="AC11" s="24">
        <v>125</v>
      </c>
      <c r="AD11" s="24">
        <v>42</v>
      </c>
      <c r="AE11" s="24">
        <v>4</v>
      </c>
    </row>
    <row r="12" spans="1:31" s="22" customFormat="1" ht="15" customHeight="1">
      <c r="A12" s="48" t="s">
        <v>122</v>
      </c>
      <c r="B12" s="24">
        <v>54177.8</v>
      </c>
      <c r="C12" s="58">
        <v>5.2</v>
      </c>
      <c r="D12" s="24">
        <v>1</v>
      </c>
      <c r="E12" s="24">
        <v>0</v>
      </c>
      <c r="F12" s="24">
        <v>1</v>
      </c>
      <c r="G12" s="58">
        <v>0.3</v>
      </c>
      <c r="H12" s="24">
        <v>1</v>
      </c>
      <c r="I12" s="24">
        <v>0</v>
      </c>
      <c r="J12" s="58">
        <v>0</v>
      </c>
      <c r="K12" s="24">
        <v>0</v>
      </c>
      <c r="L12" s="24">
        <v>0</v>
      </c>
      <c r="M12" s="24">
        <v>0</v>
      </c>
      <c r="N12" s="58">
        <v>0</v>
      </c>
      <c r="O12" s="24">
        <v>0</v>
      </c>
      <c r="P12" s="24">
        <v>59.95</v>
      </c>
      <c r="Q12" s="58">
        <v>0.1</v>
      </c>
      <c r="R12" s="24">
        <v>1</v>
      </c>
      <c r="S12" s="24">
        <v>0</v>
      </c>
      <c r="T12" s="24">
        <v>1</v>
      </c>
      <c r="U12" s="58">
        <v>0.1</v>
      </c>
      <c r="V12" s="24">
        <v>0</v>
      </c>
      <c r="W12" s="81">
        <v>54237.75</v>
      </c>
      <c r="X12" s="58">
        <v>4.7</v>
      </c>
      <c r="Y12" s="24">
        <v>2</v>
      </c>
      <c r="Z12" s="24">
        <v>0</v>
      </c>
      <c r="AA12" s="24">
        <v>2</v>
      </c>
      <c r="AB12" s="58">
        <v>0.1</v>
      </c>
      <c r="AC12" s="24">
        <v>0</v>
      </c>
      <c r="AD12" s="24">
        <v>1</v>
      </c>
      <c r="AE12" s="24">
        <v>0</v>
      </c>
    </row>
    <row r="13" spans="1:31" s="22" customFormat="1" ht="15" customHeight="1">
      <c r="A13" s="48" t="s">
        <v>123</v>
      </c>
      <c r="B13" s="24">
        <v>176702.31</v>
      </c>
      <c r="C13" s="58">
        <v>16.9</v>
      </c>
      <c r="D13" s="24">
        <v>95</v>
      </c>
      <c r="E13" s="24">
        <v>20</v>
      </c>
      <c r="F13" s="24">
        <v>115</v>
      </c>
      <c r="G13" s="58">
        <v>31.7</v>
      </c>
      <c r="H13" s="24">
        <v>19</v>
      </c>
      <c r="I13" s="24">
        <v>10012.336</v>
      </c>
      <c r="J13" s="58">
        <v>36.8</v>
      </c>
      <c r="K13" s="24">
        <v>99</v>
      </c>
      <c r="L13" s="24">
        <v>2</v>
      </c>
      <c r="M13" s="24">
        <v>101</v>
      </c>
      <c r="N13" s="58">
        <v>39.7</v>
      </c>
      <c r="O13" s="24">
        <v>11</v>
      </c>
      <c r="P13" s="24">
        <v>9723.203</v>
      </c>
      <c r="Q13" s="58">
        <v>13.8</v>
      </c>
      <c r="R13" s="24">
        <v>180</v>
      </c>
      <c r="S13" s="24">
        <v>12</v>
      </c>
      <c r="T13" s="24">
        <v>192</v>
      </c>
      <c r="U13" s="58">
        <v>19</v>
      </c>
      <c r="V13" s="24">
        <v>0</v>
      </c>
      <c r="W13" s="81">
        <v>196437.851</v>
      </c>
      <c r="X13" s="58">
        <v>17.1</v>
      </c>
      <c r="Y13" s="24">
        <v>374</v>
      </c>
      <c r="Z13" s="24">
        <v>34</v>
      </c>
      <c r="AA13" s="24">
        <v>408</v>
      </c>
      <c r="AB13" s="58">
        <v>25.1</v>
      </c>
      <c r="AC13" s="24">
        <v>141</v>
      </c>
      <c r="AD13" s="24">
        <v>30</v>
      </c>
      <c r="AE13" s="24">
        <v>12</v>
      </c>
    </row>
    <row r="14" spans="1:32" s="22" customFormat="1" ht="15" customHeight="1">
      <c r="A14" s="394" t="s">
        <v>18</v>
      </c>
      <c r="B14" s="61">
        <f aca="true" t="shared" si="0" ref="B14:AE14">SUM(B11:B13)</f>
        <v>891960.6910000001</v>
      </c>
      <c r="C14" s="60">
        <f t="shared" si="0"/>
        <v>85.1</v>
      </c>
      <c r="D14" s="395">
        <f t="shared" si="0"/>
        <v>231</v>
      </c>
      <c r="E14" s="395">
        <f t="shared" si="0"/>
        <v>43</v>
      </c>
      <c r="F14" s="395">
        <f t="shared" si="0"/>
        <v>274</v>
      </c>
      <c r="G14" s="60">
        <f t="shared" si="0"/>
        <v>75.5</v>
      </c>
      <c r="H14" s="395">
        <f t="shared" si="0"/>
        <v>54</v>
      </c>
      <c r="I14" s="61">
        <f t="shared" si="0"/>
        <v>16263.679</v>
      </c>
      <c r="J14" s="60">
        <f t="shared" si="0"/>
        <v>59.8</v>
      </c>
      <c r="K14" s="395">
        <f t="shared" si="0"/>
        <v>162</v>
      </c>
      <c r="L14" s="395">
        <f t="shared" si="0"/>
        <v>6</v>
      </c>
      <c r="M14" s="395">
        <f t="shared" si="0"/>
        <v>168</v>
      </c>
      <c r="N14" s="60">
        <f t="shared" si="0"/>
        <v>66.1</v>
      </c>
      <c r="O14" s="395">
        <f t="shared" si="0"/>
        <v>19</v>
      </c>
      <c r="P14" s="61">
        <f t="shared" si="0"/>
        <v>15148.597</v>
      </c>
      <c r="Q14" s="60">
        <f t="shared" si="0"/>
        <v>21.5</v>
      </c>
      <c r="R14" s="395">
        <f t="shared" si="0"/>
        <v>275</v>
      </c>
      <c r="S14" s="395">
        <f t="shared" si="0"/>
        <v>19</v>
      </c>
      <c r="T14" s="395">
        <f t="shared" si="0"/>
        <v>294</v>
      </c>
      <c r="U14" s="60">
        <f t="shared" si="0"/>
        <v>29.1</v>
      </c>
      <c r="V14" s="395">
        <f t="shared" si="0"/>
        <v>0</v>
      </c>
      <c r="W14" s="61">
        <f t="shared" si="0"/>
        <v>923372.97</v>
      </c>
      <c r="X14" s="60">
        <f t="shared" si="0"/>
        <v>80.5</v>
      </c>
      <c r="Y14" s="395">
        <f t="shared" si="0"/>
        <v>668</v>
      </c>
      <c r="Z14" s="395">
        <f t="shared" si="0"/>
        <v>68</v>
      </c>
      <c r="AA14" s="395">
        <f t="shared" si="0"/>
        <v>736</v>
      </c>
      <c r="AB14" s="60">
        <f t="shared" si="0"/>
        <v>45.2</v>
      </c>
      <c r="AC14" s="395">
        <f t="shared" si="0"/>
        <v>266</v>
      </c>
      <c r="AD14" s="395">
        <f t="shared" si="0"/>
        <v>73</v>
      </c>
      <c r="AE14" s="395">
        <f t="shared" si="0"/>
        <v>16</v>
      </c>
      <c r="AF14" s="43"/>
    </row>
    <row r="15" spans="1:32" s="22" customFormat="1" ht="9.75" customHeight="1">
      <c r="A15" s="48"/>
      <c r="B15" s="24"/>
      <c r="C15" s="58"/>
      <c r="D15" s="23"/>
      <c r="E15" s="23"/>
      <c r="F15" s="23"/>
      <c r="G15" s="58"/>
      <c r="H15" s="23"/>
      <c r="I15" s="24"/>
      <c r="J15" s="58"/>
      <c r="K15" s="23"/>
      <c r="L15" s="23"/>
      <c r="M15" s="23"/>
      <c r="N15" s="58"/>
      <c r="O15" s="23"/>
      <c r="P15" s="24"/>
      <c r="Q15" s="58"/>
      <c r="R15" s="23"/>
      <c r="S15" s="23"/>
      <c r="T15" s="23"/>
      <c r="U15" s="58"/>
      <c r="V15" s="23"/>
      <c r="W15" s="81"/>
      <c r="X15" s="58"/>
      <c r="Y15" s="23"/>
      <c r="Z15" s="23"/>
      <c r="AA15" s="23"/>
      <c r="AB15" s="58"/>
      <c r="AC15" s="23"/>
      <c r="AD15" s="23"/>
      <c r="AE15" s="23"/>
      <c r="AF15" s="43"/>
    </row>
    <row r="16" spans="1:31" s="22" customFormat="1" ht="15" customHeight="1">
      <c r="A16" s="53" t="s">
        <v>124</v>
      </c>
      <c r="B16" s="21"/>
      <c r="C16" s="55"/>
      <c r="D16" s="27"/>
      <c r="E16" s="27"/>
      <c r="F16" s="27"/>
      <c r="G16" s="55"/>
      <c r="H16" s="27"/>
      <c r="I16" s="21"/>
      <c r="J16" s="55"/>
      <c r="K16" s="27"/>
      <c r="L16" s="27"/>
      <c r="M16" s="27"/>
      <c r="N16" s="55"/>
      <c r="O16" s="27"/>
      <c r="P16" s="21"/>
      <c r="Q16" s="55"/>
      <c r="R16" s="27"/>
      <c r="S16" s="27"/>
      <c r="T16" s="27"/>
      <c r="U16" s="55"/>
      <c r="V16" s="27"/>
      <c r="W16" s="21"/>
      <c r="X16" s="55"/>
      <c r="Y16" s="27"/>
      <c r="Z16" s="27"/>
      <c r="AA16" s="27"/>
      <c r="AB16" s="55"/>
      <c r="AC16" s="27"/>
      <c r="AD16" s="27"/>
      <c r="AE16" s="27"/>
    </row>
    <row r="17" spans="1:31" s="22" customFormat="1" ht="15" customHeight="1">
      <c r="A17" s="48" t="s">
        <v>125</v>
      </c>
      <c r="B17" s="24">
        <v>126961.936</v>
      </c>
      <c r="C17" s="58">
        <v>12.1</v>
      </c>
      <c r="D17" s="24">
        <v>31</v>
      </c>
      <c r="E17" s="24">
        <v>4</v>
      </c>
      <c r="F17" s="24">
        <v>35</v>
      </c>
      <c r="G17" s="58">
        <v>9.6</v>
      </c>
      <c r="H17" s="24">
        <v>12</v>
      </c>
      <c r="I17" s="24">
        <v>6537.198</v>
      </c>
      <c r="J17" s="58">
        <v>24</v>
      </c>
      <c r="K17" s="24">
        <v>40</v>
      </c>
      <c r="L17" s="24">
        <v>12</v>
      </c>
      <c r="M17" s="24">
        <v>52</v>
      </c>
      <c r="N17" s="58">
        <v>20.5</v>
      </c>
      <c r="O17" s="24">
        <v>20</v>
      </c>
      <c r="P17" s="24">
        <v>9659.142</v>
      </c>
      <c r="Q17" s="58">
        <v>13.7</v>
      </c>
      <c r="R17" s="24">
        <v>200</v>
      </c>
      <c r="S17" s="24">
        <v>6</v>
      </c>
      <c r="T17" s="24">
        <v>206</v>
      </c>
      <c r="U17" s="58">
        <v>20.4</v>
      </c>
      <c r="V17" s="24">
        <v>0</v>
      </c>
      <c r="W17" s="81">
        <v>143158.277</v>
      </c>
      <c r="X17" s="58">
        <v>12.5</v>
      </c>
      <c r="Y17" s="24">
        <v>271</v>
      </c>
      <c r="Z17" s="24">
        <v>22</v>
      </c>
      <c r="AA17" s="24">
        <v>293</v>
      </c>
      <c r="AB17" s="58">
        <v>18</v>
      </c>
      <c r="AC17" s="24">
        <v>3</v>
      </c>
      <c r="AD17" s="24">
        <v>32</v>
      </c>
      <c r="AE17" s="24">
        <v>8</v>
      </c>
    </row>
    <row r="18" spans="1:31" s="22" customFormat="1" ht="15" customHeight="1">
      <c r="A18" s="48" t="s">
        <v>123</v>
      </c>
      <c r="B18" s="24">
        <v>3471.111</v>
      </c>
      <c r="C18" s="58">
        <v>0.3</v>
      </c>
      <c r="D18" s="24">
        <v>7</v>
      </c>
      <c r="E18" s="24">
        <v>0</v>
      </c>
      <c r="F18" s="24">
        <v>7</v>
      </c>
      <c r="G18" s="58">
        <v>1.9</v>
      </c>
      <c r="H18" s="24">
        <v>1</v>
      </c>
      <c r="I18" s="24">
        <v>3514.298</v>
      </c>
      <c r="J18" s="58">
        <v>12.9</v>
      </c>
      <c r="K18" s="24">
        <v>26</v>
      </c>
      <c r="L18" s="24">
        <v>2</v>
      </c>
      <c r="M18" s="24">
        <v>28</v>
      </c>
      <c r="N18" s="58">
        <v>11</v>
      </c>
      <c r="O18" s="24">
        <v>3</v>
      </c>
      <c r="P18" s="24">
        <v>2486.332</v>
      </c>
      <c r="Q18" s="58">
        <v>3.5</v>
      </c>
      <c r="R18" s="24">
        <v>57</v>
      </c>
      <c r="S18" s="24">
        <v>1</v>
      </c>
      <c r="T18" s="24">
        <v>58</v>
      </c>
      <c r="U18" s="58">
        <v>5.7</v>
      </c>
      <c r="V18" s="24">
        <v>0</v>
      </c>
      <c r="W18" s="81">
        <v>9471.742</v>
      </c>
      <c r="X18" s="58">
        <v>0.8</v>
      </c>
      <c r="Y18" s="24">
        <v>90</v>
      </c>
      <c r="Z18" s="24">
        <v>3</v>
      </c>
      <c r="AA18" s="24">
        <v>93</v>
      </c>
      <c r="AB18" s="58">
        <v>5.7</v>
      </c>
      <c r="AC18" s="24">
        <v>13</v>
      </c>
      <c r="AD18" s="24">
        <v>4</v>
      </c>
      <c r="AE18" s="24">
        <v>4</v>
      </c>
    </row>
    <row r="19" spans="1:31" s="22" customFormat="1" ht="15" customHeight="1">
      <c r="A19" s="48" t="s">
        <v>126</v>
      </c>
      <c r="B19" s="24">
        <v>996.4</v>
      </c>
      <c r="C19" s="58">
        <v>0.1</v>
      </c>
      <c r="D19" s="24">
        <v>1</v>
      </c>
      <c r="E19" s="24">
        <v>1</v>
      </c>
      <c r="F19" s="24">
        <v>2</v>
      </c>
      <c r="G19" s="58">
        <v>0.6</v>
      </c>
      <c r="H19" s="24">
        <v>0</v>
      </c>
      <c r="I19" s="24">
        <v>482.878</v>
      </c>
      <c r="J19" s="58">
        <v>1.8</v>
      </c>
      <c r="K19" s="24">
        <v>0</v>
      </c>
      <c r="L19" s="24">
        <v>3</v>
      </c>
      <c r="M19" s="24">
        <v>3</v>
      </c>
      <c r="N19" s="58">
        <v>1.2</v>
      </c>
      <c r="O19" s="24">
        <v>0</v>
      </c>
      <c r="P19" s="24">
        <v>433.529</v>
      </c>
      <c r="Q19" s="58">
        <v>0.6</v>
      </c>
      <c r="R19" s="24">
        <v>9</v>
      </c>
      <c r="S19" s="24">
        <v>0</v>
      </c>
      <c r="T19" s="24">
        <v>9</v>
      </c>
      <c r="U19" s="58">
        <v>0.9</v>
      </c>
      <c r="V19" s="24">
        <v>0</v>
      </c>
      <c r="W19" s="81">
        <v>1912.808</v>
      </c>
      <c r="X19" s="58">
        <v>0.2</v>
      </c>
      <c r="Y19" s="24">
        <v>10</v>
      </c>
      <c r="Z19" s="24">
        <v>4</v>
      </c>
      <c r="AA19" s="24">
        <v>14</v>
      </c>
      <c r="AB19" s="58">
        <v>0.9</v>
      </c>
      <c r="AC19" s="24">
        <v>0</v>
      </c>
      <c r="AD19" s="24">
        <v>0</v>
      </c>
      <c r="AE19" s="24">
        <v>0</v>
      </c>
    </row>
    <row r="20" spans="1:32" s="22" customFormat="1" ht="15" customHeight="1">
      <c r="A20" s="394" t="s">
        <v>127</v>
      </c>
      <c r="B20" s="61">
        <f aca="true" t="shared" si="1" ref="B20:AE20">SUM(B17:B19)</f>
        <v>131429.44700000001</v>
      </c>
      <c r="C20" s="60">
        <f t="shared" si="1"/>
        <v>12.5</v>
      </c>
      <c r="D20" s="395">
        <f t="shared" si="1"/>
        <v>39</v>
      </c>
      <c r="E20" s="395">
        <f t="shared" si="1"/>
        <v>5</v>
      </c>
      <c r="F20" s="395">
        <f t="shared" si="1"/>
        <v>44</v>
      </c>
      <c r="G20" s="60">
        <f t="shared" si="1"/>
        <v>12.1</v>
      </c>
      <c r="H20" s="395">
        <f t="shared" si="1"/>
        <v>13</v>
      </c>
      <c r="I20" s="61">
        <f t="shared" si="1"/>
        <v>10534.374</v>
      </c>
      <c r="J20" s="60">
        <f t="shared" si="1"/>
        <v>38.699999999999996</v>
      </c>
      <c r="K20" s="395">
        <f t="shared" si="1"/>
        <v>66</v>
      </c>
      <c r="L20" s="395">
        <f t="shared" si="1"/>
        <v>17</v>
      </c>
      <c r="M20" s="395">
        <f t="shared" si="1"/>
        <v>83</v>
      </c>
      <c r="N20" s="60">
        <f t="shared" si="1"/>
        <v>32.7</v>
      </c>
      <c r="O20" s="395">
        <f t="shared" si="1"/>
        <v>23</v>
      </c>
      <c r="P20" s="61">
        <f t="shared" si="1"/>
        <v>12579.003</v>
      </c>
      <c r="Q20" s="60">
        <f t="shared" si="1"/>
        <v>17.8</v>
      </c>
      <c r="R20" s="395">
        <f t="shared" si="1"/>
        <v>266</v>
      </c>
      <c r="S20" s="395">
        <f t="shared" si="1"/>
        <v>7</v>
      </c>
      <c r="T20" s="395">
        <f t="shared" si="1"/>
        <v>273</v>
      </c>
      <c r="U20" s="60">
        <f t="shared" si="1"/>
        <v>26.999999999999996</v>
      </c>
      <c r="V20" s="395">
        <f t="shared" si="1"/>
        <v>0</v>
      </c>
      <c r="W20" s="61">
        <f t="shared" si="1"/>
        <v>154542.827</v>
      </c>
      <c r="X20" s="60">
        <f t="shared" si="1"/>
        <v>13.5</v>
      </c>
      <c r="Y20" s="395">
        <f t="shared" si="1"/>
        <v>371</v>
      </c>
      <c r="Z20" s="395">
        <f t="shared" si="1"/>
        <v>29</v>
      </c>
      <c r="AA20" s="395">
        <f t="shared" si="1"/>
        <v>400</v>
      </c>
      <c r="AB20" s="60">
        <f t="shared" si="1"/>
        <v>24.599999999999998</v>
      </c>
      <c r="AC20" s="395">
        <f t="shared" si="1"/>
        <v>16</v>
      </c>
      <c r="AD20" s="395">
        <f t="shared" si="1"/>
        <v>36</v>
      </c>
      <c r="AE20" s="395">
        <f t="shared" si="1"/>
        <v>12</v>
      </c>
      <c r="AF20" s="43"/>
    </row>
    <row r="21" spans="1:32" s="22" customFormat="1" ht="9.75" customHeight="1">
      <c r="A21" s="48"/>
      <c r="B21" s="24"/>
      <c r="C21" s="58"/>
      <c r="D21" s="23"/>
      <c r="E21" s="23"/>
      <c r="F21" s="23"/>
      <c r="G21" s="58"/>
      <c r="H21" s="23"/>
      <c r="I21" s="24"/>
      <c r="J21" s="58"/>
      <c r="K21" s="23"/>
      <c r="L21" s="23"/>
      <c r="M21" s="23"/>
      <c r="N21" s="58"/>
      <c r="O21" s="23"/>
      <c r="P21" s="24"/>
      <c r="Q21" s="58"/>
      <c r="R21" s="23"/>
      <c r="S21" s="23"/>
      <c r="T21" s="23"/>
      <c r="U21" s="58"/>
      <c r="V21" s="23"/>
      <c r="W21" s="81"/>
      <c r="X21" s="58"/>
      <c r="Y21" s="23"/>
      <c r="Z21" s="23"/>
      <c r="AA21" s="23"/>
      <c r="AB21" s="58"/>
      <c r="AC21" s="23"/>
      <c r="AD21" s="23"/>
      <c r="AE21" s="23"/>
      <c r="AF21" s="43"/>
    </row>
    <row r="22" spans="1:32" s="22" customFormat="1" ht="15" customHeight="1">
      <c r="A22" s="400" t="s">
        <v>20</v>
      </c>
      <c r="B22" s="21">
        <f aca="true" t="shared" si="2" ref="B22:AE22">B14+B20</f>
        <v>1023390.1380000002</v>
      </c>
      <c r="C22" s="55">
        <f t="shared" si="2"/>
        <v>97.6</v>
      </c>
      <c r="D22" s="27">
        <f t="shared" si="2"/>
        <v>270</v>
      </c>
      <c r="E22" s="27">
        <f t="shared" si="2"/>
        <v>48</v>
      </c>
      <c r="F22" s="27">
        <f t="shared" si="2"/>
        <v>318</v>
      </c>
      <c r="G22" s="55">
        <f t="shared" si="2"/>
        <v>87.6</v>
      </c>
      <c r="H22" s="27">
        <f t="shared" si="2"/>
        <v>67</v>
      </c>
      <c r="I22" s="21">
        <f t="shared" si="2"/>
        <v>26798.053</v>
      </c>
      <c r="J22" s="55">
        <f t="shared" si="2"/>
        <v>98.5</v>
      </c>
      <c r="K22" s="27">
        <f t="shared" si="2"/>
        <v>228</v>
      </c>
      <c r="L22" s="27">
        <f t="shared" si="2"/>
        <v>23</v>
      </c>
      <c r="M22" s="27">
        <f t="shared" si="2"/>
        <v>251</v>
      </c>
      <c r="N22" s="55">
        <f t="shared" si="2"/>
        <v>98.8</v>
      </c>
      <c r="O22" s="21">
        <f t="shared" si="2"/>
        <v>42</v>
      </c>
      <c r="P22" s="21">
        <f t="shared" si="2"/>
        <v>27727.6</v>
      </c>
      <c r="Q22" s="55">
        <f t="shared" si="2"/>
        <v>39.3</v>
      </c>
      <c r="R22" s="27">
        <f t="shared" si="2"/>
        <v>541</v>
      </c>
      <c r="S22" s="27">
        <f t="shared" si="2"/>
        <v>26</v>
      </c>
      <c r="T22" s="27">
        <f t="shared" si="2"/>
        <v>567</v>
      </c>
      <c r="U22" s="55">
        <f t="shared" si="2"/>
        <v>56.099999999999994</v>
      </c>
      <c r="V22" s="21">
        <f t="shared" si="2"/>
        <v>0</v>
      </c>
      <c r="W22" s="21">
        <f t="shared" si="2"/>
        <v>1077915.797</v>
      </c>
      <c r="X22" s="55">
        <f t="shared" si="2"/>
        <v>94</v>
      </c>
      <c r="Y22" s="27">
        <f t="shared" si="2"/>
        <v>1039</v>
      </c>
      <c r="Z22" s="27">
        <f t="shared" si="2"/>
        <v>97</v>
      </c>
      <c r="AA22" s="27">
        <f t="shared" si="2"/>
        <v>1136</v>
      </c>
      <c r="AB22" s="55">
        <f t="shared" si="2"/>
        <v>69.8</v>
      </c>
      <c r="AC22" s="27">
        <f t="shared" si="2"/>
        <v>282</v>
      </c>
      <c r="AD22" s="27">
        <f t="shared" si="2"/>
        <v>109</v>
      </c>
      <c r="AE22" s="27">
        <f t="shared" si="2"/>
        <v>28</v>
      </c>
      <c r="AF22" s="43"/>
    </row>
    <row r="23" spans="1:32" s="22" customFormat="1" ht="9.75" customHeight="1">
      <c r="A23" s="48"/>
      <c r="B23" s="24"/>
      <c r="C23" s="58"/>
      <c r="D23" s="23"/>
      <c r="E23" s="23"/>
      <c r="F23" s="23"/>
      <c r="G23" s="58"/>
      <c r="H23" s="23"/>
      <c r="I23" s="24"/>
      <c r="J23" s="58"/>
      <c r="K23" s="23"/>
      <c r="L23" s="23"/>
      <c r="M23" s="23"/>
      <c r="N23" s="58"/>
      <c r="O23" s="23"/>
      <c r="P23" s="24"/>
      <c r="Q23" s="58"/>
      <c r="R23" s="23"/>
      <c r="S23" s="23"/>
      <c r="T23" s="23"/>
      <c r="U23" s="58"/>
      <c r="V23" s="23"/>
      <c r="W23" s="81"/>
      <c r="X23" s="58"/>
      <c r="Y23" s="23"/>
      <c r="Z23" s="23"/>
      <c r="AA23" s="23"/>
      <c r="AB23" s="58"/>
      <c r="AC23" s="23"/>
      <c r="AD23" s="23"/>
      <c r="AE23" s="23"/>
      <c r="AF23" s="43"/>
    </row>
    <row r="24" spans="1:32" s="22" customFormat="1" ht="15" customHeight="1">
      <c r="A24" s="53" t="s">
        <v>24</v>
      </c>
      <c r="B24" s="21"/>
      <c r="C24" s="55"/>
      <c r="D24" s="27"/>
      <c r="E24" s="27"/>
      <c r="F24" s="27"/>
      <c r="G24" s="55"/>
      <c r="H24" s="27"/>
      <c r="I24" s="21"/>
      <c r="J24" s="55"/>
      <c r="K24" s="27"/>
      <c r="L24" s="27"/>
      <c r="M24" s="27"/>
      <c r="N24" s="55"/>
      <c r="O24" s="27"/>
      <c r="P24" s="21"/>
      <c r="Q24" s="55"/>
      <c r="R24" s="27"/>
      <c r="S24" s="27"/>
      <c r="T24" s="27"/>
      <c r="U24" s="55"/>
      <c r="V24" s="27"/>
      <c r="W24" s="21"/>
      <c r="X24" s="55"/>
      <c r="Y24" s="27"/>
      <c r="Z24" s="27"/>
      <c r="AA24" s="27"/>
      <c r="AB24" s="55"/>
      <c r="AC24" s="27"/>
      <c r="AD24" s="27"/>
      <c r="AE24" s="27"/>
      <c r="AF24" s="43"/>
    </row>
    <row r="25" spans="1:31" s="22" customFormat="1" ht="15" customHeight="1">
      <c r="A25" s="48" t="s">
        <v>128</v>
      </c>
      <c r="B25" s="24">
        <v>25173.146</v>
      </c>
      <c r="C25" s="58">
        <v>2.4</v>
      </c>
      <c r="D25" s="24">
        <v>43</v>
      </c>
      <c r="E25" s="24">
        <v>2</v>
      </c>
      <c r="F25" s="24">
        <v>45</v>
      </c>
      <c r="G25" s="58">
        <v>12.4</v>
      </c>
      <c r="H25" s="24">
        <v>10</v>
      </c>
      <c r="I25" s="24">
        <v>406.585</v>
      </c>
      <c r="J25" s="58">
        <v>1.5</v>
      </c>
      <c r="K25" s="24">
        <v>2</v>
      </c>
      <c r="L25" s="24">
        <v>1</v>
      </c>
      <c r="M25" s="24">
        <v>3</v>
      </c>
      <c r="N25" s="58">
        <v>1.2</v>
      </c>
      <c r="O25" s="24">
        <v>0</v>
      </c>
      <c r="P25" s="24">
        <v>42757.835</v>
      </c>
      <c r="Q25" s="58">
        <v>60.7</v>
      </c>
      <c r="R25" s="24">
        <v>426</v>
      </c>
      <c r="S25" s="24">
        <v>18</v>
      </c>
      <c r="T25" s="24">
        <v>444</v>
      </c>
      <c r="U25" s="58">
        <v>43.9</v>
      </c>
      <c r="V25" s="24">
        <v>0</v>
      </c>
      <c r="W25" s="81">
        <v>68337.567</v>
      </c>
      <c r="X25" s="58">
        <v>6</v>
      </c>
      <c r="Y25" s="24">
        <v>471</v>
      </c>
      <c r="Z25" s="24">
        <v>21</v>
      </c>
      <c r="AA25" s="24">
        <v>492</v>
      </c>
      <c r="AB25" s="58">
        <v>30.2</v>
      </c>
      <c r="AC25" s="24">
        <v>0</v>
      </c>
      <c r="AD25" s="24">
        <v>10</v>
      </c>
      <c r="AE25" s="24">
        <v>9</v>
      </c>
    </row>
    <row r="26" spans="1:32" s="22" customFormat="1" ht="15" customHeight="1">
      <c r="A26" s="394" t="s">
        <v>42</v>
      </c>
      <c r="B26" s="61">
        <f aca="true" t="shared" si="3" ref="B26:AE26">SUM(B25:B25)</f>
        <v>25173.146</v>
      </c>
      <c r="C26" s="60">
        <f t="shared" si="3"/>
        <v>2.4</v>
      </c>
      <c r="D26" s="395">
        <f t="shared" si="3"/>
        <v>43</v>
      </c>
      <c r="E26" s="395">
        <f t="shared" si="3"/>
        <v>2</v>
      </c>
      <c r="F26" s="395">
        <f t="shared" si="3"/>
        <v>45</v>
      </c>
      <c r="G26" s="60">
        <f t="shared" si="3"/>
        <v>12.4</v>
      </c>
      <c r="H26" s="395">
        <f t="shared" si="3"/>
        <v>10</v>
      </c>
      <c r="I26" s="61">
        <f t="shared" si="3"/>
        <v>406.585</v>
      </c>
      <c r="J26" s="60">
        <f t="shared" si="3"/>
        <v>1.5</v>
      </c>
      <c r="K26" s="395">
        <f t="shared" si="3"/>
        <v>2</v>
      </c>
      <c r="L26" s="395">
        <f t="shared" si="3"/>
        <v>1</v>
      </c>
      <c r="M26" s="395">
        <f t="shared" si="3"/>
        <v>3</v>
      </c>
      <c r="N26" s="60">
        <f t="shared" si="3"/>
        <v>1.2</v>
      </c>
      <c r="O26" s="395">
        <f t="shared" si="3"/>
        <v>0</v>
      </c>
      <c r="P26" s="61">
        <f t="shared" si="3"/>
        <v>42757.835</v>
      </c>
      <c r="Q26" s="60">
        <f t="shared" si="3"/>
        <v>60.7</v>
      </c>
      <c r="R26" s="395">
        <f t="shared" si="3"/>
        <v>426</v>
      </c>
      <c r="S26" s="395">
        <f t="shared" si="3"/>
        <v>18</v>
      </c>
      <c r="T26" s="395">
        <f t="shared" si="3"/>
        <v>444</v>
      </c>
      <c r="U26" s="60">
        <f t="shared" si="3"/>
        <v>43.9</v>
      </c>
      <c r="V26" s="395">
        <f t="shared" si="3"/>
        <v>0</v>
      </c>
      <c r="W26" s="61">
        <f t="shared" si="3"/>
        <v>68337.567</v>
      </c>
      <c r="X26" s="60">
        <f t="shared" si="3"/>
        <v>6</v>
      </c>
      <c r="Y26" s="395">
        <f t="shared" si="3"/>
        <v>471</v>
      </c>
      <c r="Z26" s="395">
        <f t="shared" si="3"/>
        <v>21</v>
      </c>
      <c r="AA26" s="395">
        <f t="shared" si="3"/>
        <v>492</v>
      </c>
      <c r="AB26" s="60">
        <f t="shared" si="3"/>
        <v>30.2</v>
      </c>
      <c r="AC26" s="395">
        <f t="shared" si="3"/>
        <v>0</v>
      </c>
      <c r="AD26" s="395">
        <f t="shared" si="3"/>
        <v>10</v>
      </c>
      <c r="AE26" s="395">
        <f t="shared" si="3"/>
        <v>9</v>
      </c>
      <c r="AF26" s="43"/>
    </row>
    <row r="27" spans="1:31" s="22" customFormat="1" ht="9.75" customHeight="1">
      <c r="A27" s="48"/>
      <c r="B27" s="24"/>
      <c r="C27" s="58"/>
      <c r="D27" s="23"/>
      <c r="E27" s="23"/>
      <c r="F27" s="23"/>
      <c r="G27" s="58"/>
      <c r="H27" s="23"/>
      <c r="I27" s="24"/>
      <c r="J27" s="58"/>
      <c r="K27" s="23"/>
      <c r="L27" s="23"/>
      <c r="M27" s="23"/>
      <c r="N27" s="58"/>
      <c r="O27" s="23"/>
      <c r="P27" s="24"/>
      <c r="Q27" s="58"/>
      <c r="R27" s="23"/>
      <c r="S27" s="23"/>
      <c r="T27" s="23"/>
      <c r="U27" s="58"/>
      <c r="V27" s="23"/>
      <c r="W27" s="81"/>
      <c r="X27" s="58"/>
      <c r="Y27" s="23"/>
      <c r="Z27" s="23"/>
      <c r="AA27" s="23"/>
      <c r="AB27" s="58"/>
      <c r="AC27" s="23"/>
      <c r="AD27" s="23"/>
      <c r="AE27" s="23"/>
    </row>
    <row r="28" spans="1:32" s="22" customFormat="1" ht="15" customHeight="1">
      <c r="A28" s="400" t="s">
        <v>25</v>
      </c>
      <c r="B28" s="21">
        <f aca="true" t="shared" si="4" ref="B28:AE28">B22+B26</f>
        <v>1048563.2840000001</v>
      </c>
      <c r="C28" s="55">
        <f t="shared" si="4"/>
        <v>100</v>
      </c>
      <c r="D28" s="27">
        <f t="shared" si="4"/>
        <v>313</v>
      </c>
      <c r="E28" s="27">
        <f t="shared" si="4"/>
        <v>50</v>
      </c>
      <c r="F28" s="27">
        <f t="shared" si="4"/>
        <v>363</v>
      </c>
      <c r="G28" s="55">
        <f t="shared" si="4"/>
        <v>100</v>
      </c>
      <c r="H28" s="27">
        <f t="shared" si="4"/>
        <v>77</v>
      </c>
      <c r="I28" s="21">
        <f t="shared" si="4"/>
        <v>27204.638</v>
      </c>
      <c r="J28" s="55">
        <f t="shared" si="4"/>
        <v>100</v>
      </c>
      <c r="K28" s="27">
        <f t="shared" si="4"/>
        <v>230</v>
      </c>
      <c r="L28" s="27">
        <f t="shared" si="4"/>
        <v>24</v>
      </c>
      <c r="M28" s="27">
        <f t="shared" si="4"/>
        <v>254</v>
      </c>
      <c r="N28" s="55">
        <f t="shared" si="4"/>
        <v>100</v>
      </c>
      <c r="O28" s="27">
        <f t="shared" si="4"/>
        <v>42</v>
      </c>
      <c r="P28" s="21">
        <f t="shared" si="4"/>
        <v>70485.435</v>
      </c>
      <c r="Q28" s="55">
        <f t="shared" si="4"/>
        <v>100</v>
      </c>
      <c r="R28" s="27">
        <f t="shared" si="4"/>
        <v>967</v>
      </c>
      <c r="S28" s="27">
        <f t="shared" si="4"/>
        <v>44</v>
      </c>
      <c r="T28" s="27">
        <f t="shared" si="4"/>
        <v>1011</v>
      </c>
      <c r="U28" s="55">
        <f t="shared" si="4"/>
        <v>100</v>
      </c>
      <c r="V28" s="27">
        <f t="shared" si="4"/>
        <v>0</v>
      </c>
      <c r="W28" s="21">
        <f t="shared" si="4"/>
        <v>1146253.364</v>
      </c>
      <c r="X28" s="55">
        <f t="shared" si="4"/>
        <v>100</v>
      </c>
      <c r="Y28" s="27">
        <f t="shared" si="4"/>
        <v>1510</v>
      </c>
      <c r="Z28" s="27">
        <f t="shared" si="4"/>
        <v>118</v>
      </c>
      <c r="AA28" s="27">
        <f t="shared" si="4"/>
        <v>1628</v>
      </c>
      <c r="AB28" s="55">
        <f t="shared" si="4"/>
        <v>100</v>
      </c>
      <c r="AC28" s="27">
        <f t="shared" si="4"/>
        <v>282</v>
      </c>
      <c r="AD28" s="27">
        <f t="shared" si="4"/>
        <v>119</v>
      </c>
      <c r="AE28" s="27">
        <f t="shared" si="4"/>
        <v>37</v>
      </c>
      <c r="AF28" s="43"/>
    </row>
    <row r="29" spans="1:7" s="33" customFormat="1" ht="13.5">
      <c r="A29" s="31"/>
      <c r="B29" s="34"/>
      <c r="C29" s="32"/>
      <c r="D29" s="32"/>
      <c r="E29" s="32"/>
      <c r="F29" s="32"/>
      <c r="G29" s="32"/>
    </row>
    <row r="30" spans="1:7" s="33" customFormat="1" ht="13.5">
      <c r="A30" s="31" t="s">
        <v>37</v>
      </c>
      <c r="B30" s="34"/>
      <c r="C30" s="32"/>
      <c r="D30" s="32"/>
      <c r="E30" s="32"/>
      <c r="F30" s="32"/>
      <c r="G30" s="32"/>
    </row>
    <row r="31" s="34" customFormat="1" ht="13.5">
      <c r="A31" s="34" t="s">
        <v>34</v>
      </c>
    </row>
    <row r="32" s="34" customFormat="1" ht="13.5">
      <c r="A32" s="34" t="s">
        <v>35</v>
      </c>
    </row>
    <row r="33" s="34" customFormat="1" ht="13.5">
      <c r="A33" s="34" t="s">
        <v>26</v>
      </c>
    </row>
    <row r="34" s="34" customFormat="1" ht="13.5">
      <c r="A34" s="34" t="s">
        <v>27</v>
      </c>
    </row>
    <row r="35" s="34" customFormat="1" ht="13.5">
      <c r="A35" s="34" t="s">
        <v>28</v>
      </c>
    </row>
    <row r="36" spans="1:4" s="22" customFormat="1" ht="13.5">
      <c r="A36" s="35" t="s">
        <v>29</v>
      </c>
      <c r="D36" s="382"/>
    </row>
    <row r="37" spans="1:23" s="22" customFormat="1" ht="13.5">
      <c r="A37" s="34" t="s">
        <v>30</v>
      </c>
      <c r="B37" s="38"/>
      <c r="D37" s="382"/>
      <c r="I37" s="38"/>
      <c r="W37" s="38"/>
    </row>
    <row r="38" spans="1:23" s="22" customFormat="1" ht="13.5">
      <c r="A38" s="34" t="s">
        <v>17</v>
      </c>
      <c r="B38" s="38"/>
      <c r="D38" s="382"/>
      <c r="I38" s="38"/>
      <c r="W38" s="38"/>
    </row>
    <row r="39" spans="1:23" s="22" customFormat="1" ht="13.5">
      <c r="A39" s="34" t="s">
        <v>31</v>
      </c>
      <c r="B39" s="38"/>
      <c r="D39" s="382"/>
      <c r="I39" s="38"/>
      <c r="W39" s="38"/>
    </row>
    <row r="40" spans="1:23" s="22" customFormat="1" ht="13.5">
      <c r="A40" s="402" t="s">
        <v>129</v>
      </c>
      <c r="B40" s="38"/>
      <c r="D40" s="382"/>
      <c r="I40" s="38"/>
      <c r="W40" s="38"/>
    </row>
    <row r="41" spans="1:23" s="22" customFormat="1" ht="13.5">
      <c r="A41" s="37"/>
      <c r="B41" s="38"/>
      <c r="D41" s="382"/>
      <c r="I41" s="38"/>
      <c r="W41" s="38"/>
    </row>
    <row r="42" spans="1:23" s="22" customFormat="1" ht="13.5">
      <c r="A42" s="37"/>
      <c r="B42" s="38"/>
      <c r="D42" s="382"/>
      <c r="I42" s="38"/>
      <c r="W42" s="38"/>
    </row>
    <row r="43" spans="1:23" s="22" customFormat="1" ht="13.5">
      <c r="A43" s="39"/>
      <c r="B43" s="38"/>
      <c r="D43" s="382"/>
      <c r="I43" s="38"/>
      <c r="W43" s="38"/>
    </row>
    <row r="44" spans="1:23" s="22" customFormat="1" ht="13.5">
      <c r="A44" s="39"/>
      <c r="B44" s="38"/>
      <c r="D44" s="382"/>
      <c r="I44" s="38"/>
      <c r="W44" s="38"/>
    </row>
    <row r="45" spans="1:23" s="22" customFormat="1" ht="13.5">
      <c r="A45" s="39"/>
      <c r="B45" s="38"/>
      <c r="D45" s="382"/>
      <c r="I45" s="38"/>
      <c r="W45" s="38"/>
    </row>
    <row r="46" spans="1:23" s="22" customFormat="1" ht="13.5">
      <c r="A46" s="39"/>
      <c r="B46" s="38"/>
      <c r="D46" s="382"/>
      <c r="I46" s="38"/>
      <c r="W46" s="38"/>
    </row>
    <row r="47" spans="1:23" s="22" customFormat="1" ht="13.5">
      <c r="A47" s="39"/>
      <c r="B47" s="38"/>
      <c r="D47" s="382"/>
      <c r="I47" s="38"/>
      <c r="W47" s="38"/>
    </row>
    <row r="48" spans="1:23" s="22" customFormat="1" ht="13.5">
      <c r="A48" s="39"/>
      <c r="B48" s="38"/>
      <c r="D48" s="382"/>
      <c r="I48" s="38"/>
      <c r="W48" s="38"/>
    </row>
    <row r="49" spans="1:23" s="22" customFormat="1" ht="13.5">
      <c r="A49" s="39"/>
      <c r="B49" s="38"/>
      <c r="D49" s="382"/>
      <c r="I49" s="38"/>
      <c r="W49" s="38"/>
    </row>
    <row r="50" spans="1:23" s="22" customFormat="1" ht="13.5">
      <c r="A50" s="39"/>
      <c r="B50" s="38"/>
      <c r="D50" s="382"/>
      <c r="I50" s="38"/>
      <c r="W50" s="38"/>
    </row>
    <row r="51" spans="1:23" s="22" customFormat="1" ht="13.5">
      <c r="A51" s="39"/>
      <c r="B51" s="38"/>
      <c r="D51" s="382"/>
      <c r="I51" s="38"/>
      <c r="W51" s="38"/>
    </row>
    <row r="52" spans="1:23" s="22" customFormat="1" ht="13.5">
      <c r="A52" s="39"/>
      <c r="B52" s="38"/>
      <c r="D52" s="382"/>
      <c r="I52" s="38"/>
      <c r="W52" s="38"/>
    </row>
    <row r="53" spans="1:23" s="22" customFormat="1" ht="13.5">
      <c r="A53" s="39"/>
      <c r="B53" s="38"/>
      <c r="D53" s="382"/>
      <c r="I53" s="38"/>
      <c r="W53" s="38"/>
    </row>
    <row r="54" spans="1:23" s="22" customFormat="1" ht="13.5">
      <c r="A54" s="39"/>
      <c r="B54" s="38"/>
      <c r="D54" s="382"/>
      <c r="I54" s="38"/>
      <c r="W54" s="38"/>
    </row>
    <row r="55" spans="1:23" s="22" customFormat="1" ht="13.5">
      <c r="A55" s="39"/>
      <c r="B55" s="38"/>
      <c r="D55" s="382"/>
      <c r="I55" s="38"/>
      <c r="W55" s="38"/>
    </row>
    <row r="56" spans="1:23" s="22" customFormat="1" ht="13.5">
      <c r="A56" s="39"/>
      <c r="B56" s="38"/>
      <c r="D56" s="382"/>
      <c r="I56" s="38"/>
      <c r="W56" s="38"/>
    </row>
    <row r="57" spans="1:23" ht="13.5">
      <c r="A57" s="39"/>
      <c r="B57" s="38"/>
      <c r="I57" s="38"/>
      <c r="W57" s="38"/>
    </row>
    <row r="58" spans="1:23" ht="13.5">
      <c r="A58" s="39"/>
      <c r="B58" s="38"/>
      <c r="I58" s="38"/>
      <c r="W58" s="38"/>
    </row>
    <row r="59" spans="1:23" ht="13.5">
      <c r="A59" s="39"/>
      <c r="B59" s="38"/>
      <c r="I59" s="38"/>
      <c r="W59" s="38"/>
    </row>
    <row r="60" spans="1:23" ht="13.5">
      <c r="A60" s="39"/>
      <c r="B60" s="38"/>
      <c r="I60" s="38"/>
      <c r="W60" s="38"/>
    </row>
    <row r="61" spans="1:23" ht="13.5">
      <c r="A61" s="39"/>
      <c r="B61" s="38"/>
      <c r="I61" s="38"/>
      <c r="W61" s="38"/>
    </row>
    <row r="62" spans="1:23" ht="13.5">
      <c r="A62" s="39"/>
      <c r="B62" s="38"/>
      <c r="I62" s="38"/>
      <c r="W62" s="38"/>
    </row>
    <row r="63" spans="1:23" ht="13.5">
      <c r="A63" s="39"/>
      <c r="B63" s="38"/>
      <c r="I63" s="38"/>
      <c r="W63" s="38"/>
    </row>
    <row r="64" spans="1:23" ht="13.5">
      <c r="A64" s="39"/>
      <c r="B64" s="38"/>
      <c r="I64" s="38"/>
      <c r="W64" s="38"/>
    </row>
    <row r="65" spans="1:23" ht="13.5">
      <c r="A65" s="39"/>
      <c r="B65" s="38"/>
      <c r="I65" s="38"/>
      <c r="W65" s="38"/>
    </row>
    <row r="66" spans="1:23" ht="13.5">
      <c r="A66" s="39"/>
      <c r="B66" s="38"/>
      <c r="I66" s="38"/>
      <c r="W66" s="38"/>
    </row>
    <row r="67" spans="1:23" ht="13.5">
      <c r="A67" s="39"/>
      <c r="B67" s="38"/>
      <c r="I67" s="38"/>
      <c r="W67" s="38"/>
    </row>
    <row r="68" spans="1:23" ht="13.5">
      <c r="A68" s="39"/>
      <c r="B68" s="38"/>
      <c r="I68" s="38"/>
      <c r="W68" s="38"/>
    </row>
    <row r="69" spans="1:23" ht="13.5">
      <c r="A69" s="39"/>
      <c r="B69" s="38"/>
      <c r="I69" s="38"/>
      <c r="W69" s="38"/>
    </row>
    <row r="70" spans="1:23" ht="13.5">
      <c r="A70" s="39"/>
      <c r="B70" s="38"/>
      <c r="I70" s="38"/>
      <c r="W70" s="38"/>
    </row>
    <row r="71" spans="1:23" ht="13.5">
      <c r="A71" s="39"/>
      <c r="B71" s="38"/>
      <c r="I71" s="38"/>
      <c r="W71" s="38"/>
    </row>
    <row r="72" spans="1:23" ht="13.5">
      <c r="A72" s="39"/>
      <c r="B72" s="38"/>
      <c r="I72" s="38"/>
      <c r="W72" s="38"/>
    </row>
    <row r="73" spans="1:23" ht="13.5">
      <c r="A73" s="39"/>
      <c r="B73" s="38"/>
      <c r="I73" s="38"/>
      <c r="W73" s="38"/>
    </row>
    <row r="74" spans="1:23" ht="13.5">
      <c r="A74" s="39"/>
      <c r="B74" s="38"/>
      <c r="I74" s="38"/>
      <c r="W74" s="38"/>
    </row>
    <row r="75" spans="1:23" ht="13.5">
      <c r="A75" s="39"/>
      <c r="B75" s="38"/>
      <c r="I75" s="38"/>
      <c r="W75" s="38"/>
    </row>
    <row r="76" spans="1:23" ht="13.5">
      <c r="A76" s="39"/>
      <c r="B76" s="38"/>
      <c r="I76" s="38"/>
      <c r="W76" s="38"/>
    </row>
    <row r="77" spans="1:23" ht="13.5">
      <c r="A77" s="39"/>
      <c r="B77" s="38"/>
      <c r="I77" s="38"/>
      <c r="W77" s="38"/>
    </row>
    <row r="78" spans="1:23" ht="13.5">
      <c r="A78" s="39"/>
      <c r="B78" s="38"/>
      <c r="I78" s="38"/>
      <c r="W78" s="38"/>
    </row>
    <row r="79" ht="13.5">
      <c r="W79" s="38"/>
    </row>
    <row r="80" ht="13.5">
      <c r="W80" s="38"/>
    </row>
  </sheetData>
  <mergeCells count="13">
    <mergeCell ref="P6:Q6"/>
    <mergeCell ref="T6:U6"/>
    <mergeCell ref="W6:X6"/>
    <mergeCell ref="AA6:AB6"/>
    <mergeCell ref="B6:C6"/>
    <mergeCell ref="F6:G6"/>
    <mergeCell ref="I6:J6"/>
    <mergeCell ref="M6:N6"/>
    <mergeCell ref="I5:O5"/>
    <mergeCell ref="W5:AE5"/>
    <mergeCell ref="P5:V5"/>
    <mergeCell ref="A1:AE1"/>
    <mergeCell ref="B5:H5"/>
  </mergeCells>
  <printOptions horizontalCentered="1" verticalCentered="1"/>
  <pageMargins left="0.26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2"/>
  <headerFooter alignWithMargins="0">
    <oddHeader>&amp;L&amp;G&amp;C&amp;"Arial Narrow,Normálne"&amp;14Štatistické vyhodnotenie verejného obstarávania za rok 2010
&amp;"Arial Narrow,Tučné"Klasický sektor a iné subjekty&amp;R&amp;"Arial Narrow,Normálne"&amp;11Príloha č. 14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workbookViewId="0" topLeftCell="A1">
      <selection activeCell="A1" sqref="A1:AE1"/>
    </sheetView>
  </sheetViews>
  <sheetFormatPr defaultColWidth="9.00390625" defaultRowHeight="12.75"/>
  <cols>
    <col min="1" max="1" width="30.00390625" style="0" customWidth="1"/>
    <col min="2" max="2" width="8.75390625" style="0" customWidth="1"/>
    <col min="3" max="3" width="4.75390625" style="0" customWidth="1"/>
    <col min="4" max="4" width="4.75390625" style="41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31" width="4.75390625" style="0" customWidth="1"/>
    <col min="33" max="33" width="9.75390625" style="0" customWidth="1"/>
  </cols>
  <sheetData>
    <row r="1" spans="1:31" s="2" customFormat="1" ht="18" customHeight="1">
      <c r="A1" s="741" t="s">
        <v>47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</row>
    <row r="2" spans="1:31" s="2" customFormat="1" ht="15" customHeight="1">
      <c r="A2" s="38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387"/>
      <c r="AB2" s="387"/>
      <c r="AC2" s="387"/>
      <c r="AD2" s="387"/>
      <c r="AE2" s="388"/>
    </row>
    <row r="3" spans="1:31" s="2" customFormat="1" ht="15" customHeight="1">
      <c r="A3" s="38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387"/>
      <c r="AB3" s="387"/>
      <c r="AC3" s="387"/>
      <c r="AD3" s="387"/>
      <c r="AE3" s="388"/>
    </row>
    <row r="4" spans="1:31" s="130" customFormat="1" ht="18.75" customHeight="1">
      <c r="A4" s="88" t="s">
        <v>0</v>
      </c>
      <c r="B4" s="89"/>
      <c r="C4" s="89"/>
      <c r="D4" s="389"/>
      <c r="E4" s="1"/>
      <c r="F4" s="1"/>
      <c r="G4" s="1"/>
      <c r="H4" s="89"/>
      <c r="I4" s="89"/>
      <c r="J4" s="89"/>
      <c r="K4" s="132"/>
      <c r="L4" s="1"/>
      <c r="M4" s="1"/>
      <c r="N4" s="1"/>
      <c r="O4" s="89"/>
      <c r="P4" s="89"/>
      <c r="Q4" s="89"/>
      <c r="R4" s="89"/>
      <c r="S4" s="89"/>
      <c r="T4" s="89"/>
      <c r="U4" s="89"/>
      <c r="V4" s="89"/>
      <c r="W4" s="89"/>
      <c r="X4" s="89"/>
      <c r="Y4" s="132"/>
      <c r="Z4" s="1"/>
      <c r="AA4" s="1"/>
      <c r="AB4" s="1"/>
      <c r="AC4" s="1"/>
      <c r="AD4" s="89"/>
      <c r="AE4" s="390" t="s">
        <v>32</v>
      </c>
    </row>
    <row r="5" spans="1:31" s="391" customFormat="1" ht="18.75" customHeight="1">
      <c r="A5" s="404" t="s">
        <v>1</v>
      </c>
      <c r="B5" s="756" t="s">
        <v>2</v>
      </c>
      <c r="C5" s="757"/>
      <c r="D5" s="757"/>
      <c r="E5" s="757"/>
      <c r="F5" s="757"/>
      <c r="G5" s="757"/>
      <c r="H5" s="758"/>
      <c r="I5" s="756" t="s">
        <v>3</v>
      </c>
      <c r="J5" s="757"/>
      <c r="K5" s="757"/>
      <c r="L5" s="757"/>
      <c r="M5" s="757"/>
      <c r="N5" s="757"/>
      <c r="O5" s="758"/>
      <c r="P5" s="756" t="s">
        <v>36</v>
      </c>
      <c r="Q5" s="757"/>
      <c r="R5" s="757"/>
      <c r="S5" s="757"/>
      <c r="T5" s="757"/>
      <c r="U5" s="757"/>
      <c r="V5" s="758"/>
      <c r="W5" s="756" t="s">
        <v>132</v>
      </c>
      <c r="X5" s="757"/>
      <c r="Y5" s="757"/>
      <c r="Z5" s="757"/>
      <c r="AA5" s="757"/>
      <c r="AB5" s="757"/>
      <c r="AC5" s="757"/>
      <c r="AD5" s="757"/>
      <c r="AE5" s="716"/>
    </row>
    <row r="6" spans="1:31" s="18" customFormat="1" ht="15" customHeight="1">
      <c r="A6" s="84" t="s">
        <v>5</v>
      </c>
      <c r="B6" s="392" t="s">
        <v>6</v>
      </c>
      <c r="C6" s="353"/>
      <c r="D6" s="19" t="s">
        <v>7</v>
      </c>
      <c r="E6" s="19" t="s">
        <v>8</v>
      </c>
      <c r="F6" s="405" t="s">
        <v>9</v>
      </c>
      <c r="G6" s="19"/>
      <c r="H6" s="19" t="s">
        <v>11</v>
      </c>
      <c r="I6" s="392" t="s">
        <v>6</v>
      </c>
      <c r="J6" s="353"/>
      <c r="K6" s="19" t="s">
        <v>7</v>
      </c>
      <c r="L6" s="19" t="s">
        <v>8</v>
      </c>
      <c r="M6" s="405" t="s">
        <v>9</v>
      </c>
      <c r="N6" s="19"/>
      <c r="O6" s="19" t="s">
        <v>11</v>
      </c>
      <c r="P6" s="392" t="s">
        <v>6</v>
      </c>
      <c r="Q6" s="353"/>
      <c r="R6" s="19" t="s">
        <v>7</v>
      </c>
      <c r="S6" s="19" t="s">
        <v>8</v>
      </c>
      <c r="T6" s="405" t="s">
        <v>9</v>
      </c>
      <c r="U6" s="19"/>
      <c r="V6" s="19" t="s">
        <v>11</v>
      </c>
      <c r="W6" s="392" t="s">
        <v>6</v>
      </c>
      <c r="X6" s="353"/>
      <c r="Y6" s="19" t="s">
        <v>7</v>
      </c>
      <c r="Z6" s="19" t="s">
        <v>8</v>
      </c>
      <c r="AA6" s="405" t="s">
        <v>9</v>
      </c>
      <c r="AB6" s="19"/>
      <c r="AC6" s="19" t="s">
        <v>10</v>
      </c>
      <c r="AD6" s="84" t="s">
        <v>11</v>
      </c>
      <c r="AE6" s="19" t="s">
        <v>12</v>
      </c>
    </row>
    <row r="7" spans="1:31" s="18" customFormat="1" ht="13.5" customHeight="1">
      <c r="A7" s="392" t="s">
        <v>13</v>
      </c>
      <c r="B7" s="45" t="s">
        <v>33</v>
      </c>
      <c r="C7" s="19" t="s">
        <v>14</v>
      </c>
      <c r="D7" s="19" t="s">
        <v>15</v>
      </c>
      <c r="E7" s="19" t="s">
        <v>15</v>
      </c>
      <c r="F7" s="19" t="s">
        <v>15</v>
      </c>
      <c r="G7" s="19" t="s">
        <v>14</v>
      </c>
      <c r="H7" s="19" t="s">
        <v>15</v>
      </c>
      <c r="I7" s="45" t="s">
        <v>33</v>
      </c>
      <c r="J7" s="19" t="s">
        <v>14</v>
      </c>
      <c r="K7" s="19" t="s">
        <v>15</v>
      </c>
      <c r="L7" s="19" t="s">
        <v>15</v>
      </c>
      <c r="M7" s="19" t="s">
        <v>15</v>
      </c>
      <c r="N7" s="19" t="s">
        <v>14</v>
      </c>
      <c r="O7" s="19" t="s">
        <v>15</v>
      </c>
      <c r="P7" s="45" t="s">
        <v>33</v>
      </c>
      <c r="Q7" s="19" t="s">
        <v>14</v>
      </c>
      <c r="R7" s="19" t="s">
        <v>15</v>
      </c>
      <c r="S7" s="19" t="s">
        <v>15</v>
      </c>
      <c r="T7" s="19" t="s">
        <v>15</v>
      </c>
      <c r="U7" s="19" t="s">
        <v>14</v>
      </c>
      <c r="V7" s="19" t="s">
        <v>15</v>
      </c>
      <c r="W7" s="45" t="s">
        <v>33</v>
      </c>
      <c r="X7" s="19" t="s">
        <v>14</v>
      </c>
      <c r="Y7" s="19" t="s">
        <v>15</v>
      </c>
      <c r="Z7" s="19" t="s">
        <v>15</v>
      </c>
      <c r="AA7" s="19" t="s">
        <v>15</v>
      </c>
      <c r="AB7" s="19" t="s">
        <v>14</v>
      </c>
      <c r="AC7" s="19" t="s">
        <v>15</v>
      </c>
      <c r="AD7" s="19" t="s">
        <v>15</v>
      </c>
      <c r="AE7" s="19" t="s">
        <v>15</v>
      </c>
    </row>
    <row r="8" spans="1:31" s="20" customFormat="1" ht="9.75" customHeight="1">
      <c r="A8" s="46" t="s">
        <v>16</v>
      </c>
      <c r="B8" s="46">
        <v>1</v>
      </c>
      <c r="C8" s="46">
        <v>2</v>
      </c>
      <c r="D8" s="46">
        <v>3</v>
      </c>
      <c r="E8" s="46">
        <v>4</v>
      </c>
      <c r="F8" s="47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7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7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7">
        <v>26</v>
      </c>
      <c r="AB8" s="46">
        <v>27</v>
      </c>
      <c r="AC8" s="46">
        <v>28</v>
      </c>
      <c r="AD8" s="46">
        <v>29</v>
      </c>
      <c r="AE8" s="47">
        <v>30</v>
      </c>
    </row>
    <row r="9" spans="1:31" s="18" customFormat="1" ht="9.75" customHeight="1">
      <c r="A9" s="49"/>
      <c r="B9" s="50"/>
      <c r="C9" s="51"/>
      <c r="D9" s="393"/>
      <c r="E9" s="50"/>
      <c r="F9" s="52"/>
      <c r="G9" s="51"/>
      <c r="H9" s="50"/>
      <c r="I9" s="50"/>
      <c r="J9" s="51"/>
      <c r="K9" s="50"/>
      <c r="L9" s="50"/>
      <c r="M9" s="52"/>
      <c r="N9" s="51"/>
      <c r="O9" s="50"/>
      <c r="P9" s="50"/>
      <c r="Q9" s="51"/>
      <c r="R9" s="50"/>
      <c r="S9" s="50"/>
      <c r="T9" s="52"/>
      <c r="U9" s="51"/>
      <c r="V9" s="50"/>
      <c r="W9" s="50"/>
      <c r="X9" s="51"/>
      <c r="Y9" s="50"/>
      <c r="Z9" s="50"/>
      <c r="AA9" s="52"/>
      <c r="AB9" s="51"/>
      <c r="AC9" s="50"/>
      <c r="AD9" s="50"/>
      <c r="AE9" s="52"/>
    </row>
    <row r="10" spans="1:31" s="22" customFormat="1" ht="15" customHeight="1">
      <c r="A10" s="53" t="s">
        <v>120</v>
      </c>
      <c r="B10" s="21"/>
      <c r="C10" s="55"/>
      <c r="D10" s="28"/>
      <c r="E10" s="21"/>
      <c r="F10" s="21"/>
      <c r="G10" s="55"/>
      <c r="H10" s="21"/>
      <c r="I10" s="21"/>
      <c r="J10" s="55"/>
      <c r="K10" s="21"/>
      <c r="L10" s="21"/>
      <c r="M10" s="21"/>
      <c r="N10" s="55"/>
      <c r="O10" s="21"/>
      <c r="P10" s="21"/>
      <c r="Q10" s="55"/>
      <c r="R10" s="21"/>
      <c r="S10" s="21"/>
      <c r="T10" s="21"/>
      <c r="U10" s="55"/>
      <c r="V10" s="21"/>
      <c r="W10" s="21"/>
      <c r="X10" s="55"/>
      <c r="Y10" s="21"/>
      <c r="Z10" s="21"/>
      <c r="AA10" s="21"/>
      <c r="AB10" s="55"/>
      <c r="AC10" s="21"/>
      <c r="AD10" s="21"/>
      <c r="AE10" s="21"/>
    </row>
    <row r="11" spans="1:31" s="22" customFormat="1" ht="15" customHeight="1">
      <c r="A11" s="48" t="s">
        <v>121</v>
      </c>
      <c r="B11" s="24">
        <v>0</v>
      </c>
      <c r="C11" s="58">
        <v>0</v>
      </c>
      <c r="D11" s="24">
        <v>0</v>
      </c>
      <c r="E11" s="24">
        <v>0</v>
      </c>
      <c r="F11" s="24">
        <v>0</v>
      </c>
      <c r="G11" s="58">
        <v>0</v>
      </c>
      <c r="H11" s="24">
        <v>1</v>
      </c>
      <c r="I11" s="24">
        <v>30761.353</v>
      </c>
      <c r="J11" s="58">
        <v>3.5</v>
      </c>
      <c r="K11" s="24">
        <v>40</v>
      </c>
      <c r="L11" s="24">
        <v>0</v>
      </c>
      <c r="M11" s="24">
        <v>40</v>
      </c>
      <c r="N11" s="58">
        <v>5.2</v>
      </c>
      <c r="O11" s="24">
        <v>31</v>
      </c>
      <c r="P11" s="24">
        <v>9903.67</v>
      </c>
      <c r="Q11" s="58">
        <v>3</v>
      </c>
      <c r="R11" s="24">
        <v>35</v>
      </c>
      <c r="S11" s="24">
        <v>2</v>
      </c>
      <c r="T11" s="24">
        <v>37</v>
      </c>
      <c r="U11" s="58">
        <v>3.4</v>
      </c>
      <c r="V11" s="24">
        <v>0</v>
      </c>
      <c r="W11" s="81">
        <v>40665.023</v>
      </c>
      <c r="X11" s="58">
        <v>2.7</v>
      </c>
      <c r="Y11" s="24">
        <v>75</v>
      </c>
      <c r="Z11" s="24">
        <v>2</v>
      </c>
      <c r="AA11" s="24">
        <v>77</v>
      </c>
      <c r="AB11" s="58">
        <v>4.1</v>
      </c>
      <c r="AC11" s="24">
        <v>5</v>
      </c>
      <c r="AD11" s="24">
        <v>32</v>
      </c>
      <c r="AE11" s="24">
        <v>0</v>
      </c>
    </row>
    <row r="12" spans="1:31" s="22" customFormat="1" ht="15" customHeight="1">
      <c r="A12" s="48" t="s">
        <v>122</v>
      </c>
      <c r="B12" s="24">
        <v>0</v>
      </c>
      <c r="C12" s="58">
        <v>0</v>
      </c>
      <c r="D12" s="24">
        <v>0</v>
      </c>
      <c r="E12" s="24">
        <v>0</v>
      </c>
      <c r="F12" s="24">
        <v>0</v>
      </c>
      <c r="G12" s="58">
        <v>0</v>
      </c>
      <c r="H12" s="24">
        <v>0</v>
      </c>
      <c r="I12" s="24">
        <v>0</v>
      </c>
      <c r="J12" s="58">
        <v>0</v>
      </c>
      <c r="K12" s="24">
        <v>0</v>
      </c>
      <c r="L12" s="24">
        <v>0</v>
      </c>
      <c r="M12" s="24">
        <v>0</v>
      </c>
      <c r="N12" s="58">
        <v>0</v>
      </c>
      <c r="O12" s="24">
        <v>0</v>
      </c>
      <c r="P12" s="24">
        <v>0</v>
      </c>
      <c r="Q12" s="58">
        <v>0</v>
      </c>
      <c r="R12" s="24">
        <v>0</v>
      </c>
      <c r="S12" s="24">
        <v>0</v>
      </c>
      <c r="T12" s="24">
        <v>0</v>
      </c>
      <c r="U12" s="58">
        <v>0</v>
      </c>
      <c r="V12" s="24">
        <v>0</v>
      </c>
      <c r="W12" s="81">
        <v>0</v>
      </c>
      <c r="X12" s="58">
        <v>0</v>
      </c>
      <c r="Y12" s="24">
        <v>0</v>
      </c>
      <c r="Z12" s="24">
        <v>0</v>
      </c>
      <c r="AA12" s="24">
        <v>0</v>
      </c>
      <c r="AB12" s="58">
        <v>0</v>
      </c>
      <c r="AC12" s="24">
        <v>0</v>
      </c>
      <c r="AD12" s="24">
        <v>0</v>
      </c>
      <c r="AE12" s="24">
        <v>0</v>
      </c>
    </row>
    <row r="13" spans="1:31" s="22" customFormat="1" ht="15" customHeight="1">
      <c r="A13" s="48" t="s">
        <v>123</v>
      </c>
      <c r="B13" s="24">
        <v>161060.862</v>
      </c>
      <c r="C13" s="58">
        <v>54.2</v>
      </c>
      <c r="D13" s="24">
        <v>8</v>
      </c>
      <c r="E13" s="24">
        <v>0</v>
      </c>
      <c r="F13" s="24">
        <v>8</v>
      </c>
      <c r="G13" s="58">
        <v>34.8</v>
      </c>
      <c r="H13" s="24">
        <v>8</v>
      </c>
      <c r="I13" s="24">
        <v>54137.318</v>
      </c>
      <c r="J13" s="58">
        <v>6.2</v>
      </c>
      <c r="K13" s="24">
        <v>44</v>
      </c>
      <c r="L13" s="24">
        <v>1</v>
      </c>
      <c r="M13" s="24">
        <v>45</v>
      </c>
      <c r="N13" s="58">
        <v>5.8</v>
      </c>
      <c r="O13" s="24">
        <v>20</v>
      </c>
      <c r="P13" s="24">
        <v>20521.122</v>
      </c>
      <c r="Q13" s="58">
        <v>6.3</v>
      </c>
      <c r="R13" s="24">
        <v>80</v>
      </c>
      <c r="S13" s="24">
        <v>5</v>
      </c>
      <c r="T13" s="24">
        <v>85</v>
      </c>
      <c r="U13" s="58">
        <v>7.8</v>
      </c>
      <c r="V13" s="24">
        <v>0</v>
      </c>
      <c r="W13" s="81">
        <v>235719.303</v>
      </c>
      <c r="X13" s="58">
        <v>15.7</v>
      </c>
      <c r="Y13" s="24">
        <v>132</v>
      </c>
      <c r="Z13" s="24">
        <v>6</v>
      </c>
      <c r="AA13" s="24">
        <v>138</v>
      </c>
      <c r="AB13" s="58">
        <v>7.3</v>
      </c>
      <c r="AC13" s="24">
        <v>23</v>
      </c>
      <c r="AD13" s="24">
        <v>28</v>
      </c>
      <c r="AE13" s="24">
        <v>3</v>
      </c>
    </row>
    <row r="14" spans="1:31" s="22" customFormat="1" ht="15" customHeight="1">
      <c r="A14" s="394" t="s">
        <v>18</v>
      </c>
      <c r="B14" s="61">
        <f aca="true" t="shared" si="0" ref="B14:AE14">SUM(B11:B13)</f>
        <v>161060.862</v>
      </c>
      <c r="C14" s="60">
        <f t="shared" si="0"/>
        <v>54.2</v>
      </c>
      <c r="D14" s="395">
        <f t="shared" si="0"/>
        <v>8</v>
      </c>
      <c r="E14" s="395">
        <f t="shared" si="0"/>
        <v>0</v>
      </c>
      <c r="F14" s="395">
        <f t="shared" si="0"/>
        <v>8</v>
      </c>
      <c r="G14" s="60">
        <f t="shared" si="0"/>
        <v>34.8</v>
      </c>
      <c r="H14" s="395">
        <f t="shared" si="0"/>
        <v>9</v>
      </c>
      <c r="I14" s="61">
        <f t="shared" si="0"/>
        <v>84898.671</v>
      </c>
      <c r="J14" s="60">
        <f t="shared" si="0"/>
        <v>9.7</v>
      </c>
      <c r="K14" s="395">
        <f t="shared" si="0"/>
        <v>84</v>
      </c>
      <c r="L14" s="395">
        <f t="shared" si="0"/>
        <v>1</v>
      </c>
      <c r="M14" s="395">
        <f t="shared" si="0"/>
        <v>85</v>
      </c>
      <c r="N14" s="60">
        <f t="shared" si="0"/>
        <v>11</v>
      </c>
      <c r="O14" s="395">
        <f t="shared" si="0"/>
        <v>51</v>
      </c>
      <c r="P14" s="61">
        <f t="shared" si="0"/>
        <v>30424.792</v>
      </c>
      <c r="Q14" s="60">
        <f t="shared" si="0"/>
        <v>9.3</v>
      </c>
      <c r="R14" s="395">
        <f t="shared" si="0"/>
        <v>115</v>
      </c>
      <c r="S14" s="395">
        <f t="shared" si="0"/>
        <v>7</v>
      </c>
      <c r="T14" s="395">
        <f t="shared" si="0"/>
        <v>122</v>
      </c>
      <c r="U14" s="60">
        <f t="shared" si="0"/>
        <v>11.2</v>
      </c>
      <c r="V14" s="395">
        <f t="shared" si="0"/>
        <v>0</v>
      </c>
      <c r="W14" s="61">
        <f t="shared" si="0"/>
        <v>276384.326</v>
      </c>
      <c r="X14" s="60">
        <f t="shared" si="0"/>
        <v>18.4</v>
      </c>
      <c r="Y14" s="395">
        <f t="shared" si="0"/>
        <v>207</v>
      </c>
      <c r="Z14" s="395">
        <f t="shared" si="0"/>
        <v>8</v>
      </c>
      <c r="AA14" s="395">
        <f t="shared" si="0"/>
        <v>215</v>
      </c>
      <c r="AB14" s="60">
        <f t="shared" si="0"/>
        <v>11.399999999999999</v>
      </c>
      <c r="AC14" s="395">
        <f t="shared" si="0"/>
        <v>28</v>
      </c>
      <c r="AD14" s="395">
        <f t="shared" si="0"/>
        <v>60</v>
      </c>
      <c r="AE14" s="395">
        <f t="shared" si="0"/>
        <v>3</v>
      </c>
    </row>
    <row r="15" spans="1:31" s="22" customFormat="1" ht="9.75" customHeight="1">
      <c r="A15" s="48"/>
      <c r="B15" s="24"/>
      <c r="C15" s="58"/>
      <c r="D15" s="23"/>
      <c r="E15" s="23"/>
      <c r="F15" s="23"/>
      <c r="G15" s="58"/>
      <c r="H15" s="23"/>
      <c r="I15" s="24"/>
      <c r="J15" s="58"/>
      <c r="K15" s="23"/>
      <c r="L15" s="23"/>
      <c r="M15" s="23"/>
      <c r="N15" s="58"/>
      <c r="O15" s="23"/>
      <c r="P15" s="24"/>
      <c r="Q15" s="58"/>
      <c r="R15" s="23"/>
      <c r="S15" s="23"/>
      <c r="T15" s="23"/>
      <c r="U15" s="58"/>
      <c r="V15" s="23"/>
      <c r="W15" s="81"/>
      <c r="X15" s="58"/>
      <c r="Y15" s="23"/>
      <c r="Z15" s="23"/>
      <c r="AA15" s="23"/>
      <c r="AB15" s="58"/>
      <c r="AC15" s="23"/>
      <c r="AD15" s="23"/>
      <c r="AE15" s="23"/>
    </row>
    <row r="16" spans="1:31" s="22" customFormat="1" ht="15" customHeight="1">
      <c r="A16" s="53" t="s">
        <v>124</v>
      </c>
      <c r="B16" s="21"/>
      <c r="C16" s="55"/>
      <c r="D16" s="27"/>
      <c r="E16" s="27"/>
      <c r="F16" s="27"/>
      <c r="G16" s="55"/>
      <c r="H16" s="27"/>
      <c r="I16" s="21"/>
      <c r="J16" s="55"/>
      <c r="K16" s="27"/>
      <c r="L16" s="27"/>
      <c r="M16" s="27"/>
      <c r="N16" s="55"/>
      <c r="O16" s="27"/>
      <c r="P16" s="21"/>
      <c r="Q16" s="55"/>
      <c r="R16" s="27"/>
      <c r="S16" s="27"/>
      <c r="T16" s="27"/>
      <c r="U16" s="55"/>
      <c r="V16" s="27"/>
      <c r="W16" s="21"/>
      <c r="X16" s="55"/>
      <c r="Y16" s="27"/>
      <c r="Z16" s="27"/>
      <c r="AA16" s="27"/>
      <c r="AB16" s="55"/>
      <c r="AC16" s="27"/>
      <c r="AD16" s="27"/>
      <c r="AE16" s="27"/>
    </row>
    <row r="17" spans="1:31" s="22" customFormat="1" ht="15" customHeight="1">
      <c r="A17" s="48" t="s">
        <v>125</v>
      </c>
      <c r="B17" s="24">
        <v>50072.962</v>
      </c>
      <c r="C17" s="58">
        <v>16.8</v>
      </c>
      <c r="D17" s="24">
        <v>9</v>
      </c>
      <c r="E17" s="24">
        <v>0</v>
      </c>
      <c r="F17" s="24">
        <v>9</v>
      </c>
      <c r="G17" s="58">
        <v>39.2</v>
      </c>
      <c r="H17" s="24">
        <v>17</v>
      </c>
      <c r="I17" s="24">
        <v>770014.483</v>
      </c>
      <c r="J17" s="58">
        <v>88.1</v>
      </c>
      <c r="K17" s="24">
        <v>670</v>
      </c>
      <c r="L17" s="24">
        <v>4</v>
      </c>
      <c r="M17" s="24">
        <v>674</v>
      </c>
      <c r="N17" s="58">
        <v>87.2</v>
      </c>
      <c r="O17" s="24">
        <v>376</v>
      </c>
      <c r="P17" s="24">
        <v>197540.663</v>
      </c>
      <c r="Q17" s="58">
        <v>60.5</v>
      </c>
      <c r="R17" s="24">
        <v>791</v>
      </c>
      <c r="S17" s="24">
        <v>5</v>
      </c>
      <c r="T17" s="24">
        <v>796</v>
      </c>
      <c r="U17" s="58">
        <v>73.1</v>
      </c>
      <c r="V17" s="24">
        <v>0</v>
      </c>
      <c r="W17" s="81">
        <v>1017628.11</v>
      </c>
      <c r="X17" s="58">
        <v>67.9</v>
      </c>
      <c r="Y17" s="24">
        <v>1470</v>
      </c>
      <c r="Z17" s="24">
        <v>9</v>
      </c>
      <c r="AA17" s="24">
        <v>1479</v>
      </c>
      <c r="AB17" s="58">
        <v>78.4</v>
      </c>
      <c r="AC17" s="24">
        <v>4</v>
      </c>
      <c r="AD17" s="24">
        <v>393</v>
      </c>
      <c r="AE17" s="24">
        <v>13</v>
      </c>
    </row>
    <row r="18" spans="1:31" s="22" customFormat="1" ht="15" customHeight="1">
      <c r="A18" s="48" t="s">
        <v>123</v>
      </c>
      <c r="B18" s="24">
        <v>27968.59</v>
      </c>
      <c r="C18" s="58">
        <v>9.4</v>
      </c>
      <c r="D18" s="24">
        <v>3</v>
      </c>
      <c r="E18" s="24">
        <v>0</v>
      </c>
      <c r="F18" s="24">
        <v>3</v>
      </c>
      <c r="G18" s="58">
        <v>13</v>
      </c>
      <c r="H18" s="24">
        <v>1</v>
      </c>
      <c r="I18" s="24">
        <v>13122.094</v>
      </c>
      <c r="J18" s="58">
        <v>1.5</v>
      </c>
      <c r="K18" s="24">
        <v>11</v>
      </c>
      <c r="L18" s="24">
        <v>0</v>
      </c>
      <c r="M18" s="24">
        <v>11</v>
      </c>
      <c r="N18" s="58">
        <v>1.4</v>
      </c>
      <c r="O18" s="24">
        <v>4</v>
      </c>
      <c r="P18" s="24">
        <v>11683.91</v>
      </c>
      <c r="Q18" s="58">
        <v>3.6</v>
      </c>
      <c r="R18" s="24">
        <v>52</v>
      </c>
      <c r="S18" s="24">
        <v>1</v>
      </c>
      <c r="T18" s="24">
        <v>53</v>
      </c>
      <c r="U18" s="58">
        <v>4.8</v>
      </c>
      <c r="V18" s="24">
        <v>0</v>
      </c>
      <c r="W18" s="81">
        <v>52774.596</v>
      </c>
      <c r="X18" s="58">
        <v>3.5</v>
      </c>
      <c r="Y18" s="24">
        <v>66</v>
      </c>
      <c r="Z18" s="24">
        <v>1</v>
      </c>
      <c r="AA18" s="24">
        <v>67</v>
      </c>
      <c r="AB18" s="58">
        <v>3.6</v>
      </c>
      <c r="AC18" s="24">
        <v>6</v>
      </c>
      <c r="AD18" s="24">
        <v>5</v>
      </c>
      <c r="AE18" s="24">
        <v>1</v>
      </c>
    </row>
    <row r="19" spans="1:31" s="22" customFormat="1" ht="15" customHeight="1">
      <c r="A19" s="48" t="s">
        <v>126</v>
      </c>
      <c r="B19" s="24">
        <v>32852.836</v>
      </c>
      <c r="C19" s="58">
        <v>11</v>
      </c>
      <c r="D19" s="24">
        <v>1</v>
      </c>
      <c r="E19" s="24">
        <v>0</v>
      </c>
      <c r="F19" s="24">
        <v>1</v>
      </c>
      <c r="G19" s="58">
        <v>4.3</v>
      </c>
      <c r="H19" s="24">
        <v>1</v>
      </c>
      <c r="I19" s="24">
        <v>5867.36</v>
      </c>
      <c r="J19" s="58">
        <v>0.6</v>
      </c>
      <c r="K19" s="24">
        <v>2</v>
      </c>
      <c r="L19" s="24">
        <v>0</v>
      </c>
      <c r="M19" s="24">
        <v>2</v>
      </c>
      <c r="N19" s="58">
        <v>0.3</v>
      </c>
      <c r="O19" s="24">
        <v>0</v>
      </c>
      <c r="P19" s="24">
        <v>1043.25</v>
      </c>
      <c r="Q19" s="58">
        <v>0.3</v>
      </c>
      <c r="R19" s="24">
        <v>4</v>
      </c>
      <c r="S19" s="24">
        <v>0</v>
      </c>
      <c r="T19" s="24">
        <v>4</v>
      </c>
      <c r="U19" s="58">
        <v>0.4</v>
      </c>
      <c r="V19" s="24">
        <v>0</v>
      </c>
      <c r="W19" s="81">
        <v>39763.448</v>
      </c>
      <c r="X19" s="58">
        <v>2.7</v>
      </c>
      <c r="Y19" s="24">
        <v>7</v>
      </c>
      <c r="Z19" s="24">
        <v>0</v>
      </c>
      <c r="AA19" s="24">
        <v>7</v>
      </c>
      <c r="AB19" s="58">
        <v>0.4</v>
      </c>
      <c r="AC19" s="24">
        <v>0</v>
      </c>
      <c r="AD19" s="24">
        <v>1</v>
      </c>
      <c r="AE19" s="24">
        <v>0</v>
      </c>
    </row>
    <row r="20" spans="1:31" s="22" customFormat="1" ht="15" customHeight="1">
      <c r="A20" s="394" t="s">
        <v>127</v>
      </c>
      <c r="B20" s="61">
        <f aca="true" t="shared" si="1" ref="B20:AE20">SUM(B17:B19)</f>
        <v>110894.388</v>
      </c>
      <c r="C20" s="60">
        <f t="shared" si="1"/>
        <v>37.2</v>
      </c>
      <c r="D20" s="395">
        <f t="shared" si="1"/>
        <v>13</v>
      </c>
      <c r="E20" s="395">
        <f t="shared" si="1"/>
        <v>0</v>
      </c>
      <c r="F20" s="395">
        <f t="shared" si="1"/>
        <v>13</v>
      </c>
      <c r="G20" s="60">
        <f t="shared" si="1"/>
        <v>56.5</v>
      </c>
      <c r="H20" s="395">
        <f t="shared" si="1"/>
        <v>19</v>
      </c>
      <c r="I20" s="61">
        <f t="shared" si="1"/>
        <v>789003.937</v>
      </c>
      <c r="J20" s="60">
        <f t="shared" si="1"/>
        <v>90.19999999999999</v>
      </c>
      <c r="K20" s="395">
        <f t="shared" si="1"/>
        <v>683</v>
      </c>
      <c r="L20" s="395">
        <f t="shared" si="1"/>
        <v>4</v>
      </c>
      <c r="M20" s="395">
        <f t="shared" si="1"/>
        <v>687</v>
      </c>
      <c r="N20" s="60">
        <f t="shared" si="1"/>
        <v>88.9</v>
      </c>
      <c r="O20" s="395">
        <f t="shared" si="1"/>
        <v>380</v>
      </c>
      <c r="P20" s="61">
        <f t="shared" si="1"/>
        <v>210267.823</v>
      </c>
      <c r="Q20" s="60">
        <f t="shared" si="1"/>
        <v>64.39999999999999</v>
      </c>
      <c r="R20" s="395">
        <f t="shared" si="1"/>
        <v>847</v>
      </c>
      <c r="S20" s="395">
        <f t="shared" si="1"/>
        <v>6</v>
      </c>
      <c r="T20" s="395">
        <f t="shared" si="1"/>
        <v>853</v>
      </c>
      <c r="U20" s="60">
        <f t="shared" si="1"/>
        <v>78.3</v>
      </c>
      <c r="V20" s="395">
        <f t="shared" si="1"/>
        <v>0</v>
      </c>
      <c r="W20" s="61">
        <f t="shared" si="1"/>
        <v>1110166.154</v>
      </c>
      <c r="X20" s="60">
        <f t="shared" si="1"/>
        <v>74.10000000000001</v>
      </c>
      <c r="Y20" s="395">
        <f t="shared" si="1"/>
        <v>1543</v>
      </c>
      <c r="Z20" s="395">
        <f t="shared" si="1"/>
        <v>10</v>
      </c>
      <c r="AA20" s="395">
        <f t="shared" si="1"/>
        <v>1553</v>
      </c>
      <c r="AB20" s="60">
        <f t="shared" si="1"/>
        <v>82.4</v>
      </c>
      <c r="AC20" s="395">
        <f t="shared" si="1"/>
        <v>10</v>
      </c>
      <c r="AD20" s="395">
        <f t="shared" si="1"/>
        <v>399</v>
      </c>
      <c r="AE20" s="395">
        <f t="shared" si="1"/>
        <v>14</v>
      </c>
    </row>
    <row r="21" spans="1:31" s="22" customFormat="1" ht="9.75" customHeight="1">
      <c r="A21" s="48"/>
      <c r="B21" s="24"/>
      <c r="C21" s="58"/>
      <c r="D21" s="23"/>
      <c r="E21" s="23"/>
      <c r="F21" s="23"/>
      <c r="G21" s="58"/>
      <c r="H21" s="23"/>
      <c r="I21" s="24"/>
      <c r="J21" s="58"/>
      <c r="K21" s="23"/>
      <c r="L21" s="23"/>
      <c r="M21" s="23"/>
      <c r="N21" s="58"/>
      <c r="O21" s="23"/>
      <c r="P21" s="24"/>
      <c r="Q21" s="58"/>
      <c r="R21" s="23"/>
      <c r="S21" s="23"/>
      <c r="T21" s="23"/>
      <c r="U21" s="58"/>
      <c r="V21" s="23"/>
      <c r="W21" s="81"/>
      <c r="X21" s="58"/>
      <c r="Y21" s="23"/>
      <c r="Z21" s="23"/>
      <c r="AA21" s="23"/>
      <c r="AB21" s="58"/>
      <c r="AC21" s="23"/>
      <c r="AD21" s="23"/>
      <c r="AE21" s="23"/>
    </row>
    <row r="22" spans="1:31" s="22" customFormat="1" ht="15" customHeight="1">
      <c r="A22" s="400" t="s">
        <v>20</v>
      </c>
      <c r="B22" s="21">
        <f aca="true" t="shared" si="2" ref="B22:AE22">B14+B20</f>
        <v>271955.25</v>
      </c>
      <c r="C22" s="55">
        <f t="shared" si="2"/>
        <v>91.4</v>
      </c>
      <c r="D22" s="27">
        <f t="shared" si="2"/>
        <v>21</v>
      </c>
      <c r="E22" s="27">
        <f t="shared" si="2"/>
        <v>0</v>
      </c>
      <c r="F22" s="27">
        <f t="shared" si="2"/>
        <v>21</v>
      </c>
      <c r="G22" s="55">
        <f t="shared" si="2"/>
        <v>91.3</v>
      </c>
      <c r="H22" s="27">
        <f t="shared" si="2"/>
        <v>28</v>
      </c>
      <c r="I22" s="21">
        <f t="shared" si="2"/>
        <v>873902.608</v>
      </c>
      <c r="J22" s="55">
        <f t="shared" si="2"/>
        <v>99.89999999999999</v>
      </c>
      <c r="K22" s="27">
        <f t="shared" si="2"/>
        <v>767</v>
      </c>
      <c r="L22" s="27">
        <f t="shared" si="2"/>
        <v>5</v>
      </c>
      <c r="M22" s="27">
        <f t="shared" si="2"/>
        <v>772</v>
      </c>
      <c r="N22" s="55">
        <f t="shared" si="2"/>
        <v>99.9</v>
      </c>
      <c r="O22" s="27">
        <f t="shared" si="2"/>
        <v>431</v>
      </c>
      <c r="P22" s="21">
        <f t="shared" si="2"/>
        <v>240692.615</v>
      </c>
      <c r="Q22" s="55">
        <f t="shared" si="2"/>
        <v>73.69999999999999</v>
      </c>
      <c r="R22" s="27">
        <f t="shared" si="2"/>
        <v>962</v>
      </c>
      <c r="S22" s="27">
        <f t="shared" si="2"/>
        <v>13</v>
      </c>
      <c r="T22" s="27">
        <f t="shared" si="2"/>
        <v>975</v>
      </c>
      <c r="U22" s="55">
        <f t="shared" si="2"/>
        <v>89.5</v>
      </c>
      <c r="V22" s="27">
        <f t="shared" si="2"/>
        <v>0</v>
      </c>
      <c r="W22" s="21">
        <f t="shared" si="2"/>
        <v>1386550.48</v>
      </c>
      <c r="X22" s="55">
        <f t="shared" si="2"/>
        <v>92.5</v>
      </c>
      <c r="Y22" s="27">
        <f t="shared" si="2"/>
        <v>1750</v>
      </c>
      <c r="Z22" s="27">
        <f t="shared" si="2"/>
        <v>18</v>
      </c>
      <c r="AA22" s="27">
        <f t="shared" si="2"/>
        <v>1768</v>
      </c>
      <c r="AB22" s="55">
        <f t="shared" si="2"/>
        <v>93.80000000000001</v>
      </c>
      <c r="AC22" s="27">
        <f t="shared" si="2"/>
        <v>38</v>
      </c>
      <c r="AD22" s="27">
        <f t="shared" si="2"/>
        <v>459</v>
      </c>
      <c r="AE22" s="27">
        <f t="shared" si="2"/>
        <v>17</v>
      </c>
    </row>
    <row r="23" spans="1:31" s="22" customFormat="1" ht="9.75" customHeight="1">
      <c r="A23" s="48"/>
      <c r="B23" s="24"/>
      <c r="C23" s="58"/>
      <c r="D23" s="23"/>
      <c r="E23" s="23"/>
      <c r="F23" s="23"/>
      <c r="G23" s="58"/>
      <c r="H23" s="23"/>
      <c r="I23" s="24"/>
      <c r="J23" s="58"/>
      <c r="K23" s="23"/>
      <c r="L23" s="23"/>
      <c r="M23" s="23"/>
      <c r="N23" s="58"/>
      <c r="O23" s="23"/>
      <c r="P23" s="24"/>
      <c r="Q23" s="58"/>
      <c r="R23" s="23"/>
      <c r="S23" s="23"/>
      <c r="T23" s="23"/>
      <c r="U23" s="58"/>
      <c r="V23" s="23"/>
      <c r="W23" s="81"/>
      <c r="X23" s="58"/>
      <c r="Y23" s="23"/>
      <c r="Z23" s="23"/>
      <c r="AA23" s="23"/>
      <c r="AB23" s="58"/>
      <c r="AC23" s="23"/>
      <c r="AD23" s="23"/>
      <c r="AE23" s="23"/>
    </row>
    <row r="24" spans="1:31" s="22" customFormat="1" ht="15" customHeight="1">
      <c r="A24" s="53" t="s">
        <v>24</v>
      </c>
      <c r="B24" s="21"/>
      <c r="C24" s="55"/>
      <c r="D24" s="27"/>
      <c r="E24" s="27"/>
      <c r="F24" s="27"/>
      <c r="G24" s="55"/>
      <c r="H24" s="27"/>
      <c r="I24" s="21"/>
      <c r="J24" s="55"/>
      <c r="K24" s="27"/>
      <c r="L24" s="27"/>
      <c r="M24" s="27"/>
      <c r="N24" s="55"/>
      <c r="O24" s="27"/>
      <c r="P24" s="21"/>
      <c r="Q24" s="55"/>
      <c r="R24" s="27"/>
      <c r="S24" s="27"/>
      <c r="T24" s="27"/>
      <c r="U24" s="55"/>
      <c r="V24" s="27"/>
      <c r="W24" s="21"/>
      <c r="X24" s="55"/>
      <c r="Y24" s="27"/>
      <c r="Z24" s="27"/>
      <c r="AA24" s="27"/>
      <c r="AB24" s="55"/>
      <c r="AC24" s="27"/>
      <c r="AD24" s="27"/>
      <c r="AE24" s="27"/>
    </row>
    <row r="25" spans="1:31" s="22" customFormat="1" ht="15" customHeight="1">
      <c r="A25" s="48" t="s">
        <v>128</v>
      </c>
      <c r="B25" s="24">
        <v>25471.953</v>
      </c>
      <c r="C25" s="58">
        <v>8.6</v>
      </c>
      <c r="D25" s="24">
        <v>2</v>
      </c>
      <c r="E25" s="24">
        <v>0</v>
      </c>
      <c r="F25" s="24">
        <v>2</v>
      </c>
      <c r="G25" s="58">
        <v>8.7</v>
      </c>
      <c r="H25" s="24">
        <v>0</v>
      </c>
      <c r="I25" s="24">
        <v>548.483</v>
      </c>
      <c r="J25" s="58">
        <v>0.1</v>
      </c>
      <c r="K25" s="24">
        <v>1</v>
      </c>
      <c r="L25" s="24">
        <v>0</v>
      </c>
      <c r="M25" s="24">
        <v>1</v>
      </c>
      <c r="N25" s="58">
        <v>0.1</v>
      </c>
      <c r="O25" s="24">
        <v>2</v>
      </c>
      <c r="P25" s="24">
        <v>85902.064</v>
      </c>
      <c r="Q25" s="58">
        <v>26.3</v>
      </c>
      <c r="R25" s="24">
        <v>114</v>
      </c>
      <c r="S25" s="24">
        <v>0</v>
      </c>
      <c r="T25" s="24">
        <v>114</v>
      </c>
      <c r="U25" s="58">
        <v>10.5</v>
      </c>
      <c r="V25" s="24">
        <v>0</v>
      </c>
      <c r="W25" s="81">
        <v>111922.501</v>
      </c>
      <c r="X25" s="58">
        <v>7.5</v>
      </c>
      <c r="Y25" s="24">
        <v>117</v>
      </c>
      <c r="Z25" s="24">
        <v>0</v>
      </c>
      <c r="AA25" s="24">
        <v>117</v>
      </c>
      <c r="AB25" s="58">
        <v>6.2</v>
      </c>
      <c r="AC25" s="24">
        <v>1</v>
      </c>
      <c r="AD25" s="24">
        <v>2</v>
      </c>
      <c r="AE25" s="24">
        <v>3</v>
      </c>
    </row>
    <row r="26" spans="1:31" s="22" customFormat="1" ht="15" customHeight="1">
      <c r="A26" s="394" t="s">
        <v>24</v>
      </c>
      <c r="B26" s="61">
        <f aca="true" t="shared" si="3" ref="B26:AE26">SUM(B25:B25)</f>
        <v>25471.953</v>
      </c>
      <c r="C26" s="60">
        <f t="shared" si="3"/>
        <v>8.6</v>
      </c>
      <c r="D26" s="395">
        <f t="shared" si="3"/>
        <v>2</v>
      </c>
      <c r="E26" s="395">
        <f t="shared" si="3"/>
        <v>0</v>
      </c>
      <c r="F26" s="395">
        <f t="shared" si="3"/>
        <v>2</v>
      </c>
      <c r="G26" s="60">
        <f t="shared" si="3"/>
        <v>8.7</v>
      </c>
      <c r="H26" s="395">
        <f t="shared" si="3"/>
        <v>0</v>
      </c>
      <c r="I26" s="61">
        <f t="shared" si="3"/>
        <v>548.483</v>
      </c>
      <c r="J26" s="60">
        <f t="shared" si="3"/>
        <v>0.1</v>
      </c>
      <c r="K26" s="395">
        <f t="shared" si="3"/>
        <v>1</v>
      </c>
      <c r="L26" s="395">
        <f t="shared" si="3"/>
        <v>0</v>
      </c>
      <c r="M26" s="395">
        <f t="shared" si="3"/>
        <v>1</v>
      </c>
      <c r="N26" s="60">
        <f t="shared" si="3"/>
        <v>0.1</v>
      </c>
      <c r="O26" s="395">
        <f t="shared" si="3"/>
        <v>2</v>
      </c>
      <c r="P26" s="61">
        <f t="shared" si="3"/>
        <v>85902.064</v>
      </c>
      <c r="Q26" s="60">
        <f t="shared" si="3"/>
        <v>26.3</v>
      </c>
      <c r="R26" s="395">
        <f t="shared" si="3"/>
        <v>114</v>
      </c>
      <c r="S26" s="395">
        <f t="shared" si="3"/>
        <v>0</v>
      </c>
      <c r="T26" s="395">
        <f t="shared" si="3"/>
        <v>114</v>
      </c>
      <c r="U26" s="60">
        <f t="shared" si="3"/>
        <v>10.5</v>
      </c>
      <c r="V26" s="395">
        <f t="shared" si="3"/>
        <v>0</v>
      </c>
      <c r="W26" s="61">
        <f t="shared" si="3"/>
        <v>111922.501</v>
      </c>
      <c r="X26" s="60">
        <f t="shared" si="3"/>
        <v>7.5</v>
      </c>
      <c r="Y26" s="395">
        <f t="shared" si="3"/>
        <v>117</v>
      </c>
      <c r="Z26" s="395">
        <f t="shared" si="3"/>
        <v>0</v>
      </c>
      <c r="AA26" s="395">
        <f t="shared" si="3"/>
        <v>117</v>
      </c>
      <c r="AB26" s="60">
        <f t="shared" si="3"/>
        <v>6.2</v>
      </c>
      <c r="AC26" s="395">
        <f t="shared" si="3"/>
        <v>1</v>
      </c>
      <c r="AD26" s="395">
        <f t="shared" si="3"/>
        <v>2</v>
      </c>
      <c r="AE26" s="395">
        <f t="shared" si="3"/>
        <v>3</v>
      </c>
    </row>
    <row r="27" spans="1:31" s="22" customFormat="1" ht="9.75" customHeight="1">
      <c r="A27" s="48"/>
      <c r="B27" s="24"/>
      <c r="C27" s="58"/>
      <c r="D27" s="23"/>
      <c r="E27" s="23"/>
      <c r="F27" s="23"/>
      <c r="G27" s="58"/>
      <c r="H27" s="23"/>
      <c r="I27" s="24"/>
      <c r="J27" s="58"/>
      <c r="K27" s="23"/>
      <c r="L27" s="23"/>
      <c r="M27" s="23"/>
      <c r="N27" s="58"/>
      <c r="O27" s="23"/>
      <c r="P27" s="24"/>
      <c r="Q27" s="58"/>
      <c r="R27" s="23"/>
      <c r="S27" s="23"/>
      <c r="T27" s="23"/>
      <c r="U27" s="58"/>
      <c r="V27" s="23"/>
      <c r="W27" s="81"/>
      <c r="X27" s="58"/>
      <c r="Y27" s="23"/>
      <c r="Z27" s="23"/>
      <c r="AA27" s="23"/>
      <c r="AB27" s="58"/>
      <c r="AC27" s="23"/>
      <c r="AD27" s="23"/>
      <c r="AE27" s="23"/>
    </row>
    <row r="28" spans="1:31" s="22" customFormat="1" ht="15" customHeight="1">
      <c r="A28" s="400" t="s">
        <v>25</v>
      </c>
      <c r="B28" s="21">
        <f aca="true" t="shared" si="4" ref="B28:AE28">B22+B26</f>
        <v>297427.203</v>
      </c>
      <c r="C28" s="55">
        <f t="shared" si="4"/>
        <v>100</v>
      </c>
      <c r="D28" s="27">
        <f t="shared" si="4"/>
        <v>23</v>
      </c>
      <c r="E28" s="27">
        <f t="shared" si="4"/>
        <v>0</v>
      </c>
      <c r="F28" s="27">
        <f t="shared" si="4"/>
        <v>23</v>
      </c>
      <c r="G28" s="55">
        <f t="shared" si="4"/>
        <v>100</v>
      </c>
      <c r="H28" s="27">
        <f t="shared" si="4"/>
        <v>28</v>
      </c>
      <c r="I28" s="21">
        <f t="shared" si="4"/>
        <v>874451.091</v>
      </c>
      <c r="J28" s="55">
        <f t="shared" si="4"/>
        <v>99.99999999999999</v>
      </c>
      <c r="K28" s="27">
        <f t="shared" si="4"/>
        <v>768</v>
      </c>
      <c r="L28" s="27">
        <f t="shared" si="4"/>
        <v>5</v>
      </c>
      <c r="M28" s="27">
        <f t="shared" si="4"/>
        <v>773</v>
      </c>
      <c r="N28" s="55">
        <f t="shared" si="4"/>
        <v>100</v>
      </c>
      <c r="O28" s="27">
        <f t="shared" si="4"/>
        <v>433</v>
      </c>
      <c r="P28" s="21">
        <f t="shared" si="4"/>
        <v>326594.679</v>
      </c>
      <c r="Q28" s="55">
        <f t="shared" si="4"/>
        <v>99.99999999999999</v>
      </c>
      <c r="R28" s="27">
        <f t="shared" si="4"/>
        <v>1076</v>
      </c>
      <c r="S28" s="27">
        <f t="shared" si="4"/>
        <v>13</v>
      </c>
      <c r="T28" s="27">
        <f t="shared" si="4"/>
        <v>1089</v>
      </c>
      <c r="U28" s="55">
        <f t="shared" si="4"/>
        <v>100</v>
      </c>
      <c r="V28" s="27">
        <f t="shared" si="4"/>
        <v>0</v>
      </c>
      <c r="W28" s="21">
        <f t="shared" si="4"/>
        <v>1498472.981</v>
      </c>
      <c r="X28" s="55">
        <f t="shared" si="4"/>
        <v>100</v>
      </c>
      <c r="Y28" s="27">
        <f t="shared" si="4"/>
        <v>1867</v>
      </c>
      <c r="Z28" s="27">
        <f t="shared" si="4"/>
        <v>18</v>
      </c>
      <c r="AA28" s="27">
        <f t="shared" si="4"/>
        <v>1885</v>
      </c>
      <c r="AB28" s="55">
        <f t="shared" si="4"/>
        <v>100.00000000000001</v>
      </c>
      <c r="AC28" s="27">
        <f t="shared" si="4"/>
        <v>39</v>
      </c>
      <c r="AD28" s="27">
        <f t="shared" si="4"/>
        <v>461</v>
      </c>
      <c r="AE28" s="27">
        <f t="shared" si="4"/>
        <v>20</v>
      </c>
    </row>
    <row r="29" spans="1:7" s="33" customFormat="1" ht="13.5">
      <c r="A29" s="31"/>
      <c r="B29" s="34"/>
      <c r="C29" s="32"/>
      <c r="D29" s="32"/>
      <c r="E29" s="32"/>
      <c r="F29" s="32"/>
      <c r="G29" s="32"/>
    </row>
    <row r="30" spans="1:7" s="33" customFormat="1" ht="13.5">
      <c r="A30" s="31" t="s">
        <v>37</v>
      </c>
      <c r="B30" s="34"/>
      <c r="C30" s="32"/>
      <c r="D30" s="32"/>
      <c r="E30" s="32"/>
      <c r="F30" s="32"/>
      <c r="G30" s="32"/>
    </row>
    <row r="31" s="34" customFormat="1" ht="13.5">
      <c r="A31" s="34" t="s">
        <v>34</v>
      </c>
    </row>
    <row r="32" s="34" customFormat="1" ht="13.5">
      <c r="A32" s="34" t="s">
        <v>35</v>
      </c>
    </row>
    <row r="33" s="34" customFormat="1" ht="13.5">
      <c r="A33" s="34" t="s">
        <v>26</v>
      </c>
    </row>
    <row r="34" s="34" customFormat="1" ht="13.5">
      <c r="A34" s="34" t="s">
        <v>27</v>
      </c>
    </row>
    <row r="35" s="34" customFormat="1" ht="13.5">
      <c r="A35" s="34" t="s">
        <v>28</v>
      </c>
    </row>
    <row r="36" spans="1:4" s="22" customFormat="1" ht="13.5">
      <c r="A36" s="35" t="s">
        <v>29</v>
      </c>
      <c r="D36" s="382"/>
    </row>
    <row r="37" spans="1:23" s="22" customFormat="1" ht="13.5">
      <c r="A37" s="34" t="s">
        <v>30</v>
      </c>
      <c r="B37" s="38"/>
      <c r="D37" s="382"/>
      <c r="I37" s="38"/>
      <c r="W37" s="38"/>
    </row>
    <row r="38" spans="1:23" s="22" customFormat="1" ht="13.5">
      <c r="A38" s="34" t="s">
        <v>17</v>
      </c>
      <c r="B38" s="38"/>
      <c r="D38" s="382"/>
      <c r="I38" s="38"/>
      <c r="W38" s="38"/>
    </row>
    <row r="39" spans="1:23" s="22" customFormat="1" ht="13.5">
      <c r="A39" s="34" t="s">
        <v>31</v>
      </c>
      <c r="B39" s="38"/>
      <c r="D39" s="382"/>
      <c r="I39" s="38"/>
      <c r="W39" s="38"/>
    </row>
    <row r="40" spans="1:23" s="22" customFormat="1" ht="13.5">
      <c r="A40" s="402" t="s">
        <v>129</v>
      </c>
      <c r="B40" s="38"/>
      <c r="D40" s="382"/>
      <c r="I40" s="38"/>
      <c r="W40" s="38"/>
    </row>
    <row r="41" spans="1:23" s="22" customFormat="1" ht="13.5">
      <c r="A41" s="37"/>
      <c r="B41" s="38"/>
      <c r="D41" s="382"/>
      <c r="I41" s="38"/>
      <c r="W41" s="38"/>
    </row>
    <row r="42" spans="1:23" s="22" customFormat="1" ht="13.5">
      <c r="A42" s="37"/>
      <c r="B42" s="38"/>
      <c r="D42" s="382"/>
      <c r="I42" s="38"/>
      <c r="W42" s="38"/>
    </row>
    <row r="43" spans="1:23" s="22" customFormat="1" ht="13.5">
      <c r="A43" s="39"/>
      <c r="B43" s="38"/>
      <c r="D43" s="382"/>
      <c r="I43" s="38"/>
      <c r="W43" s="38"/>
    </row>
    <row r="44" spans="1:23" s="22" customFormat="1" ht="13.5">
      <c r="A44" s="39"/>
      <c r="B44" s="38"/>
      <c r="D44" s="382"/>
      <c r="I44" s="38"/>
      <c r="W44" s="38"/>
    </row>
    <row r="45" spans="1:23" s="22" customFormat="1" ht="13.5">
      <c r="A45" s="39"/>
      <c r="B45" s="38"/>
      <c r="D45" s="382"/>
      <c r="I45" s="38"/>
      <c r="W45" s="38"/>
    </row>
    <row r="46" spans="1:23" s="22" customFormat="1" ht="13.5">
      <c r="A46" s="39"/>
      <c r="B46" s="38"/>
      <c r="D46" s="382"/>
      <c r="I46" s="38"/>
      <c r="W46" s="38"/>
    </row>
    <row r="47" spans="1:23" s="22" customFormat="1" ht="13.5">
      <c r="A47" s="39"/>
      <c r="B47" s="38"/>
      <c r="D47" s="382"/>
      <c r="I47" s="38"/>
      <c r="W47" s="38"/>
    </row>
    <row r="48" spans="1:23" s="22" customFormat="1" ht="13.5">
      <c r="A48" s="39"/>
      <c r="B48" s="38"/>
      <c r="D48" s="382"/>
      <c r="I48" s="38"/>
      <c r="W48" s="38"/>
    </row>
    <row r="49" spans="1:23" s="22" customFormat="1" ht="13.5">
      <c r="A49" s="39"/>
      <c r="B49" s="38"/>
      <c r="D49" s="382"/>
      <c r="I49" s="38"/>
      <c r="W49" s="38"/>
    </row>
    <row r="50" spans="1:23" s="22" customFormat="1" ht="13.5">
      <c r="A50" s="39"/>
      <c r="B50" s="38"/>
      <c r="D50" s="382"/>
      <c r="I50" s="38"/>
      <c r="W50" s="38"/>
    </row>
    <row r="51" spans="1:23" s="22" customFormat="1" ht="13.5">
      <c r="A51" s="39"/>
      <c r="B51" s="38"/>
      <c r="D51" s="382"/>
      <c r="I51" s="38"/>
      <c r="W51" s="38"/>
    </row>
    <row r="52" spans="1:23" s="22" customFormat="1" ht="13.5">
      <c r="A52" s="39"/>
      <c r="B52" s="38"/>
      <c r="D52" s="382"/>
      <c r="I52" s="38"/>
      <c r="W52" s="38"/>
    </row>
    <row r="53" spans="1:23" s="22" customFormat="1" ht="13.5">
      <c r="A53" s="39"/>
      <c r="B53" s="38"/>
      <c r="D53" s="382"/>
      <c r="I53" s="38"/>
      <c r="W53" s="38"/>
    </row>
    <row r="54" spans="1:23" s="22" customFormat="1" ht="13.5">
      <c r="A54" s="39"/>
      <c r="B54" s="38"/>
      <c r="D54" s="382"/>
      <c r="I54" s="38"/>
      <c r="W54" s="38"/>
    </row>
    <row r="55" spans="1:23" s="22" customFormat="1" ht="13.5">
      <c r="A55" s="39"/>
      <c r="B55" s="38"/>
      <c r="D55" s="382"/>
      <c r="I55" s="38"/>
      <c r="W55" s="38"/>
    </row>
    <row r="56" spans="1:23" s="22" customFormat="1" ht="13.5">
      <c r="A56" s="39"/>
      <c r="B56" s="38"/>
      <c r="D56" s="382"/>
      <c r="I56" s="38"/>
      <c r="W56" s="38"/>
    </row>
    <row r="57" spans="1:23" ht="13.5">
      <c r="A57" s="39"/>
      <c r="B57" s="38"/>
      <c r="I57" s="38"/>
      <c r="W57" s="38"/>
    </row>
    <row r="58" spans="1:23" ht="13.5">
      <c r="A58" s="39"/>
      <c r="B58" s="38"/>
      <c r="I58" s="38"/>
      <c r="W58" s="38"/>
    </row>
    <row r="59" spans="1:23" ht="13.5">
      <c r="A59" s="39"/>
      <c r="B59" s="38"/>
      <c r="I59" s="38"/>
      <c r="W59" s="38"/>
    </row>
    <row r="60" spans="1:23" ht="13.5">
      <c r="A60" s="39"/>
      <c r="B60" s="38"/>
      <c r="I60" s="38"/>
      <c r="W60" s="38"/>
    </row>
    <row r="61" spans="1:23" ht="13.5">
      <c r="A61" s="39"/>
      <c r="B61" s="38"/>
      <c r="I61" s="38"/>
      <c r="W61" s="38"/>
    </row>
    <row r="62" spans="1:23" ht="13.5">
      <c r="A62" s="39"/>
      <c r="B62" s="38"/>
      <c r="I62" s="38"/>
      <c r="W62" s="38"/>
    </row>
    <row r="63" spans="1:23" ht="13.5">
      <c r="A63" s="39"/>
      <c r="B63" s="38"/>
      <c r="I63" s="38"/>
      <c r="W63" s="38"/>
    </row>
    <row r="64" spans="1:23" ht="13.5">
      <c r="A64" s="39"/>
      <c r="B64" s="38"/>
      <c r="I64" s="38"/>
      <c r="W64" s="38"/>
    </row>
    <row r="65" spans="1:23" ht="13.5">
      <c r="A65" s="39"/>
      <c r="B65" s="38"/>
      <c r="I65" s="38"/>
      <c r="W65" s="38"/>
    </row>
    <row r="66" spans="1:23" ht="13.5">
      <c r="A66" s="39"/>
      <c r="B66" s="38"/>
      <c r="I66" s="38"/>
      <c r="W66" s="38"/>
    </row>
    <row r="67" spans="1:23" ht="13.5">
      <c r="A67" s="39"/>
      <c r="B67" s="38"/>
      <c r="I67" s="38"/>
      <c r="W67" s="38"/>
    </row>
    <row r="68" spans="1:23" ht="13.5">
      <c r="A68" s="39"/>
      <c r="B68" s="38"/>
      <c r="I68" s="38"/>
      <c r="W68" s="38"/>
    </row>
    <row r="69" spans="1:23" ht="13.5">
      <c r="A69" s="39"/>
      <c r="B69" s="38"/>
      <c r="I69" s="38"/>
      <c r="W69" s="38"/>
    </row>
    <row r="70" spans="1:23" ht="13.5">
      <c r="A70" s="39"/>
      <c r="B70" s="38"/>
      <c r="I70" s="38"/>
      <c r="W70" s="38"/>
    </row>
    <row r="71" spans="1:23" ht="13.5">
      <c r="A71" s="39"/>
      <c r="B71" s="38"/>
      <c r="I71" s="38"/>
      <c r="W71" s="38"/>
    </row>
    <row r="72" spans="1:23" ht="13.5">
      <c r="A72" s="39"/>
      <c r="B72" s="38"/>
      <c r="I72" s="38"/>
      <c r="W72" s="38"/>
    </row>
    <row r="73" spans="1:23" ht="13.5">
      <c r="A73" s="39"/>
      <c r="B73" s="38"/>
      <c r="I73" s="38"/>
      <c r="W73" s="38"/>
    </row>
    <row r="74" spans="1:23" ht="13.5">
      <c r="A74" s="39"/>
      <c r="B74" s="38"/>
      <c r="I74" s="38"/>
      <c r="W74" s="38"/>
    </row>
    <row r="75" spans="1:23" ht="13.5">
      <c r="A75" s="39"/>
      <c r="B75" s="38"/>
      <c r="I75" s="38"/>
      <c r="W75" s="38"/>
    </row>
    <row r="76" spans="1:23" ht="13.5">
      <c r="A76" s="39"/>
      <c r="B76" s="38"/>
      <c r="I76" s="38"/>
      <c r="W76" s="38"/>
    </row>
    <row r="77" spans="1:23" ht="13.5">
      <c r="A77" s="39"/>
      <c r="B77" s="38"/>
      <c r="I77" s="38"/>
      <c r="W77" s="38"/>
    </row>
    <row r="78" spans="1:23" ht="13.5">
      <c r="A78" s="39"/>
      <c r="B78" s="38"/>
      <c r="I78" s="38"/>
      <c r="W78" s="38"/>
    </row>
    <row r="79" ht="13.5">
      <c r="W79" s="38"/>
    </row>
    <row r="80" ht="13.5">
      <c r="W80" s="38"/>
    </row>
  </sheetData>
  <mergeCells count="5">
    <mergeCell ref="A1:AE1"/>
    <mergeCell ref="B5:H5"/>
    <mergeCell ref="I5:O5"/>
    <mergeCell ref="W5:AE5"/>
    <mergeCell ref="P5:V5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2"/>
  <headerFooter alignWithMargins="0">
    <oddHeader>&amp;L&amp;G&amp;C&amp;"Arial Narrow,Normálne"&amp;14Štatistické vyhodnotenie verejného obstarávania za rok 2010
&amp;"Arial Narrow,Tučné"Klasický sektor a iné subjekty&amp;R&amp;"Arial Narrow,Normálne"&amp;11Príloha č. 15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workbookViewId="0" topLeftCell="A1">
      <selection activeCell="A1" sqref="A1:W1"/>
    </sheetView>
  </sheetViews>
  <sheetFormatPr defaultColWidth="9.00390625" defaultRowHeight="12.75"/>
  <cols>
    <col min="1" max="1" width="27.375" style="18" customWidth="1"/>
    <col min="2" max="2" width="8.75390625" style="18" customWidth="1"/>
    <col min="3" max="3" width="4.75390625" style="18" customWidth="1"/>
    <col min="4" max="4" width="8.75390625" style="18" customWidth="1"/>
    <col min="5" max="5" width="4.75390625" style="18" customWidth="1"/>
    <col min="6" max="6" width="8.75390625" style="18" customWidth="1"/>
    <col min="7" max="7" width="4.75390625" style="18" customWidth="1"/>
    <col min="8" max="8" width="8.75390625" style="18" customWidth="1"/>
    <col min="9" max="9" width="4.75390625" style="18" customWidth="1"/>
    <col min="10" max="10" width="8.75390625" style="18" customWidth="1"/>
    <col min="11" max="11" width="4.75390625" style="18" customWidth="1"/>
    <col min="12" max="12" width="8.75390625" style="18" customWidth="1"/>
    <col min="13" max="13" width="4.75390625" style="18" customWidth="1"/>
    <col min="14" max="14" width="8.75390625" style="18" customWidth="1"/>
    <col min="15" max="15" width="4.75390625" style="18" customWidth="1"/>
    <col min="16" max="16" width="8.75390625" style="18" customWidth="1"/>
    <col min="17" max="17" width="4.75390625" style="18" customWidth="1"/>
    <col min="18" max="18" width="8.75390625" style="18" customWidth="1"/>
    <col min="19" max="19" width="4.75390625" style="18" customWidth="1"/>
    <col min="20" max="20" width="8.75390625" style="18" customWidth="1"/>
    <col min="21" max="23" width="4.75390625" style="18" customWidth="1"/>
    <col min="24" max="29" width="9.125" style="18" customWidth="1"/>
  </cols>
  <sheetData>
    <row r="1" spans="1:29" s="408" customFormat="1" ht="18" customHeight="1">
      <c r="A1" s="759" t="s">
        <v>147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406"/>
      <c r="Y1" s="407"/>
      <c r="Z1" s="407"/>
      <c r="AA1" s="407"/>
      <c r="AB1" s="407"/>
      <c r="AC1" s="407"/>
    </row>
    <row r="2" spans="1:29" s="408" customFormat="1" ht="1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6"/>
      <c r="Y2" s="407"/>
      <c r="Z2" s="407"/>
      <c r="AA2" s="407"/>
      <c r="AB2" s="407"/>
      <c r="AC2" s="407"/>
    </row>
    <row r="3" spans="1:29" s="33" customFormat="1" ht="15" customHeight="1">
      <c r="A3" s="410"/>
      <c r="B3" s="411"/>
      <c r="C3" s="412"/>
      <c r="D3" s="412"/>
      <c r="E3" s="413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414"/>
      <c r="Y3" s="391"/>
      <c r="Z3" s="391"/>
      <c r="AA3" s="391"/>
      <c r="AB3" s="391"/>
      <c r="AC3" s="391"/>
    </row>
    <row r="4" spans="1:29" s="415" customFormat="1" ht="16.5" customHeight="1">
      <c r="A4" s="13" t="s">
        <v>0</v>
      </c>
      <c r="C4" s="11"/>
      <c r="D4" s="133"/>
      <c r="E4" s="40"/>
      <c r="F4" s="11"/>
      <c r="G4" s="11"/>
      <c r="I4" s="13"/>
      <c r="J4" s="416"/>
      <c r="N4" s="40"/>
      <c r="O4" s="40"/>
      <c r="P4" s="40"/>
      <c r="Q4" s="40"/>
      <c r="R4" s="40"/>
      <c r="S4" s="40"/>
      <c r="T4" s="11"/>
      <c r="U4" s="11"/>
      <c r="W4" s="390" t="s">
        <v>49</v>
      </c>
      <c r="X4" s="417"/>
      <c r="Y4" s="130"/>
      <c r="Z4" s="130"/>
      <c r="AA4" s="130"/>
      <c r="AB4" s="130"/>
      <c r="AC4" s="130"/>
    </row>
    <row r="5" spans="1:29" s="420" customFormat="1" ht="18.75" customHeight="1">
      <c r="A5" s="418" t="s">
        <v>133</v>
      </c>
      <c r="B5" s="739" t="s">
        <v>134</v>
      </c>
      <c r="C5" s="739"/>
      <c r="D5" s="739" t="s">
        <v>135</v>
      </c>
      <c r="E5" s="739"/>
      <c r="F5" s="739" t="s">
        <v>136</v>
      </c>
      <c r="G5" s="739"/>
      <c r="H5" s="739" t="s">
        <v>137</v>
      </c>
      <c r="I5" s="739"/>
      <c r="J5" s="739" t="s">
        <v>138</v>
      </c>
      <c r="K5" s="739"/>
      <c r="L5" s="739" t="s">
        <v>139</v>
      </c>
      <c r="M5" s="739"/>
      <c r="N5" s="739" t="s">
        <v>140</v>
      </c>
      <c r="O5" s="739"/>
      <c r="P5" s="739" t="s">
        <v>141</v>
      </c>
      <c r="Q5" s="739"/>
      <c r="R5" s="739" t="s">
        <v>142</v>
      </c>
      <c r="S5" s="739"/>
      <c r="T5" s="739" t="s">
        <v>23</v>
      </c>
      <c r="U5" s="739"/>
      <c r="V5" s="739"/>
      <c r="W5" s="739"/>
      <c r="X5" s="419"/>
      <c r="Y5" s="419"/>
      <c r="Z5" s="419"/>
      <c r="AA5" s="419"/>
      <c r="AB5" s="419"/>
      <c r="AC5" s="419"/>
    </row>
    <row r="6" spans="1:29" s="421" customFormat="1" ht="13.5" customHeight="1">
      <c r="A6" s="56"/>
      <c r="B6" s="19" t="s">
        <v>6</v>
      </c>
      <c r="C6" s="19" t="s">
        <v>43</v>
      </c>
      <c r="D6" s="19" t="s">
        <v>6</v>
      </c>
      <c r="E6" s="19" t="s">
        <v>43</v>
      </c>
      <c r="F6" s="19" t="s">
        <v>6</v>
      </c>
      <c r="G6" s="19" t="s">
        <v>43</v>
      </c>
      <c r="H6" s="19" t="s">
        <v>6</v>
      </c>
      <c r="I6" s="19" t="s">
        <v>43</v>
      </c>
      <c r="J6" s="19" t="s">
        <v>6</v>
      </c>
      <c r="K6" s="19" t="s">
        <v>43</v>
      </c>
      <c r="L6" s="19" t="s">
        <v>6</v>
      </c>
      <c r="M6" s="19" t="s">
        <v>43</v>
      </c>
      <c r="N6" s="19" t="s">
        <v>6</v>
      </c>
      <c r="O6" s="19" t="s">
        <v>43</v>
      </c>
      <c r="P6" s="19" t="s">
        <v>6</v>
      </c>
      <c r="Q6" s="19" t="s">
        <v>43</v>
      </c>
      <c r="R6" s="19" t="s">
        <v>6</v>
      </c>
      <c r="S6" s="19" t="s">
        <v>43</v>
      </c>
      <c r="T6" s="754" t="s">
        <v>6</v>
      </c>
      <c r="U6" s="754"/>
      <c r="V6" s="754" t="s">
        <v>43</v>
      </c>
      <c r="W6" s="754"/>
      <c r="X6" s="2"/>
      <c r="Y6" s="2"/>
      <c r="Z6" s="2"/>
      <c r="AA6" s="2"/>
      <c r="AB6" s="2"/>
      <c r="AC6" s="2"/>
    </row>
    <row r="7" spans="1:23" s="2" customFormat="1" ht="13.5">
      <c r="A7" s="44" t="s">
        <v>13</v>
      </c>
      <c r="B7" s="422" t="s">
        <v>33</v>
      </c>
      <c r="C7" s="19" t="s">
        <v>15</v>
      </c>
      <c r="D7" s="422" t="s">
        <v>33</v>
      </c>
      <c r="E7" s="19" t="s">
        <v>15</v>
      </c>
      <c r="F7" s="422" t="s">
        <v>33</v>
      </c>
      <c r="G7" s="19" t="s">
        <v>15</v>
      </c>
      <c r="H7" s="422" t="s">
        <v>33</v>
      </c>
      <c r="I7" s="19" t="s">
        <v>15</v>
      </c>
      <c r="J7" s="422" t="s">
        <v>33</v>
      </c>
      <c r="K7" s="19" t="s">
        <v>15</v>
      </c>
      <c r="L7" s="422" t="s">
        <v>33</v>
      </c>
      <c r="M7" s="19" t="s">
        <v>15</v>
      </c>
      <c r="N7" s="422" t="s">
        <v>33</v>
      </c>
      <c r="O7" s="19" t="s">
        <v>15</v>
      </c>
      <c r="P7" s="422" t="s">
        <v>33</v>
      </c>
      <c r="Q7" s="19" t="s">
        <v>15</v>
      </c>
      <c r="R7" s="422" t="s">
        <v>33</v>
      </c>
      <c r="S7" s="19" t="s">
        <v>15</v>
      </c>
      <c r="T7" s="422" t="s">
        <v>33</v>
      </c>
      <c r="U7" s="422" t="s">
        <v>14</v>
      </c>
      <c r="V7" s="19" t="s">
        <v>15</v>
      </c>
      <c r="W7" s="422" t="s">
        <v>14</v>
      </c>
    </row>
    <row r="8" spans="1:29" s="421" customFormat="1" ht="9.75" customHeight="1">
      <c r="A8" s="19" t="s">
        <v>16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2"/>
      <c r="Y8" s="2"/>
      <c r="Z8" s="2"/>
      <c r="AA8" s="2"/>
      <c r="AB8" s="2"/>
      <c r="AC8" s="2"/>
    </row>
    <row r="9" spans="1:29" s="421" customFormat="1" ht="9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2"/>
      <c r="Y9" s="2"/>
      <c r="Z9" s="2"/>
      <c r="AA9" s="2"/>
      <c r="AB9" s="2"/>
      <c r="AC9" s="2"/>
    </row>
    <row r="10" spans="1:29" s="423" customFormat="1" ht="15" customHeight="1">
      <c r="A10" s="53" t="s">
        <v>120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"/>
      <c r="Y10" s="2"/>
      <c r="Z10" s="2"/>
      <c r="AA10" s="2"/>
      <c r="AB10" s="2"/>
      <c r="AC10" s="2"/>
    </row>
    <row r="11" spans="1:29" s="423" customFormat="1" ht="15" customHeight="1">
      <c r="A11" s="48" t="s">
        <v>143</v>
      </c>
      <c r="B11" s="24">
        <v>0</v>
      </c>
      <c r="C11" s="24">
        <v>0</v>
      </c>
      <c r="D11" s="24">
        <v>86161.646</v>
      </c>
      <c r="E11" s="24">
        <v>73</v>
      </c>
      <c r="F11" s="24">
        <v>684.835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9431.487</v>
      </c>
      <c r="M11" s="24">
        <v>1</v>
      </c>
      <c r="N11" s="24">
        <v>7167.791</v>
      </c>
      <c r="O11" s="24">
        <v>5</v>
      </c>
      <c r="P11" s="24">
        <v>1131.419</v>
      </c>
      <c r="Q11" s="24">
        <v>3</v>
      </c>
      <c r="R11" s="24">
        <v>441.176</v>
      </c>
      <c r="S11" s="24">
        <v>1</v>
      </c>
      <c r="T11" s="81">
        <v>105018.35399999999</v>
      </c>
      <c r="U11" s="58">
        <v>46.5</v>
      </c>
      <c r="V11" s="24">
        <v>84</v>
      </c>
      <c r="W11" s="58">
        <v>42.4</v>
      </c>
      <c r="X11" s="2"/>
      <c r="Y11" s="2"/>
      <c r="Z11" s="2"/>
      <c r="AA11" s="2"/>
      <c r="AB11" s="2"/>
      <c r="AC11" s="2"/>
    </row>
    <row r="12" spans="1:29" s="423" customFormat="1" ht="15" customHeight="1">
      <c r="A12" s="48" t="s">
        <v>122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81">
        <v>0</v>
      </c>
      <c r="U12" s="58">
        <v>0</v>
      </c>
      <c r="V12" s="24">
        <v>0</v>
      </c>
      <c r="W12" s="58">
        <v>0</v>
      </c>
      <c r="X12" s="2"/>
      <c r="Y12" s="2"/>
      <c r="Z12" s="2"/>
      <c r="AA12" s="2"/>
      <c r="AB12" s="2"/>
      <c r="AC12" s="2"/>
    </row>
    <row r="13" spans="1:29" s="423" customFormat="1" ht="15" customHeight="1">
      <c r="A13" s="48" t="s">
        <v>123</v>
      </c>
      <c r="B13" s="24">
        <v>1559.729</v>
      </c>
      <c r="C13" s="24">
        <v>9</v>
      </c>
      <c r="D13" s="24">
        <v>29777.04</v>
      </c>
      <c r="E13" s="24">
        <v>41</v>
      </c>
      <c r="F13" s="24">
        <v>6344.98</v>
      </c>
      <c r="G13" s="24">
        <v>8</v>
      </c>
      <c r="H13" s="24">
        <v>3443.6</v>
      </c>
      <c r="I13" s="24">
        <v>12</v>
      </c>
      <c r="J13" s="24">
        <v>1276.093</v>
      </c>
      <c r="K13" s="24">
        <v>4</v>
      </c>
      <c r="L13" s="24">
        <v>0</v>
      </c>
      <c r="M13" s="24">
        <v>0</v>
      </c>
      <c r="N13" s="24">
        <v>6316.069</v>
      </c>
      <c r="O13" s="24">
        <v>5</v>
      </c>
      <c r="P13" s="24">
        <v>17819.28</v>
      </c>
      <c r="Q13" s="24">
        <v>5</v>
      </c>
      <c r="R13" s="24">
        <v>13445.912</v>
      </c>
      <c r="S13" s="24">
        <v>2</v>
      </c>
      <c r="T13" s="81">
        <v>79982.703</v>
      </c>
      <c r="U13" s="58">
        <v>35.4</v>
      </c>
      <c r="V13" s="24">
        <v>86</v>
      </c>
      <c r="W13" s="58">
        <v>43.4</v>
      </c>
      <c r="X13" s="2"/>
      <c r="Y13" s="2"/>
      <c r="Z13" s="2"/>
      <c r="AA13" s="2"/>
      <c r="AB13" s="2"/>
      <c r="AC13" s="2"/>
    </row>
    <row r="14" spans="1:29" s="423" customFormat="1" ht="15" customHeight="1">
      <c r="A14" s="394" t="s">
        <v>18</v>
      </c>
      <c r="B14" s="61">
        <f aca="true" t="shared" si="0" ref="B14:W14">SUM(B11:B13)</f>
        <v>1559.729</v>
      </c>
      <c r="C14" s="395">
        <f t="shared" si="0"/>
        <v>9</v>
      </c>
      <c r="D14" s="61">
        <f t="shared" si="0"/>
        <v>115938.68599999999</v>
      </c>
      <c r="E14" s="395">
        <f t="shared" si="0"/>
        <v>114</v>
      </c>
      <c r="F14" s="61">
        <f t="shared" si="0"/>
        <v>7029.815</v>
      </c>
      <c r="G14" s="395">
        <f t="shared" si="0"/>
        <v>9</v>
      </c>
      <c r="H14" s="61">
        <f t="shared" si="0"/>
        <v>3443.6</v>
      </c>
      <c r="I14" s="395">
        <f t="shared" si="0"/>
        <v>12</v>
      </c>
      <c r="J14" s="61">
        <f t="shared" si="0"/>
        <v>1276.093</v>
      </c>
      <c r="K14" s="395">
        <f t="shared" si="0"/>
        <v>4</v>
      </c>
      <c r="L14" s="61">
        <f t="shared" si="0"/>
        <v>9431.487</v>
      </c>
      <c r="M14" s="395">
        <f t="shared" si="0"/>
        <v>1</v>
      </c>
      <c r="N14" s="61">
        <f t="shared" si="0"/>
        <v>13483.86</v>
      </c>
      <c r="O14" s="395">
        <f t="shared" si="0"/>
        <v>10</v>
      </c>
      <c r="P14" s="395">
        <f t="shared" si="0"/>
        <v>18950.699</v>
      </c>
      <c r="Q14" s="395">
        <f t="shared" si="0"/>
        <v>8</v>
      </c>
      <c r="R14" s="61">
        <f t="shared" si="0"/>
        <v>13887.088</v>
      </c>
      <c r="S14" s="395">
        <f t="shared" si="0"/>
        <v>3</v>
      </c>
      <c r="T14" s="61">
        <f t="shared" si="0"/>
        <v>185001.05699999997</v>
      </c>
      <c r="U14" s="424">
        <f t="shared" si="0"/>
        <v>81.9</v>
      </c>
      <c r="V14" s="395">
        <f t="shared" si="0"/>
        <v>170</v>
      </c>
      <c r="W14" s="424">
        <f t="shared" si="0"/>
        <v>85.8</v>
      </c>
      <c r="X14" s="2"/>
      <c r="Y14" s="2"/>
      <c r="Z14" s="2"/>
      <c r="AA14" s="2"/>
      <c r="AB14" s="2"/>
      <c r="AC14" s="2"/>
    </row>
    <row r="15" spans="1:29" s="423" customFormat="1" ht="9.75" customHeight="1">
      <c r="A15" s="48"/>
      <c r="B15" s="24"/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3"/>
      <c r="Q15" s="23"/>
      <c r="R15" s="24"/>
      <c r="S15" s="23"/>
      <c r="T15" s="81"/>
      <c r="U15" s="81"/>
      <c r="V15" s="23"/>
      <c r="W15" s="81"/>
      <c r="X15" s="2"/>
      <c r="Y15" s="2"/>
      <c r="Z15" s="2"/>
      <c r="AA15" s="2"/>
      <c r="AB15" s="2"/>
      <c r="AC15" s="2"/>
    </row>
    <row r="16" spans="1:29" s="423" customFormat="1" ht="15" customHeight="1">
      <c r="A16" s="53" t="s">
        <v>124</v>
      </c>
      <c r="B16" s="21"/>
      <c r="C16" s="27"/>
      <c r="D16" s="21"/>
      <c r="E16" s="27"/>
      <c r="F16" s="21"/>
      <c r="G16" s="27"/>
      <c r="H16" s="21"/>
      <c r="I16" s="27"/>
      <c r="J16" s="21"/>
      <c r="K16" s="27"/>
      <c r="L16" s="21"/>
      <c r="M16" s="27"/>
      <c r="N16" s="21"/>
      <c r="O16" s="27"/>
      <c r="P16" s="27"/>
      <c r="Q16" s="27"/>
      <c r="R16" s="21"/>
      <c r="S16" s="27"/>
      <c r="T16" s="21"/>
      <c r="U16" s="21"/>
      <c r="V16" s="27"/>
      <c r="W16" s="21"/>
      <c r="X16" s="2"/>
      <c r="Y16" s="2"/>
      <c r="Z16" s="2"/>
      <c r="AA16" s="2"/>
      <c r="AB16" s="2"/>
      <c r="AC16" s="2"/>
    </row>
    <row r="17" spans="1:29" s="423" customFormat="1" ht="15" customHeight="1">
      <c r="A17" s="48" t="s">
        <v>125</v>
      </c>
      <c r="B17" s="24">
        <v>1092.593</v>
      </c>
      <c r="C17" s="24">
        <v>1</v>
      </c>
      <c r="D17" s="24">
        <v>1577.434</v>
      </c>
      <c r="E17" s="24">
        <v>6</v>
      </c>
      <c r="F17" s="24">
        <v>2369.505</v>
      </c>
      <c r="G17" s="24">
        <v>6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2670.612</v>
      </c>
      <c r="O17" s="24">
        <v>2</v>
      </c>
      <c r="P17" s="24">
        <v>0</v>
      </c>
      <c r="Q17" s="24">
        <v>0</v>
      </c>
      <c r="R17" s="24">
        <v>3645.406</v>
      </c>
      <c r="S17" s="24">
        <v>3</v>
      </c>
      <c r="T17" s="81">
        <v>11355.55</v>
      </c>
      <c r="U17" s="58">
        <v>5.1</v>
      </c>
      <c r="V17" s="24">
        <v>18</v>
      </c>
      <c r="W17" s="58">
        <v>9.1</v>
      </c>
      <c r="X17" s="2"/>
      <c r="Y17" s="2"/>
      <c r="Z17" s="2"/>
      <c r="AA17" s="2"/>
      <c r="AB17" s="2"/>
      <c r="AC17" s="2"/>
    </row>
    <row r="18" spans="1:29" s="423" customFormat="1" ht="15" customHeight="1">
      <c r="A18" s="48" t="s">
        <v>123</v>
      </c>
      <c r="B18" s="24">
        <v>0</v>
      </c>
      <c r="C18" s="24">
        <v>0</v>
      </c>
      <c r="D18" s="24">
        <v>326.199</v>
      </c>
      <c r="E18" s="24">
        <v>2</v>
      </c>
      <c r="F18" s="24">
        <v>14140.74</v>
      </c>
      <c r="G18" s="24">
        <v>5</v>
      </c>
      <c r="H18" s="24">
        <v>243.44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2955.657</v>
      </c>
      <c r="Q18" s="24">
        <v>1</v>
      </c>
      <c r="R18" s="24">
        <v>0</v>
      </c>
      <c r="S18" s="24">
        <v>0</v>
      </c>
      <c r="T18" s="81">
        <v>17666.036</v>
      </c>
      <c r="U18" s="58">
        <v>7.9</v>
      </c>
      <c r="V18" s="24">
        <v>9</v>
      </c>
      <c r="W18" s="58">
        <v>4.5</v>
      </c>
      <c r="X18" s="2"/>
      <c r="Y18" s="2"/>
      <c r="Z18" s="2"/>
      <c r="AA18" s="2"/>
      <c r="AB18" s="2"/>
      <c r="AC18" s="2"/>
    </row>
    <row r="19" spans="1:29" s="423" customFormat="1" ht="15" customHeight="1">
      <c r="A19" s="48" t="s">
        <v>126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81">
        <v>0</v>
      </c>
      <c r="U19" s="58">
        <v>0</v>
      </c>
      <c r="V19" s="24">
        <v>0</v>
      </c>
      <c r="W19" s="58">
        <v>0</v>
      </c>
      <c r="X19" s="2"/>
      <c r="Y19" s="2"/>
      <c r="Z19" s="2"/>
      <c r="AA19" s="2"/>
      <c r="AB19" s="2"/>
      <c r="AC19" s="2"/>
    </row>
    <row r="20" spans="1:29" s="423" customFormat="1" ht="15" customHeight="1">
      <c r="A20" s="394" t="s">
        <v>127</v>
      </c>
      <c r="B20" s="61">
        <f aca="true" t="shared" si="1" ref="B20:W20">SUM(B17:B19)</f>
        <v>1092.593</v>
      </c>
      <c r="C20" s="395">
        <f t="shared" si="1"/>
        <v>1</v>
      </c>
      <c r="D20" s="61">
        <f t="shared" si="1"/>
        <v>1903.633</v>
      </c>
      <c r="E20" s="395">
        <f t="shared" si="1"/>
        <v>8</v>
      </c>
      <c r="F20" s="61">
        <f t="shared" si="1"/>
        <v>16510.245</v>
      </c>
      <c r="G20" s="395">
        <f t="shared" si="1"/>
        <v>11</v>
      </c>
      <c r="H20" s="61">
        <f t="shared" si="1"/>
        <v>243.44</v>
      </c>
      <c r="I20" s="395">
        <f t="shared" si="1"/>
        <v>1</v>
      </c>
      <c r="J20" s="61">
        <f t="shared" si="1"/>
        <v>0</v>
      </c>
      <c r="K20" s="395">
        <f t="shared" si="1"/>
        <v>0</v>
      </c>
      <c r="L20" s="61">
        <f t="shared" si="1"/>
        <v>0</v>
      </c>
      <c r="M20" s="395">
        <f t="shared" si="1"/>
        <v>0</v>
      </c>
      <c r="N20" s="61">
        <f t="shared" si="1"/>
        <v>2670.612</v>
      </c>
      <c r="O20" s="395">
        <f t="shared" si="1"/>
        <v>2</v>
      </c>
      <c r="P20" s="395">
        <f t="shared" si="1"/>
        <v>2955.657</v>
      </c>
      <c r="Q20" s="395">
        <f t="shared" si="1"/>
        <v>1</v>
      </c>
      <c r="R20" s="61">
        <f t="shared" si="1"/>
        <v>3645.406</v>
      </c>
      <c r="S20" s="395">
        <f t="shared" si="1"/>
        <v>3</v>
      </c>
      <c r="T20" s="61">
        <f t="shared" si="1"/>
        <v>29021.586</v>
      </c>
      <c r="U20" s="424">
        <f t="shared" si="1"/>
        <v>13</v>
      </c>
      <c r="V20" s="395">
        <f t="shared" si="1"/>
        <v>27</v>
      </c>
      <c r="W20" s="424">
        <f t="shared" si="1"/>
        <v>13.6</v>
      </c>
      <c r="X20" s="2"/>
      <c r="Y20" s="2"/>
      <c r="Z20" s="2"/>
      <c r="AA20" s="2"/>
      <c r="AB20" s="2"/>
      <c r="AC20" s="2"/>
    </row>
    <row r="21" spans="1:29" s="423" customFormat="1" ht="9.75" customHeight="1">
      <c r="A21" s="48"/>
      <c r="B21" s="24"/>
      <c r="C21" s="23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3"/>
      <c r="Q21" s="23"/>
      <c r="R21" s="24"/>
      <c r="S21" s="23"/>
      <c r="T21" s="81"/>
      <c r="U21" s="81"/>
      <c r="V21" s="23"/>
      <c r="W21" s="81"/>
      <c r="X21" s="2"/>
      <c r="Y21" s="2"/>
      <c r="Z21" s="2"/>
      <c r="AA21" s="2"/>
      <c r="AB21" s="2"/>
      <c r="AC21" s="2"/>
    </row>
    <row r="22" spans="1:29" s="423" customFormat="1" ht="15" customHeight="1">
      <c r="A22" s="400" t="s">
        <v>20</v>
      </c>
      <c r="B22" s="21">
        <f aca="true" t="shared" si="2" ref="B22:W22">B14+B20</f>
        <v>2652.322</v>
      </c>
      <c r="C22" s="27">
        <f t="shared" si="2"/>
        <v>10</v>
      </c>
      <c r="D22" s="21">
        <f t="shared" si="2"/>
        <v>117842.31899999999</v>
      </c>
      <c r="E22" s="27">
        <f t="shared" si="2"/>
        <v>122</v>
      </c>
      <c r="F22" s="21">
        <f t="shared" si="2"/>
        <v>23540.059999999998</v>
      </c>
      <c r="G22" s="27">
        <f t="shared" si="2"/>
        <v>20</v>
      </c>
      <c r="H22" s="21">
        <f t="shared" si="2"/>
        <v>3687.04</v>
      </c>
      <c r="I22" s="27">
        <f t="shared" si="2"/>
        <v>13</v>
      </c>
      <c r="J22" s="21">
        <f t="shared" si="2"/>
        <v>1276.093</v>
      </c>
      <c r="K22" s="27">
        <f t="shared" si="2"/>
        <v>4</v>
      </c>
      <c r="L22" s="21">
        <f t="shared" si="2"/>
        <v>9431.487</v>
      </c>
      <c r="M22" s="27">
        <f t="shared" si="2"/>
        <v>1</v>
      </c>
      <c r="N22" s="21">
        <f t="shared" si="2"/>
        <v>16154.472000000002</v>
      </c>
      <c r="O22" s="27">
        <f t="shared" si="2"/>
        <v>12</v>
      </c>
      <c r="P22" s="27">
        <f t="shared" si="2"/>
        <v>21906.356</v>
      </c>
      <c r="Q22" s="27">
        <f t="shared" si="2"/>
        <v>9</v>
      </c>
      <c r="R22" s="21">
        <f t="shared" si="2"/>
        <v>17532.494</v>
      </c>
      <c r="S22" s="27">
        <f t="shared" si="2"/>
        <v>6</v>
      </c>
      <c r="T22" s="21">
        <f t="shared" si="2"/>
        <v>214022.64299999998</v>
      </c>
      <c r="U22" s="63">
        <f t="shared" si="2"/>
        <v>94.9</v>
      </c>
      <c r="V22" s="27">
        <f t="shared" si="2"/>
        <v>197</v>
      </c>
      <c r="W22" s="63">
        <f t="shared" si="2"/>
        <v>99.39999999999999</v>
      </c>
      <c r="X22" s="2"/>
      <c r="Y22" s="2"/>
      <c r="Z22" s="2"/>
      <c r="AA22" s="2"/>
      <c r="AB22" s="2"/>
      <c r="AC22" s="2"/>
    </row>
    <row r="23" spans="1:29" s="423" customFormat="1" ht="15" customHeight="1">
      <c r="A23" s="48"/>
      <c r="B23" s="24"/>
      <c r="C23" s="23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3"/>
      <c r="Q23" s="23"/>
      <c r="R23" s="24"/>
      <c r="S23" s="23"/>
      <c r="T23" s="81"/>
      <c r="U23" s="81"/>
      <c r="V23" s="23"/>
      <c r="W23" s="81"/>
      <c r="X23" s="2"/>
      <c r="Y23" s="2"/>
      <c r="Z23" s="2"/>
      <c r="AA23" s="2"/>
      <c r="AB23" s="2"/>
      <c r="AC23" s="2"/>
    </row>
    <row r="24" spans="1:29" s="423" customFormat="1" ht="15" customHeight="1">
      <c r="A24" s="53" t="s">
        <v>24</v>
      </c>
      <c r="B24" s="21"/>
      <c r="C24" s="27"/>
      <c r="D24" s="21"/>
      <c r="E24" s="27"/>
      <c r="F24" s="21"/>
      <c r="G24" s="27"/>
      <c r="H24" s="21"/>
      <c r="I24" s="27"/>
      <c r="J24" s="21"/>
      <c r="K24" s="27"/>
      <c r="L24" s="21"/>
      <c r="M24" s="27"/>
      <c r="N24" s="21"/>
      <c r="O24" s="27"/>
      <c r="P24" s="27"/>
      <c r="Q24" s="27"/>
      <c r="R24" s="21"/>
      <c r="S24" s="27"/>
      <c r="T24" s="21"/>
      <c r="U24" s="21"/>
      <c r="V24" s="27"/>
      <c r="W24" s="21"/>
      <c r="X24" s="2"/>
      <c r="Y24" s="2"/>
      <c r="Z24" s="2"/>
      <c r="AA24" s="2"/>
      <c r="AB24" s="2"/>
      <c r="AC24" s="2"/>
    </row>
    <row r="25" spans="1:29" s="423" customFormat="1" ht="15" customHeight="1">
      <c r="A25" s="48" t="s">
        <v>128</v>
      </c>
      <c r="B25" s="24">
        <v>11599.493</v>
      </c>
      <c r="C25" s="24">
        <v>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81">
        <v>11599.493</v>
      </c>
      <c r="U25" s="58">
        <v>5.1</v>
      </c>
      <c r="V25" s="24">
        <v>1</v>
      </c>
      <c r="W25" s="58">
        <v>0.6</v>
      </c>
      <c r="X25" s="2"/>
      <c r="Y25" s="2"/>
      <c r="Z25" s="2"/>
      <c r="AA25" s="2"/>
      <c r="AB25" s="2"/>
      <c r="AC25" s="2"/>
    </row>
    <row r="26" spans="1:29" s="423" customFormat="1" ht="15" customHeight="1">
      <c r="A26" s="394" t="s">
        <v>24</v>
      </c>
      <c r="B26" s="61">
        <f aca="true" t="shared" si="3" ref="B26:K26">SUM(B25:B25)</f>
        <v>11599.493</v>
      </c>
      <c r="C26" s="395">
        <f t="shared" si="3"/>
        <v>1</v>
      </c>
      <c r="D26" s="61">
        <f t="shared" si="3"/>
        <v>0</v>
      </c>
      <c r="E26" s="395">
        <f t="shared" si="3"/>
        <v>0</v>
      </c>
      <c r="F26" s="61">
        <f t="shared" si="3"/>
        <v>0</v>
      </c>
      <c r="G26" s="395">
        <f t="shared" si="3"/>
        <v>0</v>
      </c>
      <c r="H26" s="61">
        <f t="shared" si="3"/>
        <v>0</v>
      </c>
      <c r="I26" s="395">
        <f t="shared" si="3"/>
        <v>0</v>
      </c>
      <c r="J26" s="61">
        <f t="shared" si="3"/>
        <v>0</v>
      </c>
      <c r="K26" s="395">
        <f t="shared" si="3"/>
        <v>0</v>
      </c>
      <c r="L26" s="61">
        <f>SUM(L25)</f>
        <v>0</v>
      </c>
      <c r="M26" s="395">
        <f>SUM(M25)</f>
        <v>0</v>
      </c>
      <c r="N26" s="61">
        <f aca="true" t="shared" si="4" ref="N26:W26">SUM(N25:N25)</f>
        <v>0</v>
      </c>
      <c r="O26" s="395">
        <f t="shared" si="4"/>
        <v>0</v>
      </c>
      <c r="P26" s="395">
        <f t="shared" si="4"/>
        <v>0</v>
      </c>
      <c r="Q26" s="395">
        <f t="shared" si="4"/>
        <v>0</v>
      </c>
      <c r="R26" s="61">
        <f t="shared" si="4"/>
        <v>0</v>
      </c>
      <c r="S26" s="395">
        <f t="shared" si="4"/>
        <v>0</v>
      </c>
      <c r="T26" s="61">
        <f t="shared" si="4"/>
        <v>11599.493</v>
      </c>
      <c r="U26" s="424">
        <f t="shared" si="4"/>
        <v>5.1</v>
      </c>
      <c r="V26" s="395">
        <f t="shared" si="4"/>
        <v>1</v>
      </c>
      <c r="W26" s="424">
        <f t="shared" si="4"/>
        <v>0.6</v>
      </c>
      <c r="X26" s="2"/>
      <c r="Y26" s="2"/>
      <c r="Z26" s="2"/>
      <c r="AA26" s="2"/>
      <c r="AB26" s="2"/>
      <c r="AC26" s="2"/>
    </row>
    <row r="27" spans="1:29" s="423" customFormat="1" ht="9.75" customHeight="1">
      <c r="A27" s="48"/>
      <c r="B27" s="24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3"/>
      <c r="Q27" s="23"/>
      <c r="R27" s="24"/>
      <c r="S27" s="23"/>
      <c r="T27" s="81"/>
      <c r="U27" s="81"/>
      <c r="V27" s="23"/>
      <c r="W27" s="81"/>
      <c r="X27" s="2"/>
      <c r="Y27" s="2"/>
      <c r="Z27" s="2"/>
      <c r="AA27" s="2"/>
      <c r="AB27" s="2"/>
      <c r="AC27" s="2"/>
    </row>
    <row r="28" spans="1:29" s="423" customFormat="1" ht="15" customHeight="1">
      <c r="A28" s="400" t="s">
        <v>25</v>
      </c>
      <c r="B28" s="21">
        <f aca="true" t="shared" si="5" ref="B28:W28">B22+B26</f>
        <v>14251.815</v>
      </c>
      <c r="C28" s="27">
        <f t="shared" si="5"/>
        <v>11</v>
      </c>
      <c r="D28" s="21">
        <f t="shared" si="5"/>
        <v>117842.31899999999</v>
      </c>
      <c r="E28" s="27">
        <f t="shared" si="5"/>
        <v>122</v>
      </c>
      <c r="F28" s="21">
        <f t="shared" si="5"/>
        <v>23540.059999999998</v>
      </c>
      <c r="G28" s="27">
        <f t="shared" si="5"/>
        <v>20</v>
      </c>
      <c r="H28" s="21">
        <f t="shared" si="5"/>
        <v>3687.04</v>
      </c>
      <c r="I28" s="28">
        <f t="shared" si="5"/>
        <v>13</v>
      </c>
      <c r="J28" s="21">
        <f t="shared" si="5"/>
        <v>1276.093</v>
      </c>
      <c r="K28" s="27">
        <f t="shared" si="5"/>
        <v>4</v>
      </c>
      <c r="L28" s="21">
        <f t="shared" si="5"/>
        <v>9431.487</v>
      </c>
      <c r="M28" s="27">
        <f t="shared" si="5"/>
        <v>1</v>
      </c>
      <c r="N28" s="21">
        <f t="shared" si="5"/>
        <v>16154.472000000002</v>
      </c>
      <c r="O28" s="27">
        <f t="shared" si="5"/>
        <v>12</v>
      </c>
      <c r="P28" s="27">
        <f t="shared" si="5"/>
        <v>21906.356</v>
      </c>
      <c r="Q28" s="27">
        <f t="shared" si="5"/>
        <v>9</v>
      </c>
      <c r="R28" s="21">
        <f t="shared" si="5"/>
        <v>17532.494</v>
      </c>
      <c r="S28" s="27">
        <f t="shared" si="5"/>
        <v>6</v>
      </c>
      <c r="T28" s="27">
        <f t="shared" si="5"/>
        <v>225622.13599999997</v>
      </c>
      <c r="U28" s="63">
        <f t="shared" si="5"/>
        <v>100</v>
      </c>
      <c r="V28" s="27">
        <f t="shared" si="5"/>
        <v>198</v>
      </c>
      <c r="W28" s="63">
        <f t="shared" si="5"/>
        <v>99.99999999999999</v>
      </c>
      <c r="X28" s="2"/>
      <c r="Y28" s="2"/>
      <c r="Z28" s="2"/>
      <c r="AA28" s="2"/>
      <c r="AB28" s="2"/>
      <c r="AC28" s="2"/>
    </row>
    <row r="29" spans="1:29" s="33" customFormat="1" ht="13.5">
      <c r="A29" s="31"/>
      <c r="B29" s="36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</row>
    <row r="30" spans="1:29" s="33" customFormat="1" ht="13.5">
      <c r="A30" s="31" t="s">
        <v>37</v>
      </c>
      <c r="B30" s="36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</row>
    <row r="31" spans="1:29" s="33" customFormat="1" ht="13.5">
      <c r="A31" s="34" t="s">
        <v>34</v>
      </c>
      <c r="B31" s="36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</row>
    <row r="32" spans="1:29" s="33" customFormat="1" ht="13.5">
      <c r="A32" s="34" t="s">
        <v>144</v>
      </c>
      <c r="B32" s="36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</row>
    <row r="33" spans="1:29" s="33" customFormat="1" ht="13.5">
      <c r="A33" s="34" t="s">
        <v>145</v>
      </c>
      <c r="B33" s="36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</row>
    <row r="34" spans="1:29" s="33" customFormat="1" ht="13.5">
      <c r="A34" s="34" t="s">
        <v>31</v>
      </c>
      <c r="B34" s="36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</row>
    <row r="35" spans="1:29" s="33" customFormat="1" ht="13.5">
      <c r="A35" s="34" t="s">
        <v>129</v>
      </c>
      <c r="B35" s="36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</row>
    <row r="36" spans="1:29" s="33" customFormat="1" ht="13.5">
      <c r="A36" s="761" t="s">
        <v>146</v>
      </c>
      <c r="B36" s="761"/>
      <c r="C36" s="761"/>
      <c r="D36" s="761"/>
      <c r="E36" s="761"/>
      <c r="F36" s="761"/>
      <c r="G36" s="76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</row>
    <row r="37" spans="1:29" s="33" customFormat="1" ht="13.5">
      <c r="A37" s="760"/>
      <c r="B37" s="760"/>
      <c r="C37" s="760"/>
      <c r="D37" s="760"/>
      <c r="E37" s="760"/>
      <c r="F37" s="760"/>
      <c r="G37" s="760"/>
      <c r="H37" s="760"/>
      <c r="I37" s="760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</row>
    <row r="38" spans="1:29" s="22" customFormat="1" ht="12.75">
      <c r="A38" s="425"/>
      <c r="B38" s="3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s="22" customFormat="1" ht="12.75">
      <c r="A39" s="425"/>
      <c r="B39" s="3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2:29" s="22" customFormat="1" ht="12.75">
      <c r="B40" s="3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s="22" customFormat="1" ht="12.75">
      <c r="A41" s="18"/>
      <c r="B41" s="3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s="22" customFormat="1" ht="13.5">
      <c r="A42" s="34"/>
      <c r="B42" s="3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2" customFormat="1" ht="12.75">
      <c r="A43" s="425"/>
      <c r="B43" s="3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s="22" customFormat="1" ht="12.75">
      <c r="A44" s="425"/>
      <c r="B44" s="3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s="22" customFormat="1" ht="12.75">
      <c r="A45" s="425"/>
      <c r="B45" s="3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s="22" customFormat="1" ht="12.75">
      <c r="A46" s="425"/>
      <c r="B46" s="3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22" customFormat="1" ht="12.75">
      <c r="A47" s="425"/>
      <c r="B47" s="3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s="22" customFormat="1" ht="12.75">
      <c r="A48" s="425"/>
      <c r="B48" s="3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22" customFormat="1" ht="12.75">
      <c r="A49" s="425"/>
      <c r="B49" s="3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22" customFormat="1" ht="12.75">
      <c r="A50" s="425"/>
      <c r="B50" s="3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22" customFormat="1" ht="12.75">
      <c r="A51" s="425"/>
      <c r="B51" s="3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22" customFormat="1" ht="12.75">
      <c r="A52" s="425"/>
      <c r="B52" s="3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" ht="12.75">
      <c r="A53" s="425"/>
      <c r="B53" s="36"/>
    </row>
    <row r="54" spans="1:2" ht="12.75">
      <c r="A54" s="425"/>
      <c r="B54" s="36"/>
    </row>
    <row r="55" spans="1:2" ht="12.75">
      <c r="A55" s="425"/>
      <c r="B55" s="36"/>
    </row>
    <row r="56" spans="1:2" ht="12.75">
      <c r="A56" s="425"/>
      <c r="B56" s="36"/>
    </row>
    <row r="57" spans="1:2" ht="12.75">
      <c r="A57" s="425"/>
      <c r="B57" s="36"/>
    </row>
    <row r="58" spans="1:2" ht="12.75">
      <c r="A58" s="425"/>
      <c r="B58" s="36"/>
    </row>
    <row r="59" spans="1:2" ht="12.75">
      <c r="A59" s="425"/>
      <c r="B59" s="36"/>
    </row>
    <row r="60" spans="1:2" ht="12.75">
      <c r="A60" s="425"/>
      <c r="B60" s="36"/>
    </row>
    <row r="61" spans="1:2" ht="12.75">
      <c r="A61" s="425"/>
      <c r="B61" s="36"/>
    </row>
  </sheetData>
  <mergeCells count="15">
    <mergeCell ref="A37:I37"/>
    <mergeCell ref="T6:U6"/>
    <mergeCell ref="V6:W6"/>
    <mergeCell ref="T5:W5"/>
    <mergeCell ref="A36:G36"/>
    <mergeCell ref="A1:W1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 verticalCentered="1"/>
  <pageMargins left="0.3937007874015748" right="0.3937007874015748" top="0.7874015748031497" bottom="0.7874015748031497" header="0.5118110236220472" footer="0.3937007874015748"/>
  <pageSetup fitToHeight="1" fitToWidth="1" horizontalDpi="600" verticalDpi="600" orientation="landscape" paperSize="9" scale="82" r:id="rId2"/>
  <headerFooter alignWithMargins="0">
    <oddHeader>&amp;L&amp;G&amp;C&amp;"Arial Narrow,Normálne"&amp;12Štatistické vyhodnotenie verejného obstarávania za rok 2010
&amp;"Arial Narrow,Tučné"Klasický sektor a iné subjekty&amp;R&amp;"Arial Narrow,Normálne"&amp;9Príloha č. 16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="95" zoomScaleNormal="95" workbookViewId="0" topLeftCell="A1">
      <selection activeCell="A1" sqref="A1:Y1"/>
    </sheetView>
  </sheetViews>
  <sheetFormatPr defaultColWidth="9.00390625" defaultRowHeight="12.75"/>
  <cols>
    <col min="1" max="1" width="30.75390625" style="0" customWidth="1"/>
    <col min="2" max="2" width="8.75390625" style="0" customWidth="1"/>
    <col min="3" max="3" width="4.75390625" style="0" customWidth="1"/>
    <col min="4" max="4" width="4.75390625" style="41" customWidth="1"/>
    <col min="5" max="7" width="4.75390625" style="0" customWidth="1"/>
    <col min="8" max="8" width="8.75390625" style="0" customWidth="1"/>
    <col min="9" max="13" width="4.75390625" style="0" customWidth="1"/>
    <col min="14" max="14" width="8.75390625" style="0" customWidth="1"/>
    <col min="15" max="19" width="4.75390625" style="0" customWidth="1"/>
    <col min="20" max="20" width="8.75390625" style="0" customWidth="1"/>
    <col min="21" max="25" width="4.75390625" style="0" customWidth="1"/>
    <col min="27" max="27" width="9.75390625" style="0" customWidth="1"/>
  </cols>
  <sheetData>
    <row r="1" spans="1:25" s="130" customFormat="1" ht="16.5" customHeight="1">
      <c r="A1" s="762" t="s">
        <v>44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</row>
    <row r="2" spans="1:25" s="130" customFormat="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s="2" customFormat="1" ht="12" customHeight="1">
      <c r="A3" s="386"/>
      <c r="B3" s="387"/>
      <c r="C3" s="426"/>
      <c r="D3" s="427"/>
      <c r="E3" s="426"/>
      <c r="F3" s="426"/>
      <c r="G3" s="426"/>
      <c r="H3" s="387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387"/>
      <c r="U3" s="426"/>
      <c r="V3" s="426"/>
      <c r="W3" s="426"/>
      <c r="X3" s="426"/>
      <c r="Y3" s="426"/>
    </row>
    <row r="4" spans="1:25" s="130" customFormat="1" ht="18.75" customHeight="1">
      <c r="A4" s="88" t="s">
        <v>0</v>
      </c>
      <c r="B4" s="89"/>
      <c r="C4" s="89"/>
      <c r="D4" s="389"/>
      <c r="E4" s="1"/>
      <c r="F4" s="1"/>
      <c r="G4" s="1"/>
      <c r="H4" s="89"/>
      <c r="I4" s="89"/>
      <c r="J4" s="132"/>
      <c r="K4" s="1"/>
      <c r="L4" s="1"/>
      <c r="M4" s="1"/>
      <c r="N4" s="1"/>
      <c r="O4" s="1"/>
      <c r="P4" s="1"/>
      <c r="Q4" s="1"/>
      <c r="R4" s="1"/>
      <c r="S4" s="1"/>
      <c r="T4" s="89"/>
      <c r="U4" s="89"/>
      <c r="V4" s="132"/>
      <c r="W4" s="1"/>
      <c r="X4" s="1"/>
      <c r="Y4" s="390" t="s">
        <v>32</v>
      </c>
    </row>
    <row r="5" spans="1:25" s="428" customFormat="1" ht="18.75" customHeight="1">
      <c r="A5" s="56" t="s">
        <v>1</v>
      </c>
      <c r="B5" s="739" t="s">
        <v>2</v>
      </c>
      <c r="C5" s="739"/>
      <c r="D5" s="739"/>
      <c r="E5" s="739"/>
      <c r="F5" s="739"/>
      <c r="G5" s="739"/>
      <c r="H5" s="739" t="s">
        <v>3</v>
      </c>
      <c r="I5" s="739"/>
      <c r="J5" s="739"/>
      <c r="K5" s="739"/>
      <c r="L5" s="739"/>
      <c r="M5" s="739"/>
      <c r="N5" s="739" t="s">
        <v>36</v>
      </c>
      <c r="O5" s="739"/>
      <c r="P5" s="739"/>
      <c r="Q5" s="739"/>
      <c r="R5" s="739"/>
      <c r="S5" s="739"/>
      <c r="T5" s="739" t="s">
        <v>4</v>
      </c>
      <c r="U5" s="739"/>
      <c r="V5" s="739"/>
      <c r="W5" s="739"/>
      <c r="X5" s="739"/>
      <c r="Y5" s="739"/>
    </row>
    <row r="6" spans="1:25" s="18" customFormat="1" ht="15" customHeight="1">
      <c r="A6" s="84" t="s">
        <v>5</v>
      </c>
      <c r="B6" s="753" t="s">
        <v>6</v>
      </c>
      <c r="C6" s="753"/>
      <c r="D6" s="19" t="s">
        <v>7</v>
      </c>
      <c r="E6" s="19" t="s">
        <v>8</v>
      </c>
      <c r="F6" s="754" t="s">
        <v>9</v>
      </c>
      <c r="G6" s="754"/>
      <c r="H6" s="753" t="s">
        <v>6</v>
      </c>
      <c r="I6" s="753"/>
      <c r="J6" s="19" t="s">
        <v>7</v>
      </c>
      <c r="K6" s="19" t="s">
        <v>8</v>
      </c>
      <c r="L6" s="754" t="s">
        <v>9</v>
      </c>
      <c r="M6" s="754"/>
      <c r="N6" s="753" t="s">
        <v>6</v>
      </c>
      <c r="O6" s="753"/>
      <c r="P6" s="19" t="s">
        <v>7</v>
      </c>
      <c r="Q6" s="19" t="s">
        <v>8</v>
      </c>
      <c r="R6" s="754" t="s">
        <v>9</v>
      </c>
      <c r="S6" s="754"/>
      <c r="T6" s="753" t="s">
        <v>6</v>
      </c>
      <c r="U6" s="753"/>
      <c r="V6" s="19" t="s">
        <v>7</v>
      </c>
      <c r="W6" s="19" t="s">
        <v>8</v>
      </c>
      <c r="X6" s="754" t="s">
        <v>9</v>
      </c>
      <c r="Y6" s="754"/>
    </row>
    <row r="7" spans="1:26" s="18" customFormat="1" ht="13.5" customHeight="1">
      <c r="A7" s="392" t="s">
        <v>13</v>
      </c>
      <c r="B7" s="45" t="s">
        <v>33</v>
      </c>
      <c r="C7" s="19" t="s">
        <v>14</v>
      </c>
      <c r="D7" s="19" t="s">
        <v>15</v>
      </c>
      <c r="E7" s="19" t="s">
        <v>15</v>
      </c>
      <c r="F7" s="19" t="s">
        <v>15</v>
      </c>
      <c r="G7" s="19" t="s">
        <v>14</v>
      </c>
      <c r="H7" s="45" t="s">
        <v>33</v>
      </c>
      <c r="I7" s="19" t="s">
        <v>14</v>
      </c>
      <c r="J7" s="19" t="s">
        <v>15</v>
      </c>
      <c r="K7" s="19" t="s">
        <v>15</v>
      </c>
      <c r="L7" s="19" t="s">
        <v>15</v>
      </c>
      <c r="M7" s="19" t="s">
        <v>14</v>
      </c>
      <c r="N7" s="45" t="s">
        <v>33</v>
      </c>
      <c r="O7" s="19" t="s">
        <v>14</v>
      </c>
      <c r="P7" s="19" t="s">
        <v>15</v>
      </c>
      <c r="Q7" s="19" t="s">
        <v>15</v>
      </c>
      <c r="R7" s="19" t="s">
        <v>15</v>
      </c>
      <c r="S7" s="19" t="s">
        <v>14</v>
      </c>
      <c r="T7" s="45" t="s">
        <v>33</v>
      </c>
      <c r="U7" s="19" t="s">
        <v>14</v>
      </c>
      <c r="V7" s="19" t="s">
        <v>15</v>
      </c>
      <c r="W7" s="19" t="s">
        <v>15</v>
      </c>
      <c r="X7" s="19" t="s">
        <v>15</v>
      </c>
      <c r="Y7" s="19" t="s">
        <v>14</v>
      </c>
      <c r="Z7" s="429"/>
    </row>
    <row r="8" spans="1:26" s="20" customFormat="1" ht="9.75" customHeight="1">
      <c r="A8" s="46" t="s">
        <v>16</v>
      </c>
      <c r="B8" s="46">
        <v>1</v>
      </c>
      <c r="C8" s="46">
        <v>2</v>
      </c>
      <c r="D8" s="46">
        <v>3</v>
      </c>
      <c r="E8" s="46">
        <v>4</v>
      </c>
      <c r="F8" s="47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7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7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7">
        <v>23</v>
      </c>
      <c r="Y8" s="46">
        <v>24</v>
      </c>
      <c r="Z8" s="430"/>
    </row>
    <row r="9" spans="1:26" s="18" customFormat="1" ht="9.75" customHeight="1">
      <c r="A9" s="49"/>
      <c r="B9" s="50"/>
      <c r="C9" s="51"/>
      <c r="D9" s="393"/>
      <c r="E9" s="50"/>
      <c r="F9" s="52"/>
      <c r="G9" s="51"/>
      <c r="H9" s="50"/>
      <c r="I9" s="51"/>
      <c r="J9" s="50"/>
      <c r="K9" s="50"/>
      <c r="L9" s="52"/>
      <c r="M9" s="51"/>
      <c r="N9" s="50"/>
      <c r="O9" s="51"/>
      <c r="P9" s="50"/>
      <c r="Q9" s="50"/>
      <c r="R9" s="52"/>
      <c r="S9" s="51"/>
      <c r="T9" s="50"/>
      <c r="U9" s="51"/>
      <c r="V9" s="50"/>
      <c r="W9" s="50"/>
      <c r="X9" s="52"/>
      <c r="Y9" s="51"/>
      <c r="Z9" s="429"/>
    </row>
    <row r="10" spans="1:26" s="22" customFormat="1" ht="15" customHeight="1">
      <c r="A10" s="53" t="s">
        <v>120</v>
      </c>
      <c r="B10" s="21"/>
      <c r="C10" s="55"/>
      <c r="D10" s="28"/>
      <c r="E10" s="21"/>
      <c r="F10" s="21"/>
      <c r="G10" s="55"/>
      <c r="H10" s="21"/>
      <c r="I10" s="55"/>
      <c r="J10" s="21"/>
      <c r="K10" s="21"/>
      <c r="L10" s="21"/>
      <c r="M10" s="55"/>
      <c r="N10" s="21"/>
      <c r="O10" s="55"/>
      <c r="P10" s="21"/>
      <c r="Q10" s="21"/>
      <c r="R10" s="21"/>
      <c r="S10" s="55"/>
      <c r="T10" s="21"/>
      <c r="U10" s="55"/>
      <c r="V10" s="21"/>
      <c r="W10" s="21"/>
      <c r="X10" s="21"/>
      <c r="Y10" s="55"/>
      <c r="Z10" s="43"/>
    </row>
    <row r="11" spans="1:26" s="22" customFormat="1" ht="15" customHeight="1">
      <c r="A11" s="48" t="s">
        <v>121</v>
      </c>
      <c r="B11" s="24">
        <v>133.516</v>
      </c>
      <c r="C11" s="58">
        <v>0.4</v>
      </c>
      <c r="D11" s="24">
        <v>1</v>
      </c>
      <c r="E11" s="24">
        <v>0</v>
      </c>
      <c r="F11" s="24">
        <v>1</v>
      </c>
      <c r="G11" s="58">
        <v>2.9</v>
      </c>
      <c r="H11" s="24">
        <v>91.986</v>
      </c>
      <c r="I11" s="58">
        <v>0.7</v>
      </c>
      <c r="J11" s="24">
        <v>1</v>
      </c>
      <c r="K11" s="24">
        <v>0</v>
      </c>
      <c r="L11" s="24">
        <v>1</v>
      </c>
      <c r="M11" s="58">
        <v>2</v>
      </c>
      <c r="N11" s="24">
        <v>223.334</v>
      </c>
      <c r="O11" s="58">
        <v>2.4</v>
      </c>
      <c r="P11" s="24">
        <v>4</v>
      </c>
      <c r="Q11" s="24">
        <v>1</v>
      </c>
      <c r="R11" s="24">
        <v>5</v>
      </c>
      <c r="S11" s="58">
        <v>6.5</v>
      </c>
      <c r="T11" s="81">
        <v>448.836</v>
      </c>
      <c r="U11" s="58">
        <v>0.8</v>
      </c>
      <c r="V11" s="24">
        <v>6</v>
      </c>
      <c r="W11" s="24">
        <v>1</v>
      </c>
      <c r="X11" s="24">
        <v>7</v>
      </c>
      <c r="Y11" s="58">
        <v>4.3</v>
      </c>
      <c r="Z11" s="431"/>
    </row>
    <row r="12" spans="1:26" s="22" customFormat="1" ht="15" customHeight="1">
      <c r="A12" s="48" t="s">
        <v>122</v>
      </c>
      <c r="B12" s="24">
        <v>0</v>
      </c>
      <c r="C12" s="58">
        <v>0</v>
      </c>
      <c r="D12" s="24">
        <v>0</v>
      </c>
      <c r="E12" s="24">
        <v>0</v>
      </c>
      <c r="F12" s="24">
        <v>0</v>
      </c>
      <c r="G12" s="58">
        <v>0</v>
      </c>
      <c r="H12" s="24">
        <v>0</v>
      </c>
      <c r="I12" s="58">
        <v>0</v>
      </c>
      <c r="J12" s="24">
        <v>0</v>
      </c>
      <c r="K12" s="24">
        <v>0</v>
      </c>
      <c r="L12" s="24">
        <v>0</v>
      </c>
      <c r="M12" s="58">
        <v>0</v>
      </c>
      <c r="N12" s="24">
        <v>0</v>
      </c>
      <c r="O12" s="58">
        <v>0</v>
      </c>
      <c r="P12" s="24">
        <v>0</v>
      </c>
      <c r="Q12" s="24">
        <v>0</v>
      </c>
      <c r="R12" s="24">
        <v>0</v>
      </c>
      <c r="S12" s="58">
        <v>0</v>
      </c>
      <c r="T12" s="81">
        <v>0</v>
      </c>
      <c r="U12" s="58">
        <v>0</v>
      </c>
      <c r="V12" s="24">
        <v>0</v>
      </c>
      <c r="W12" s="24">
        <v>0</v>
      </c>
      <c r="X12" s="24">
        <v>0</v>
      </c>
      <c r="Y12" s="58">
        <v>0</v>
      </c>
      <c r="Z12" s="431"/>
    </row>
    <row r="13" spans="1:26" s="22" customFormat="1" ht="15" customHeight="1">
      <c r="A13" s="48" t="s">
        <v>123</v>
      </c>
      <c r="B13" s="24">
        <v>11168.492</v>
      </c>
      <c r="C13" s="58">
        <v>34.7</v>
      </c>
      <c r="D13" s="24">
        <v>19</v>
      </c>
      <c r="E13" s="24">
        <v>0</v>
      </c>
      <c r="F13" s="24">
        <v>19</v>
      </c>
      <c r="G13" s="58">
        <v>54.3</v>
      </c>
      <c r="H13" s="24">
        <v>3965.319</v>
      </c>
      <c r="I13" s="58">
        <v>31.9</v>
      </c>
      <c r="J13" s="24">
        <v>37</v>
      </c>
      <c r="K13" s="24">
        <v>0</v>
      </c>
      <c r="L13" s="24">
        <v>37</v>
      </c>
      <c r="M13" s="58">
        <v>72.5</v>
      </c>
      <c r="N13" s="24">
        <v>2203.191</v>
      </c>
      <c r="O13" s="58">
        <v>23.7</v>
      </c>
      <c r="P13" s="24">
        <v>30</v>
      </c>
      <c r="Q13" s="24">
        <v>2</v>
      </c>
      <c r="R13" s="24">
        <v>32</v>
      </c>
      <c r="S13" s="58">
        <v>41.6</v>
      </c>
      <c r="T13" s="81">
        <v>17337.003</v>
      </c>
      <c r="U13" s="58">
        <v>32.2</v>
      </c>
      <c r="V13" s="24">
        <v>86</v>
      </c>
      <c r="W13" s="24">
        <v>2</v>
      </c>
      <c r="X13" s="24">
        <v>88</v>
      </c>
      <c r="Y13" s="58">
        <v>54</v>
      </c>
      <c r="Z13" s="431"/>
    </row>
    <row r="14" spans="1:26" s="22" customFormat="1" ht="15" customHeight="1">
      <c r="A14" s="394" t="s">
        <v>18</v>
      </c>
      <c r="B14" s="61">
        <f aca="true" t="shared" si="0" ref="B14:Y14">SUM(B11:B13)</f>
        <v>11302.008</v>
      </c>
      <c r="C14" s="60">
        <f t="shared" si="0"/>
        <v>35.1</v>
      </c>
      <c r="D14" s="395">
        <f t="shared" si="0"/>
        <v>20</v>
      </c>
      <c r="E14" s="395">
        <f t="shared" si="0"/>
        <v>0</v>
      </c>
      <c r="F14" s="395">
        <f t="shared" si="0"/>
        <v>20</v>
      </c>
      <c r="G14" s="60">
        <f t="shared" si="0"/>
        <v>57.199999999999996</v>
      </c>
      <c r="H14" s="61">
        <f t="shared" si="0"/>
        <v>4057.305</v>
      </c>
      <c r="I14" s="60">
        <f t="shared" si="0"/>
        <v>32.6</v>
      </c>
      <c r="J14" s="395">
        <f t="shared" si="0"/>
        <v>38</v>
      </c>
      <c r="K14" s="395">
        <f t="shared" si="0"/>
        <v>0</v>
      </c>
      <c r="L14" s="395">
        <f t="shared" si="0"/>
        <v>38</v>
      </c>
      <c r="M14" s="60">
        <f t="shared" si="0"/>
        <v>74.5</v>
      </c>
      <c r="N14" s="61">
        <f t="shared" si="0"/>
        <v>2426.5249999999996</v>
      </c>
      <c r="O14" s="60">
        <f t="shared" si="0"/>
        <v>26.099999999999998</v>
      </c>
      <c r="P14" s="395">
        <f t="shared" si="0"/>
        <v>34</v>
      </c>
      <c r="Q14" s="395">
        <f t="shared" si="0"/>
        <v>3</v>
      </c>
      <c r="R14" s="395">
        <f t="shared" si="0"/>
        <v>37</v>
      </c>
      <c r="S14" s="60">
        <f t="shared" si="0"/>
        <v>48.1</v>
      </c>
      <c r="T14" s="61">
        <f t="shared" si="0"/>
        <v>17785.839</v>
      </c>
      <c r="U14" s="60">
        <f t="shared" si="0"/>
        <v>33</v>
      </c>
      <c r="V14" s="395">
        <f t="shared" si="0"/>
        <v>92</v>
      </c>
      <c r="W14" s="395">
        <f t="shared" si="0"/>
        <v>3</v>
      </c>
      <c r="X14" s="61">
        <f t="shared" si="0"/>
        <v>95</v>
      </c>
      <c r="Y14" s="60">
        <f t="shared" si="0"/>
        <v>58.3</v>
      </c>
      <c r="Z14" s="43"/>
    </row>
    <row r="15" spans="1:26" s="25" customFormat="1" ht="9.75" customHeight="1">
      <c r="A15" s="396"/>
      <c r="B15" s="24"/>
      <c r="C15" s="58"/>
      <c r="D15" s="23"/>
      <c r="E15" s="23"/>
      <c r="F15" s="23"/>
      <c r="G15" s="58"/>
      <c r="H15" s="24"/>
      <c r="I15" s="58"/>
      <c r="J15" s="23"/>
      <c r="K15" s="23"/>
      <c r="L15" s="23"/>
      <c r="M15" s="58"/>
      <c r="N15" s="24"/>
      <c r="O15" s="58"/>
      <c r="P15" s="23"/>
      <c r="Q15" s="23"/>
      <c r="R15" s="23"/>
      <c r="S15" s="58"/>
      <c r="T15" s="432"/>
      <c r="U15" s="58"/>
      <c r="V15" s="23"/>
      <c r="W15" s="23"/>
      <c r="X15" s="24"/>
      <c r="Y15" s="58"/>
      <c r="Z15" s="433"/>
    </row>
    <row r="16" spans="1:26" s="22" customFormat="1" ht="15" customHeight="1">
      <c r="A16" s="53" t="s">
        <v>124</v>
      </c>
      <c r="B16" s="21"/>
      <c r="C16" s="55"/>
      <c r="D16" s="27"/>
      <c r="E16" s="27"/>
      <c r="F16" s="27"/>
      <c r="G16" s="55"/>
      <c r="H16" s="21"/>
      <c r="I16" s="55"/>
      <c r="J16" s="27"/>
      <c r="K16" s="27"/>
      <c r="L16" s="27"/>
      <c r="M16" s="55"/>
      <c r="N16" s="21"/>
      <c r="O16" s="55"/>
      <c r="P16" s="27"/>
      <c r="Q16" s="27"/>
      <c r="R16" s="27"/>
      <c r="S16" s="55"/>
      <c r="T16" s="434"/>
      <c r="U16" s="55"/>
      <c r="V16" s="27"/>
      <c r="W16" s="27"/>
      <c r="X16" s="21"/>
      <c r="Y16" s="55"/>
      <c r="Z16" s="43"/>
    </row>
    <row r="17" spans="1:26" s="22" customFormat="1" ht="15" customHeight="1">
      <c r="A17" s="48" t="s">
        <v>125</v>
      </c>
      <c r="B17" s="24">
        <v>1583.37</v>
      </c>
      <c r="C17" s="58">
        <v>4.9</v>
      </c>
      <c r="D17" s="24">
        <v>3</v>
      </c>
      <c r="E17" s="24">
        <v>0</v>
      </c>
      <c r="F17" s="24">
        <v>3</v>
      </c>
      <c r="G17" s="58">
        <v>8.4</v>
      </c>
      <c r="H17" s="24">
        <v>8039.85</v>
      </c>
      <c r="I17" s="58">
        <v>64.7</v>
      </c>
      <c r="J17" s="24">
        <v>10</v>
      </c>
      <c r="K17" s="24">
        <v>0</v>
      </c>
      <c r="L17" s="24">
        <v>10</v>
      </c>
      <c r="M17" s="58">
        <v>19.6</v>
      </c>
      <c r="N17" s="24">
        <v>1205.461</v>
      </c>
      <c r="O17" s="58">
        <v>13</v>
      </c>
      <c r="P17" s="24">
        <v>12</v>
      </c>
      <c r="Q17" s="24">
        <v>0</v>
      </c>
      <c r="R17" s="24">
        <v>12</v>
      </c>
      <c r="S17" s="58">
        <v>15.6</v>
      </c>
      <c r="T17" s="81">
        <v>10828.681</v>
      </c>
      <c r="U17" s="58">
        <v>20.1</v>
      </c>
      <c r="V17" s="24">
        <v>25</v>
      </c>
      <c r="W17" s="24">
        <v>0</v>
      </c>
      <c r="X17" s="24">
        <v>25</v>
      </c>
      <c r="Y17" s="58">
        <v>15.4</v>
      </c>
      <c r="Z17" s="431"/>
    </row>
    <row r="18" spans="1:26" s="22" customFormat="1" ht="15" customHeight="1">
      <c r="A18" s="48" t="s">
        <v>123</v>
      </c>
      <c r="B18" s="24">
        <v>243.44</v>
      </c>
      <c r="C18" s="58">
        <v>0.8</v>
      </c>
      <c r="D18" s="24">
        <v>1</v>
      </c>
      <c r="E18" s="24">
        <v>0</v>
      </c>
      <c r="F18" s="24">
        <v>1</v>
      </c>
      <c r="G18" s="58">
        <v>2.9</v>
      </c>
      <c r="H18" s="24">
        <v>213.323</v>
      </c>
      <c r="I18" s="58">
        <v>1.7</v>
      </c>
      <c r="J18" s="24">
        <v>2</v>
      </c>
      <c r="K18" s="24">
        <v>0</v>
      </c>
      <c r="L18" s="24">
        <v>2</v>
      </c>
      <c r="M18" s="58">
        <v>3.9</v>
      </c>
      <c r="N18" s="24">
        <v>479.86</v>
      </c>
      <c r="O18" s="58">
        <v>5.2</v>
      </c>
      <c r="P18" s="24">
        <v>6</v>
      </c>
      <c r="Q18" s="24">
        <v>0</v>
      </c>
      <c r="R18" s="24">
        <v>6</v>
      </c>
      <c r="S18" s="58">
        <v>7.7</v>
      </c>
      <c r="T18" s="81">
        <v>936.623</v>
      </c>
      <c r="U18" s="58">
        <v>1.7</v>
      </c>
      <c r="V18" s="24">
        <v>9</v>
      </c>
      <c r="W18" s="24">
        <v>0</v>
      </c>
      <c r="X18" s="24">
        <v>9</v>
      </c>
      <c r="Y18" s="58">
        <v>5.5</v>
      </c>
      <c r="Z18" s="431"/>
    </row>
    <row r="19" spans="1:26" s="22" customFormat="1" ht="15" customHeight="1">
      <c r="A19" s="48" t="s">
        <v>126</v>
      </c>
      <c r="B19" s="24">
        <v>604.012</v>
      </c>
      <c r="C19" s="58">
        <v>1.9</v>
      </c>
      <c r="D19" s="24">
        <v>1</v>
      </c>
      <c r="E19" s="24">
        <v>0</v>
      </c>
      <c r="F19" s="24">
        <v>1</v>
      </c>
      <c r="G19" s="58">
        <v>2.9</v>
      </c>
      <c r="H19" s="24">
        <v>0</v>
      </c>
      <c r="I19" s="58">
        <v>0</v>
      </c>
      <c r="J19" s="24">
        <v>0</v>
      </c>
      <c r="K19" s="24">
        <v>0</v>
      </c>
      <c r="L19" s="24">
        <v>0</v>
      </c>
      <c r="M19" s="58">
        <v>0</v>
      </c>
      <c r="N19" s="24">
        <v>0</v>
      </c>
      <c r="O19" s="58">
        <v>0</v>
      </c>
      <c r="P19" s="24">
        <v>0</v>
      </c>
      <c r="Q19" s="24">
        <v>0</v>
      </c>
      <c r="R19" s="24">
        <v>0</v>
      </c>
      <c r="S19" s="58">
        <v>0</v>
      </c>
      <c r="T19" s="81">
        <v>604.012</v>
      </c>
      <c r="U19" s="58">
        <v>1.1</v>
      </c>
      <c r="V19" s="24">
        <v>1</v>
      </c>
      <c r="W19" s="24">
        <v>0</v>
      </c>
      <c r="X19" s="24">
        <v>1</v>
      </c>
      <c r="Y19" s="58">
        <v>0.6</v>
      </c>
      <c r="Z19" s="43"/>
    </row>
    <row r="20" spans="1:26" s="22" customFormat="1" ht="15" customHeight="1">
      <c r="A20" s="394" t="s">
        <v>127</v>
      </c>
      <c r="B20" s="61">
        <f aca="true" t="shared" si="1" ref="B20:Y20">SUM(B17:B19)</f>
        <v>2430.822</v>
      </c>
      <c r="C20" s="60">
        <f t="shared" si="1"/>
        <v>7.6</v>
      </c>
      <c r="D20" s="395">
        <f t="shared" si="1"/>
        <v>5</v>
      </c>
      <c r="E20" s="395">
        <f t="shared" si="1"/>
        <v>0</v>
      </c>
      <c r="F20" s="395">
        <f t="shared" si="1"/>
        <v>5</v>
      </c>
      <c r="G20" s="60">
        <f t="shared" si="1"/>
        <v>14.200000000000001</v>
      </c>
      <c r="H20" s="61">
        <f t="shared" si="1"/>
        <v>8253.173</v>
      </c>
      <c r="I20" s="60">
        <f t="shared" si="1"/>
        <v>66.4</v>
      </c>
      <c r="J20" s="395">
        <f t="shared" si="1"/>
        <v>12</v>
      </c>
      <c r="K20" s="395">
        <f t="shared" si="1"/>
        <v>0</v>
      </c>
      <c r="L20" s="395">
        <f t="shared" si="1"/>
        <v>12</v>
      </c>
      <c r="M20" s="60">
        <f t="shared" si="1"/>
        <v>23.5</v>
      </c>
      <c r="N20" s="61">
        <f t="shared" si="1"/>
        <v>1685.321</v>
      </c>
      <c r="O20" s="60">
        <f t="shared" si="1"/>
        <v>18.2</v>
      </c>
      <c r="P20" s="395">
        <f t="shared" si="1"/>
        <v>18</v>
      </c>
      <c r="Q20" s="395">
        <f t="shared" si="1"/>
        <v>0</v>
      </c>
      <c r="R20" s="395">
        <f t="shared" si="1"/>
        <v>18</v>
      </c>
      <c r="S20" s="60">
        <f t="shared" si="1"/>
        <v>23.3</v>
      </c>
      <c r="T20" s="61">
        <f t="shared" si="1"/>
        <v>12369.316</v>
      </c>
      <c r="U20" s="60">
        <f t="shared" si="1"/>
        <v>22.900000000000002</v>
      </c>
      <c r="V20" s="395">
        <f t="shared" si="1"/>
        <v>35</v>
      </c>
      <c r="W20" s="395">
        <f t="shared" si="1"/>
        <v>0</v>
      </c>
      <c r="X20" s="61">
        <f t="shared" si="1"/>
        <v>35</v>
      </c>
      <c r="Y20" s="60">
        <f t="shared" si="1"/>
        <v>21.5</v>
      </c>
      <c r="Z20" s="43"/>
    </row>
    <row r="21" spans="1:26" s="25" customFormat="1" ht="9.75" customHeight="1">
      <c r="A21" s="396"/>
      <c r="B21" s="24"/>
      <c r="C21" s="58"/>
      <c r="D21" s="23"/>
      <c r="E21" s="23"/>
      <c r="F21" s="23"/>
      <c r="G21" s="58"/>
      <c r="H21" s="24"/>
      <c r="I21" s="58"/>
      <c r="J21" s="23"/>
      <c r="K21" s="23"/>
      <c r="L21" s="23"/>
      <c r="M21" s="58"/>
      <c r="N21" s="24"/>
      <c r="O21" s="58"/>
      <c r="P21" s="23"/>
      <c r="Q21" s="23"/>
      <c r="R21" s="23"/>
      <c r="S21" s="58"/>
      <c r="T21" s="81"/>
      <c r="U21" s="58"/>
      <c r="V21" s="23"/>
      <c r="W21" s="23"/>
      <c r="X21" s="24"/>
      <c r="Y21" s="58"/>
      <c r="Z21" s="433"/>
    </row>
    <row r="22" spans="1:26" s="22" customFormat="1" ht="15" customHeight="1">
      <c r="A22" s="400" t="s">
        <v>20</v>
      </c>
      <c r="B22" s="21">
        <f aca="true" t="shared" si="2" ref="B22:Y22">B14+B20</f>
        <v>13732.83</v>
      </c>
      <c r="C22" s="55">
        <f t="shared" si="2"/>
        <v>42.7</v>
      </c>
      <c r="D22" s="27">
        <f t="shared" si="2"/>
        <v>25</v>
      </c>
      <c r="E22" s="27">
        <f t="shared" si="2"/>
        <v>0</v>
      </c>
      <c r="F22" s="27">
        <f t="shared" si="2"/>
        <v>25</v>
      </c>
      <c r="G22" s="55">
        <f t="shared" si="2"/>
        <v>71.39999999999999</v>
      </c>
      <c r="H22" s="21">
        <f t="shared" si="2"/>
        <v>12310.478000000001</v>
      </c>
      <c r="I22" s="55">
        <f t="shared" si="2"/>
        <v>99</v>
      </c>
      <c r="J22" s="27">
        <f t="shared" si="2"/>
        <v>50</v>
      </c>
      <c r="K22" s="27">
        <f t="shared" si="2"/>
        <v>0</v>
      </c>
      <c r="L22" s="27">
        <f t="shared" si="2"/>
        <v>50</v>
      </c>
      <c r="M22" s="55">
        <f t="shared" si="2"/>
        <v>98</v>
      </c>
      <c r="N22" s="21">
        <f t="shared" si="2"/>
        <v>4111.846</v>
      </c>
      <c r="O22" s="55">
        <f t="shared" si="2"/>
        <v>44.3</v>
      </c>
      <c r="P22" s="27">
        <f t="shared" si="2"/>
        <v>52</v>
      </c>
      <c r="Q22" s="27">
        <f t="shared" si="2"/>
        <v>3</v>
      </c>
      <c r="R22" s="27">
        <f t="shared" si="2"/>
        <v>55</v>
      </c>
      <c r="S22" s="55">
        <f t="shared" si="2"/>
        <v>71.4</v>
      </c>
      <c r="T22" s="21">
        <f t="shared" si="2"/>
        <v>30155.155</v>
      </c>
      <c r="U22" s="55">
        <f t="shared" si="2"/>
        <v>55.900000000000006</v>
      </c>
      <c r="V22" s="27">
        <f t="shared" si="2"/>
        <v>127</v>
      </c>
      <c r="W22" s="27">
        <f t="shared" si="2"/>
        <v>3</v>
      </c>
      <c r="X22" s="21">
        <f t="shared" si="2"/>
        <v>130</v>
      </c>
      <c r="Y22" s="55">
        <f t="shared" si="2"/>
        <v>79.8</v>
      </c>
      <c r="Z22" s="431"/>
    </row>
    <row r="23" spans="1:25" s="22" customFormat="1" ht="9.75" customHeight="1">
      <c r="A23" s="48"/>
      <c r="B23" s="24"/>
      <c r="C23" s="58"/>
      <c r="D23" s="23"/>
      <c r="E23" s="23"/>
      <c r="F23" s="23"/>
      <c r="G23" s="58"/>
      <c r="H23" s="24"/>
      <c r="I23" s="58"/>
      <c r="J23" s="23"/>
      <c r="K23" s="23"/>
      <c r="L23" s="23"/>
      <c r="M23" s="58"/>
      <c r="N23" s="24"/>
      <c r="O23" s="58"/>
      <c r="P23" s="23"/>
      <c r="Q23" s="23"/>
      <c r="R23" s="23"/>
      <c r="S23" s="58"/>
      <c r="T23" s="81"/>
      <c r="U23" s="58"/>
      <c r="V23" s="23"/>
      <c r="W23" s="23"/>
      <c r="X23" s="24"/>
      <c r="Y23" s="58"/>
    </row>
    <row r="24" spans="1:26" s="22" customFormat="1" ht="15" customHeight="1">
      <c r="A24" s="53" t="s">
        <v>24</v>
      </c>
      <c r="B24" s="21"/>
      <c r="C24" s="55"/>
      <c r="D24" s="27"/>
      <c r="E24" s="27"/>
      <c r="F24" s="27"/>
      <c r="G24" s="55"/>
      <c r="H24" s="21"/>
      <c r="I24" s="55"/>
      <c r="J24" s="27"/>
      <c r="K24" s="27"/>
      <c r="L24" s="27"/>
      <c r="M24" s="55"/>
      <c r="N24" s="21"/>
      <c r="O24" s="55"/>
      <c r="P24" s="27"/>
      <c r="Q24" s="27"/>
      <c r="R24" s="27"/>
      <c r="S24" s="55"/>
      <c r="T24" s="21"/>
      <c r="U24" s="55"/>
      <c r="V24" s="27"/>
      <c r="W24" s="27"/>
      <c r="X24" s="21"/>
      <c r="Y24" s="55"/>
      <c r="Z24" s="431"/>
    </row>
    <row r="25" spans="1:26" s="22" customFormat="1" ht="15" customHeight="1">
      <c r="A25" s="48" t="s">
        <v>128</v>
      </c>
      <c r="B25" s="24">
        <v>18454.089</v>
      </c>
      <c r="C25" s="58">
        <v>57.3</v>
      </c>
      <c r="D25" s="24">
        <v>10</v>
      </c>
      <c r="E25" s="24">
        <v>0</v>
      </c>
      <c r="F25" s="24">
        <v>10</v>
      </c>
      <c r="G25" s="58">
        <v>28.6</v>
      </c>
      <c r="H25" s="24">
        <v>124.131</v>
      </c>
      <c r="I25" s="58">
        <v>1</v>
      </c>
      <c r="J25" s="24">
        <v>1</v>
      </c>
      <c r="K25" s="24">
        <v>0</v>
      </c>
      <c r="L25" s="24">
        <v>1</v>
      </c>
      <c r="M25" s="58">
        <v>2</v>
      </c>
      <c r="N25" s="24">
        <v>5172.478</v>
      </c>
      <c r="O25" s="58">
        <v>55.7</v>
      </c>
      <c r="P25" s="24">
        <v>22</v>
      </c>
      <c r="Q25" s="24">
        <v>0</v>
      </c>
      <c r="R25" s="24">
        <v>22</v>
      </c>
      <c r="S25" s="58">
        <v>28.6</v>
      </c>
      <c r="T25" s="81">
        <v>23750.698</v>
      </c>
      <c r="U25" s="58">
        <v>44.1</v>
      </c>
      <c r="V25" s="24">
        <v>33</v>
      </c>
      <c r="W25" s="24">
        <v>0</v>
      </c>
      <c r="X25" s="24">
        <v>33</v>
      </c>
      <c r="Y25" s="58">
        <v>20.2</v>
      </c>
      <c r="Z25" s="431"/>
    </row>
    <row r="26" spans="1:26" s="22" customFormat="1" ht="15" customHeight="1">
      <c r="A26" s="394" t="s">
        <v>148</v>
      </c>
      <c r="B26" s="61">
        <f aca="true" t="shared" si="3" ref="B26:Y26">SUM(B25:B25)</f>
        <v>18454.089</v>
      </c>
      <c r="C26" s="60">
        <f t="shared" si="3"/>
        <v>57.3</v>
      </c>
      <c r="D26" s="395">
        <f t="shared" si="3"/>
        <v>10</v>
      </c>
      <c r="E26" s="395">
        <f t="shared" si="3"/>
        <v>0</v>
      </c>
      <c r="F26" s="395">
        <f t="shared" si="3"/>
        <v>10</v>
      </c>
      <c r="G26" s="60">
        <f t="shared" si="3"/>
        <v>28.6</v>
      </c>
      <c r="H26" s="61">
        <f t="shared" si="3"/>
        <v>124.131</v>
      </c>
      <c r="I26" s="60">
        <f t="shared" si="3"/>
        <v>1</v>
      </c>
      <c r="J26" s="395">
        <f t="shared" si="3"/>
        <v>1</v>
      </c>
      <c r="K26" s="395">
        <f t="shared" si="3"/>
        <v>0</v>
      </c>
      <c r="L26" s="395">
        <f t="shared" si="3"/>
        <v>1</v>
      </c>
      <c r="M26" s="60">
        <f t="shared" si="3"/>
        <v>2</v>
      </c>
      <c r="N26" s="61">
        <f t="shared" si="3"/>
        <v>5172.478</v>
      </c>
      <c r="O26" s="60">
        <f t="shared" si="3"/>
        <v>55.7</v>
      </c>
      <c r="P26" s="395">
        <f t="shared" si="3"/>
        <v>22</v>
      </c>
      <c r="Q26" s="395">
        <f t="shared" si="3"/>
        <v>0</v>
      </c>
      <c r="R26" s="395">
        <f t="shared" si="3"/>
        <v>22</v>
      </c>
      <c r="S26" s="60">
        <f t="shared" si="3"/>
        <v>28.6</v>
      </c>
      <c r="T26" s="61">
        <f t="shared" si="3"/>
        <v>23750.698</v>
      </c>
      <c r="U26" s="60">
        <f t="shared" si="3"/>
        <v>44.1</v>
      </c>
      <c r="V26" s="395">
        <f t="shared" si="3"/>
        <v>33</v>
      </c>
      <c r="W26" s="395">
        <f t="shared" si="3"/>
        <v>0</v>
      </c>
      <c r="X26" s="61">
        <f t="shared" si="3"/>
        <v>33</v>
      </c>
      <c r="Y26" s="60">
        <f t="shared" si="3"/>
        <v>20.2</v>
      </c>
      <c r="Z26" s="431"/>
    </row>
    <row r="27" spans="1:26" s="22" customFormat="1" ht="9.75" customHeight="1">
      <c r="A27" s="48"/>
      <c r="B27" s="24"/>
      <c r="C27" s="58"/>
      <c r="D27" s="23"/>
      <c r="E27" s="23"/>
      <c r="F27" s="23"/>
      <c r="G27" s="58"/>
      <c r="H27" s="24"/>
      <c r="I27" s="58"/>
      <c r="J27" s="23"/>
      <c r="K27" s="23"/>
      <c r="L27" s="23"/>
      <c r="M27" s="58"/>
      <c r="N27" s="24"/>
      <c r="O27" s="58"/>
      <c r="P27" s="23"/>
      <c r="Q27" s="23"/>
      <c r="R27" s="23"/>
      <c r="S27" s="58"/>
      <c r="T27" s="81"/>
      <c r="U27" s="58"/>
      <c r="V27" s="23"/>
      <c r="W27" s="23"/>
      <c r="X27" s="24"/>
      <c r="Y27" s="58"/>
      <c r="Z27" s="43"/>
    </row>
    <row r="28" spans="1:26" s="22" customFormat="1" ht="15" customHeight="1">
      <c r="A28" s="400" t="s">
        <v>25</v>
      </c>
      <c r="B28" s="27">
        <f aca="true" t="shared" si="4" ref="B28:Y28">B22+B26</f>
        <v>32186.919</v>
      </c>
      <c r="C28" s="63">
        <f t="shared" si="4"/>
        <v>100</v>
      </c>
      <c r="D28" s="27">
        <f t="shared" si="4"/>
        <v>35</v>
      </c>
      <c r="E28" s="27">
        <f t="shared" si="4"/>
        <v>0</v>
      </c>
      <c r="F28" s="27">
        <f t="shared" si="4"/>
        <v>35</v>
      </c>
      <c r="G28" s="63">
        <f t="shared" si="4"/>
        <v>100</v>
      </c>
      <c r="H28" s="27">
        <f t="shared" si="4"/>
        <v>12434.609</v>
      </c>
      <c r="I28" s="63">
        <f t="shared" si="4"/>
        <v>100</v>
      </c>
      <c r="J28" s="27">
        <f t="shared" si="4"/>
        <v>51</v>
      </c>
      <c r="K28" s="27">
        <f t="shared" si="4"/>
        <v>0</v>
      </c>
      <c r="L28" s="27">
        <f t="shared" si="4"/>
        <v>51</v>
      </c>
      <c r="M28" s="63">
        <f t="shared" si="4"/>
        <v>100</v>
      </c>
      <c r="N28" s="27">
        <f t="shared" si="4"/>
        <v>9284.324</v>
      </c>
      <c r="O28" s="63">
        <f t="shared" si="4"/>
        <v>100</v>
      </c>
      <c r="P28" s="27">
        <f t="shared" si="4"/>
        <v>74</v>
      </c>
      <c r="Q28" s="27">
        <f t="shared" si="4"/>
        <v>3</v>
      </c>
      <c r="R28" s="27">
        <f t="shared" si="4"/>
        <v>77</v>
      </c>
      <c r="S28" s="63">
        <f t="shared" si="4"/>
        <v>100</v>
      </c>
      <c r="T28" s="27">
        <f t="shared" si="4"/>
        <v>53905.853</v>
      </c>
      <c r="U28" s="63">
        <f t="shared" si="4"/>
        <v>100</v>
      </c>
      <c r="V28" s="27">
        <f t="shared" si="4"/>
        <v>160</v>
      </c>
      <c r="W28" s="27">
        <f t="shared" si="4"/>
        <v>3</v>
      </c>
      <c r="X28" s="27">
        <f t="shared" si="4"/>
        <v>163</v>
      </c>
      <c r="Y28" s="63">
        <f t="shared" si="4"/>
        <v>100</v>
      </c>
      <c r="Z28" s="431"/>
    </row>
    <row r="29" spans="1:25" s="33" customFormat="1" ht="13.5">
      <c r="A29" s="31"/>
      <c r="B29" s="32"/>
      <c r="C29" s="32"/>
      <c r="D29" s="32"/>
      <c r="E29" s="32"/>
      <c r="F29" s="32"/>
      <c r="G29" s="32"/>
      <c r="H29" s="32"/>
      <c r="I29" s="32"/>
      <c r="J29" s="32"/>
      <c r="M29" s="32"/>
      <c r="N29" s="32"/>
      <c r="O29" s="32"/>
      <c r="Q29" s="32"/>
      <c r="U29" s="32"/>
      <c r="V29" s="32"/>
      <c r="W29" s="32"/>
      <c r="Y29" s="32"/>
    </row>
    <row r="30" spans="1:7" s="33" customFormat="1" ht="13.5">
      <c r="A30" s="31" t="s">
        <v>37</v>
      </c>
      <c r="B30" s="32"/>
      <c r="C30" s="32"/>
      <c r="D30" s="32"/>
      <c r="E30" s="32"/>
      <c r="F30" s="32"/>
      <c r="G30" s="32"/>
    </row>
    <row r="31" spans="1:7" s="33" customFormat="1" ht="13.5">
      <c r="A31" s="34" t="s">
        <v>34</v>
      </c>
      <c r="B31" s="32"/>
      <c r="C31" s="32"/>
      <c r="D31" s="32"/>
      <c r="E31" s="32"/>
      <c r="F31" s="32"/>
      <c r="G31" s="32"/>
    </row>
    <row r="32" s="33" customFormat="1" ht="13.5">
      <c r="A32" s="34" t="s">
        <v>149</v>
      </c>
    </row>
    <row r="33" s="33" customFormat="1" ht="13.5">
      <c r="A33" s="34" t="s">
        <v>73</v>
      </c>
    </row>
    <row r="34" s="33" customFormat="1" ht="13.5">
      <c r="A34" s="34" t="s">
        <v>27</v>
      </c>
    </row>
    <row r="35" s="33" customFormat="1" ht="13.5">
      <c r="A35" s="34" t="s">
        <v>129</v>
      </c>
    </row>
    <row r="36" s="33" customFormat="1" ht="13.5">
      <c r="A36" s="34" t="s">
        <v>144</v>
      </c>
    </row>
    <row r="37" spans="1:22" s="33" customFormat="1" ht="13.5">
      <c r="A37" s="34" t="s">
        <v>150</v>
      </c>
      <c r="V37" s="32"/>
    </row>
    <row r="38" spans="1:22" s="33" customFormat="1" ht="13.5">
      <c r="A38" s="34" t="s">
        <v>31</v>
      </c>
      <c r="V38" s="32"/>
    </row>
    <row r="39" s="22" customFormat="1" ht="12.75">
      <c r="D39" s="382"/>
    </row>
    <row r="40" spans="1:20" s="22" customFormat="1" ht="13.5">
      <c r="A40" s="37"/>
      <c r="B40" s="38"/>
      <c r="D40" s="382"/>
      <c r="H40" s="38"/>
      <c r="T40" s="38"/>
    </row>
    <row r="41" spans="1:20" s="22" customFormat="1" ht="13.5">
      <c r="A41" s="37"/>
      <c r="B41" s="38"/>
      <c r="D41" s="382"/>
      <c r="H41" s="38"/>
      <c r="T41" s="38"/>
    </row>
    <row r="42" spans="1:20" s="22" customFormat="1" ht="13.5">
      <c r="A42" s="37"/>
      <c r="B42" s="38"/>
      <c r="D42" s="382"/>
      <c r="H42" s="38"/>
      <c r="T42" s="38"/>
    </row>
    <row r="43" spans="1:20" s="22" customFormat="1" ht="13.5">
      <c r="A43" s="37"/>
      <c r="B43" s="38"/>
      <c r="D43" s="382"/>
      <c r="H43" s="38"/>
      <c r="T43" s="38"/>
    </row>
    <row r="44" spans="1:20" s="22" customFormat="1" ht="13.5">
      <c r="A44" s="37"/>
      <c r="B44" s="38"/>
      <c r="D44" s="382"/>
      <c r="H44" s="38"/>
      <c r="T44" s="38"/>
    </row>
    <row r="45" spans="1:20" s="22" customFormat="1" ht="13.5">
      <c r="A45" s="37"/>
      <c r="B45" s="38"/>
      <c r="D45" s="382"/>
      <c r="H45" s="38"/>
      <c r="T45" s="38"/>
    </row>
    <row r="46" spans="1:20" s="22" customFormat="1" ht="13.5">
      <c r="A46" s="39"/>
      <c r="B46" s="38"/>
      <c r="D46" s="382"/>
      <c r="H46" s="38"/>
      <c r="T46" s="38"/>
    </row>
    <row r="47" spans="1:20" s="22" customFormat="1" ht="13.5">
      <c r="A47" s="39"/>
      <c r="B47" s="38"/>
      <c r="D47" s="382"/>
      <c r="H47" s="38"/>
      <c r="T47" s="38"/>
    </row>
    <row r="48" spans="1:20" s="22" customFormat="1" ht="13.5">
      <c r="A48" s="39"/>
      <c r="B48" s="38"/>
      <c r="D48" s="382"/>
      <c r="H48" s="38"/>
      <c r="T48" s="38"/>
    </row>
    <row r="49" spans="1:20" s="22" customFormat="1" ht="13.5">
      <c r="A49" s="39"/>
      <c r="B49" s="38"/>
      <c r="D49" s="382"/>
      <c r="H49" s="38"/>
      <c r="T49" s="38"/>
    </row>
    <row r="50" spans="1:20" s="22" customFormat="1" ht="13.5">
      <c r="A50" s="39"/>
      <c r="B50" s="38"/>
      <c r="D50" s="382"/>
      <c r="H50" s="38"/>
      <c r="T50" s="38"/>
    </row>
    <row r="51" spans="1:20" s="22" customFormat="1" ht="13.5">
      <c r="A51" s="39"/>
      <c r="B51" s="38"/>
      <c r="D51" s="382"/>
      <c r="H51" s="38"/>
      <c r="T51" s="38"/>
    </row>
    <row r="52" spans="1:20" s="22" customFormat="1" ht="13.5">
      <c r="A52" s="39"/>
      <c r="B52" s="38"/>
      <c r="D52" s="382"/>
      <c r="H52" s="38"/>
      <c r="T52" s="38"/>
    </row>
    <row r="53" spans="1:20" s="22" customFormat="1" ht="13.5">
      <c r="A53" s="39"/>
      <c r="B53" s="38"/>
      <c r="D53" s="382"/>
      <c r="H53" s="38"/>
      <c r="T53" s="38"/>
    </row>
    <row r="54" spans="1:20" s="22" customFormat="1" ht="13.5">
      <c r="A54" s="39"/>
      <c r="B54" s="38"/>
      <c r="D54" s="382"/>
      <c r="H54" s="38"/>
      <c r="T54" s="38"/>
    </row>
    <row r="55" spans="1:20" ht="13.5">
      <c r="A55" s="39"/>
      <c r="B55" s="38"/>
      <c r="H55" s="38"/>
      <c r="T55" s="38"/>
    </row>
    <row r="56" spans="1:20" ht="13.5">
      <c r="A56" s="39"/>
      <c r="B56" s="38"/>
      <c r="H56" s="38"/>
      <c r="T56" s="38"/>
    </row>
    <row r="57" spans="1:20" ht="13.5">
      <c r="A57" s="39"/>
      <c r="B57" s="38"/>
      <c r="H57" s="38"/>
      <c r="T57" s="38"/>
    </row>
    <row r="58" spans="1:20" ht="13.5">
      <c r="A58" s="39"/>
      <c r="B58" s="38"/>
      <c r="H58" s="38"/>
      <c r="T58" s="38"/>
    </row>
    <row r="59" spans="1:20" ht="13.5">
      <c r="A59" s="39"/>
      <c r="B59" s="38"/>
      <c r="H59" s="38"/>
      <c r="T59" s="38"/>
    </row>
    <row r="60" spans="1:20" ht="13.5">
      <c r="A60" s="39"/>
      <c r="B60" s="38"/>
      <c r="H60" s="38"/>
      <c r="T60" s="38"/>
    </row>
    <row r="61" spans="1:20" ht="13.5">
      <c r="A61" s="39"/>
      <c r="B61" s="38"/>
      <c r="H61" s="38"/>
      <c r="T61" s="38"/>
    </row>
    <row r="62" spans="1:20" ht="13.5">
      <c r="A62" s="39"/>
      <c r="B62" s="38"/>
      <c r="H62" s="38"/>
      <c r="T62" s="38"/>
    </row>
    <row r="63" spans="1:20" ht="13.5">
      <c r="A63" s="39"/>
      <c r="B63" s="38"/>
      <c r="H63" s="38"/>
      <c r="T63" s="38"/>
    </row>
    <row r="64" spans="1:20" ht="13.5">
      <c r="A64" s="39"/>
      <c r="B64" s="38"/>
      <c r="H64" s="38"/>
      <c r="T64" s="38"/>
    </row>
    <row r="65" spans="1:20" ht="13.5">
      <c r="A65" s="39"/>
      <c r="B65" s="38"/>
      <c r="H65" s="38"/>
      <c r="T65" s="38"/>
    </row>
    <row r="66" spans="1:20" ht="13.5">
      <c r="A66" s="39"/>
      <c r="B66" s="38"/>
      <c r="H66" s="38"/>
      <c r="T66" s="38"/>
    </row>
    <row r="67" spans="1:20" ht="13.5">
      <c r="A67" s="39"/>
      <c r="B67" s="38"/>
      <c r="H67" s="38"/>
      <c r="T67" s="38"/>
    </row>
    <row r="68" spans="1:20" ht="13.5">
      <c r="A68" s="39"/>
      <c r="B68" s="38"/>
      <c r="H68" s="38"/>
      <c r="T68" s="38"/>
    </row>
    <row r="69" spans="1:20" ht="13.5">
      <c r="A69" s="39"/>
      <c r="B69" s="38"/>
      <c r="H69" s="38"/>
      <c r="T69" s="38"/>
    </row>
    <row r="70" spans="1:20" ht="13.5">
      <c r="A70" s="39"/>
      <c r="B70" s="38"/>
      <c r="H70" s="38"/>
      <c r="T70" s="38"/>
    </row>
    <row r="71" spans="1:20" ht="13.5">
      <c r="A71" s="39"/>
      <c r="B71" s="38"/>
      <c r="H71" s="38"/>
      <c r="T71" s="38"/>
    </row>
    <row r="72" spans="1:20" ht="13.5">
      <c r="A72" s="39"/>
      <c r="B72" s="38"/>
      <c r="H72" s="38"/>
      <c r="T72" s="38"/>
    </row>
    <row r="73" spans="1:20" ht="13.5">
      <c r="A73" s="39"/>
      <c r="B73" s="38"/>
      <c r="H73" s="38"/>
      <c r="T73" s="38"/>
    </row>
    <row r="74" spans="1:20" ht="13.5">
      <c r="A74" s="39"/>
      <c r="B74" s="38"/>
      <c r="H74" s="38"/>
      <c r="T74" s="38"/>
    </row>
    <row r="75" spans="1:20" ht="13.5">
      <c r="A75" s="39"/>
      <c r="B75" s="38"/>
      <c r="H75" s="38"/>
      <c r="T75" s="38"/>
    </row>
    <row r="76" spans="1:20" ht="13.5">
      <c r="A76" s="39"/>
      <c r="B76" s="38"/>
      <c r="H76" s="38"/>
      <c r="T76" s="38"/>
    </row>
    <row r="77" spans="1:20" ht="13.5">
      <c r="A77" s="39"/>
      <c r="B77" s="38"/>
      <c r="H77" s="38"/>
      <c r="T77" s="38"/>
    </row>
    <row r="78" spans="1:20" ht="13.5">
      <c r="A78" s="39"/>
      <c r="B78" s="38"/>
      <c r="H78" s="38"/>
      <c r="T78" s="38"/>
    </row>
    <row r="79" spans="1:20" ht="13.5">
      <c r="A79" s="39"/>
      <c r="B79" s="38"/>
      <c r="H79" s="38"/>
      <c r="T79" s="38"/>
    </row>
    <row r="80" spans="1:20" ht="13.5">
      <c r="A80" s="39"/>
      <c r="B80" s="38"/>
      <c r="H80" s="38"/>
      <c r="T80" s="38"/>
    </row>
    <row r="81" spans="1:20" ht="13.5">
      <c r="A81" s="39"/>
      <c r="B81" s="38"/>
      <c r="H81" s="38"/>
      <c r="T81" s="38"/>
    </row>
    <row r="82" ht="13.5">
      <c r="T82" s="38"/>
    </row>
    <row r="83" ht="13.5">
      <c r="T83" s="38"/>
    </row>
  </sheetData>
  <mergeCells count="13">
    <mergeCell ref="B6:C6"/>
    <mergeCell ref="B5:G5"/>
    <mergeCell ref="H5:M5"/>
    <mergeCell ref="A1:Y1"/>
    <mergeCell ref="T5:Y5"/>
    <mergeCell ref="N5:S5"/>
    <mergeCell ref="R6:S6"/>
    <mergeCell ref="T6:U6"/>
    <mergeCell ref="X6:Y6"/>
    <mergeCell ref="F6:G6"/>
    <mergeCell ref="H6:I6"/>
    <mergeCell ref="L6:M6"/>
    <mergeCell ref="N6:O6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0" r:id="rId2"/>
  <headerFooter alignWithMargins="0">
    <oddHeader>&amp;L&amp;G&amp;C&amp;"Arial Narrow,Normálne"&amp;12Úspešní uchádzači so sídlom v zahraničí za rok 2010
&amp;"Arial Narrow,Tučné"Klasický sektor a iné subjekty&amp;R&amp;"Arial Narrow,Normálne"Príloha č. 17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workbookViewId="0" topLeftCell="A1">
      <selection activeCell="P45" sqref="P45"/>
    </sheetView>
  </sheetViews>
  <sheetFormatPr defaultColWidth="9.00390625" defaultRowHeight="12.75"/>
  <cols>
    <col min="1" max="1" width="18.75390625" style="18" customWidth="1"/>
    <col min="2" max="2" width="10.75390625" style="602" customWidth="1"/>
    <col min="3" max="3" width="4.75390625" style="18" customWidth="1"/>
    <col min="4" max="4" width="10.75390625" style="602" customWidth="1"/>
    <col min="5" max="5" width="4.75390625" style="18" customWidth="1"/>
    <col min="6" max="6" width="10.75390625" style="602" customWidth="1"/>
    <col min="7" max="7" width="4.75390625" style="18" customWidth="1"/>
    <col min="8" max="8" width="10.75390625" style="602" customWidth="1"/>
    <col min="9" max="9" width="4.75390625" style="18" customWidth="1"/>
    <col min="10" max="10" width="10.75390625" style="18" customWidth="1"/>
    <col min="11" max="11" width="4.75390625" style="18" customWidth="1"/>
    <col min="12" max="12" width="10.75390625" style="18" customWidth="1"/>
    <col min="13" max="13" width="4.75390625" style="18" customWidth="1"/>
    <col min="14" max="14" width="10.75390625" style="18" customWidth="1"/>
    <col min="15" max="16" width="5.75390625" style="603" customWidth="1"/>
    <col min="17" max="17" width="5.75390625" style="18" customWidth="1"/>
    <col min="18" max="18" width="5.75390625" style="603" customWidth="1"/>
    <col min="19" max="19" width="5.25390625" style="604" customWidth="1"/>
    <col min="20" max="20" width="13.875" style="0" customWidth="1"/>
  </cols>
  <sheetData>
    <row r="1" spans="1:19" s="401" customFormat="1" ht="18" customHeight="1">
      <c r="A1" s="763" t="s">
        <v>151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435"/>
    </row>
    <row r="2" spans="1:19" s="33" customFormat="1" ht="12" customHeight="1">
      <c r="A2" s="413"/>
      <c r="B2" s="436"/>
      <c r="C2" s="413"/>
      <c r="D2" s="437"/>
      <c r="E2" s="413"/>
      <c r="F2" s="437"/>
      <c r="G2" s="413"/>
      <c r="H2" s="437"/>
      <c r="I2" s="413"/>
      <c r="J2" s="391"/>
      <c r="K2" s="413"/>
      <c r="L2" s="413"/>
      <c r="M2" s="413"/>
      <c r="N2" s="391"/>
      <c r="O2" s="438"/>
      <c r="P2" s="438"/>
      <c r="Q2" s="413"/>
      <c r="R2" s="413"/>
      <c r="S2" s="435"/>
    </row>
    <row r="3" spans="1:19" s="33" customFormat="1" ht="12" customHeight="1">
      <c r="A3" s="413"/>
      <c r="C3" s="413"/>
      <c r="D3" s="411"/>
      <c r="E3" s="413"/>
      <c r="F3" s="411"/>
      <c r="G3" s="413"/>
      <c r="H3" s="411"/>
      <c r="I3" s="413"/>
      <c r="J3" s="391"/>
      <c r="K3" s="413"/>
      <c r="L3" s="413"/>
      <c r="M3" s="413"/>
      <c r="N3" s="391"/>
      <c r="O3" s="438"/>
      <c r="P3" s="438"/>
      <c r="Q3" s="413"/>
      <c r="R3" s="413"/>
      <c r="S3" s="435"/>
    </row>
    <row r="4" spans="1:19" s="440" customFormat="1" ht="16.5" customHeight="1">
      <c r="A4" s="439" t="s">
        <v>0</v>
      </c>
      <c r="B4" s="390"/>
      <c r="C4" s="1"/>
      <c r="D4" s="390"/>
      <c r="E4" s="1"/>
      <c r="F4" s="390"/>
      <c r="G4" s="1"/>
      <c r="I4" s="441"/>
      <c r="J4" s="132"/>
      <c r="K4" s="1"/>
      <c r="L4" s="1"/>
      <c r="M4" s="1"/>
      <c r="N4" s="40"/>
      <c r="O4" s="442"/>
      <c r="P4" s="442"/>
      <c r="Q4" s="1"/>
      <c r="R4" s="12" t="s">
        <v>32</v>
      </c>
      <c r="S4" s="443"/>
    </row>
    <row r="5" spans="1:19" s="440" customFormat="1" ht="16.5" customHeight="1">
      <c r="A5" s="193" t="s">
        <v>152</v>
      </c>
      <c r="B5" s="726" t="s">
        <v>69</v>
      </c>
      <c r="C5" s="764"/>
      <c r="D5" s="765" t="s">
        <v>70</v>
      </c>
      <c r="E5" s="764"/>
      <c r="F5" s="765" t="s">
        <v>153</v>
      </c>
      <c r="G5" s="764"/>
      <c r="H5" s="765" t="s">
        <v>154</v>
      </c>
      <c r="I5" s="723"/>
      <c r="J5" s="725" t="s">
        <v>155</v>
      </c>
      <c r="K5" s="723"/>
      <c r="L5" s="725" t="s">
        <v>156</v>
      </c>
      <c r="M5" s="726"/>
      <c r="N5" s="725" t="s">
        <v>157</v>
      </c>
      <c r="O5" s="726"/>
      <c r="P5" s="726"/>
      <c r="Q5" s="726"/>
      <c r="R5" s="726"/>
      <c r="S5" s="444"/>
    </row>
    <row r="6" spans="1:19" s="349" customFormat="1" ht="19.5" customHeight="1">
      <c r="A6" s="445" t="s">
        <v>77</v>
      </c>
      <c r="B6" s="446" t="s">
        <v>6</v>
      </c>
      <c r="C6" s="447" t="s">
        <v>158</v>
      </c>
      <c r="D6" s="446" t="s">
        <v>6</v>
      </c>
      <c r="E6" s="447" t="s">
        <v>158</v>
      </c>
      <c r="F6" s="446" t="s">
        <v>6</v>
      </c>
      <c r="G6" s="447" t="s">
        <v>158</v>
      </c>
      <c r="H6" s="446" t="s">
        <v>6</v>
      </c>
      <c r="I6" s="448" t="s">
        <v>158</v>
      </c>
      <c r="J6" s="446" t="s">
        <v>6</v>
      </c>
      <c r="K6" s="448" t="s">
        <v>158</v>
      </c>
      <c r="L6" s="449" t="s">
        <v>6</v>
      </c>
      <c r="M6" s="450" t="s">
        <v>158</v>
      </c>
      <c r="N6" s="451" t="s">
        <v>6</v>
      </c>
      <c r="O6" s="450" t="s">
        <v>7</v>
      </c>
      <c r="P6" s="19" t="s">
        <v>8</v>
      </c>
      <c r="Q6" s="452" t="s">
        <v>9</v>
      </c>
      <c r="R6" s="453"/>
      <c r="S6" s="454"/>
    </row>
    <row r="7" spans="1:19" s="22" customFormat="1" ht="13.5" customHeight="1">
      <c r="A7" s="455" t="s">
        <v>13</v>
      </c>
      <c r="B7" s="456" t="s">
        <v>33</v>
      </c>
      <c r="C7" s="447" t="s">
        <v>15</v>
      </c>
      <c r="D7" s="456" t="s">
        <v>33</v>
      </c>
      <c r="E7" s="447" t="s">
        <v>15</v>
      </c>
      <c r="F7" s="456" t="s">
        <v>33</v>
      </c>
      <c r="G7" s="447" t="s">
        <v>15</v>
      </c>
      <c r="H7" s="456" t="s">
        <v>33</v>
      </c>
      <c r="I7" s="448" t="s">
        <v>15</v>
      </c>
      <c r="J7" s="456" t="s">
        <v>33</v>
      </c>
      <c r="K7" s="448" t="s">
        <v>15</v>
      </c>
      <c r="L7" s="457" t="s">
        <v>33</v>
      </c>
      <c r="M7" s="450" t="s">
        <v>15</v>
      </c>
      <c r="N7" s="458" t="s">
        <v>33</v>
      </c>
      <c r="O7" s="450" t="s">
        <v>15</v>
      </c>
      <c r="P7" s="19" t="s">
        <v>15</v>
      </c>
      <c r="Q7" s="450" t="s">
        <v>15</v>
      </c>
      <c r="R7" s="459" t="s">
        <v>14</v>
      </c>
      <c r="S7" s="460"/>
    </row>
    <row r="8" spans="1:19" s="471" customFormat="1" ht="9.75" customHeight="1" thickBot="1">
      <c r="A8" s="461" t="s">
        <v>16</v>
      </c>
      <c r="B8" s="462">
        <v>1</v>
      </c>
      <c r="C8" s="463">
        <v>2</v>
      </c>
      <c r="D8" s="462">
        <v>3</v>
      </c>
      <c r="E8" s="464">
        <v>4</v>
      </c>
      <c r="F8" s="465">
        <v>5</v>
      </c>
      <c r="G8" s="463">
        <v>6</v>
      </c>
      <c r="H8" s="462">
        <v>7</v>
      </c>
      <c r="I8" s="466">
        <v>8</v>
      </c>
      <c r="J8" s="467">
        <v>9</v>
      </c>
      <c r="K8" s="468">
        <v>10</v>
      </c>
      <c r="L8" s="469">
        <v>11</v>
      </c>
      <c r="M8" s="468">
        <v>12</v>
      </c>
      <c r="N8" s="462">
        <v>13</v>
      </c>
      <c r="O8" s="464">
        <v>14</v>
      </c>
      <c r="P8" s="465">
        <v>15</v>
      </c>
      <c r="Q8" s="464">
        <v>16</v>
      </c>
      <c r="R8" s="468">
        <v>17</v>
      </c>
      <c r="S8" s="470"/>
    </row>
    <row r="9" spans="1:19" s="25" customFormat="1" ht="9.75" customHeight="1">
      <c r="A9" s="472"/>
      <c r="B9" s="473"/>
      <c r="C9" s="474"/>
      <c r="D9" s="475"/>
      <c r="E9" s="474"/>
      <c r="F9" s="475"/>
      <c r="G9" s="474"/>
      <c r="H9" s="475"/>
      <c r="I9" s="474"/>
      <c r="J9" s="476"/>
      <c r="K9" s="474"/>
      <c r="L9" s="476"/>
      <c r="M9" s="477"/>
      <c r="N9" s="476"/>
      <c r="O9" s="474"/>
      <c r="P9" s="478"/>
      <c r="Q9" s="474"/>
      <c r="R9" s="479"/>
      <c r="S9" s="363"/>
    </row>
    <row r="10" spans="1:20" s="22" customFormat="1" ht="15" customHeight="1">
      <c r="A10" s="134" t="s">
        <v>85</v>
      </c>
      <c r="B10" s="480">
        <v>5490.405</v>
      </c>
      <c r="C10" s="481">
        <v>13</v>
      </c>
      <c r="D10" s="482">
        <v>0</v>
      </c>
      <c r="E10" s="483">
        <v>0</v>
      </c>
      <c r="F10" s="484">
        <v>810.5</v>
      </c>
      <c r="G10" s="481">
        <v>1</v>
      </c>
      <c r="H10" s="485">
        <v>6300.905</v>
      </c>
      <c r="I10" s="196">
        <v>14</v>
      </c>
      <c r="J10" s="480">
        <v>9511.141</v>
      </c>
      <c r="K10" s="481">
        <v>37</v>
      </c>
      <c r="L10" s="480">
        <v>3753.455</v>
      </c>
      <c r="M10" s="486">
        <v>47</v>
      </c>
      <c r="N10" s="487">
        <v>19565.502</v>
      </c>
      <c r="O10" s="102">
        <v>93</v>
      </c>
      <c r="P10" s="481">
        <v>3</v>
      </c>
      <c r="Q10" s="102">
        <v>96</v>
      </c>
      <c r="R10" s="488">
        <v>74</v>
      </c>
      <c r="S10" s="489"/>
      <c r="T10" s="490"/>
    </row>
    <row r="11" spans="1:20" s="22" customFormat="1" ht="15" customHeight="1">
      <c r="A11" s="134" t="s">
        <v>89</v>
      </c>
      <c r="B11" s="480">
        <v>649.4</v>
      </c>
      <c r="C11" s="481">
        <v>1</v>
      </c>
      <c r="D11" s="482">
        <v>0</v>
      </c>
      <c r="E11" s="483">
        <v>0</v>
      </c>
      <c r="F11" s="491">
        <v>0</v>
      </c>
      <c r="G11" s="483">
        <v>0</v>
      </c>
      <c r="H11" s="485">
        <v>649.4</v>
      </c>
      <c r="I11" s="196">
        <v>1</v>
      </c>
      <c r="J11" s="480">
        <v>0</v>
      </c>
      <c r="K11" s="481">
        <v>0</v>
      </c>
      <c r="L11" s="480">
        <v>35.946</v>
      </c>
      <c r="M11" s="486">
        <v>1</v>
      </c>
      <c r="N11" s="492">
        <v>685.346</v>
      </c>
      <c r="O11" s="102">
        <v>2</v>
      </c>
      <c r="P11" s="102">
        <v>0</v>
      </c>
      <c r="Q11" s="102">
        <v>2</v>
      </c>
      <c r="R11" s="488">
        <v>1.5</v>
      </c>
      <c r="S11" s="489"/>
      <c r="T11" s="490"/>
    </row>
    <row r="12" spans="1:20" s="22" customFormat="1" ht="15" customHeight="1">
      <c r="A12" s="134" t="s">
        <v>90</v>
      </c>
      <c r="B12" s="480">
        <v>0</v>
      </c>
      <c r="C12" s="481">
        <v>0</v>
      </c>
      <c r="D12" s="482">
        <v>0</v>
      </c>
      <c r="E12" s="483">
        <v>0</v>
      </c>
      <c r="F12" s="491">
        <v>0</v>
      </c>
      <c r="G12" s="493">
        <v>0</v>
      </c>
      <c r="H12" s="494">
        <v>0</v>
      </c>
      <c r="I12" s="196">
        <v>0</v>
      </c>
      <c r="J12" s="480">
        <v>119.845</v>
      </c>
      <c r="K12" s="481">
        <v>1</v>
      </c>
      <c r="L12" s="480">
        <v>45.72</v>
      </c>
      <c r="M12" s="486">
        <v>1</v>
      </c>
      <c r="N12" s="492">
        <v>165.565</v>
      </c>
      <c r="O12" s="102">
        <v>2</v>
      </c>
      <c r="P12" s="102">
        <v>0</v>
      </c>
      <c r="Q12" s="102">
        <v>2</v>
      </c>
      <c r="R12" s="488">
        <v>1.5</v>
      </c>
      <c r="S12" s="489"/>
      <c r="T12" s="490"/>
    </row>
    <row r="13" spans="1:20" s="22" customFormat="1" ht="15" customHeight="1">
      <c r="A13" s="134" t="s">
        <v>92</v>
      </c>
      <c r="B13" s="480">
        <v>257.95</v>
      </c>
      <c r="C13" s="481">
        <v>1</v>
      </c>
      <c r="D13" s="482">
        <v>0</v>
      </c>
      <c r="E13" s="483">
        <v>0</v>
      </c>
      <c r="F13" s="491">
        <v>0</v>
      </c>
      <c r="G13" s="483">
        <v>0</v>
      </c>
      <c r="H13" s="485">
        <v>257.95</v>
      </c>
      <c r="I13" s="196">
        <v>1</v>
      </c>
      <c r="J13" s="495">
        <v>0</v>
      </c>
      <c r="K13" s="481">
        <v>0</v>
      </c>
      <c r="L13" s="495">
        <v>0</v>
      </c>
      <c r="M13" s="486">
        <v>0</v>
      </c>
      <c r="N13" s="492">
        <v>257.95</v>
      </c>
      <c r="O13" s="102">
        <v>1</v>
      </c>
      <c r="P13" s="102">
        <v>0</v>
      </c>
      <c r="Q13" s="102">
        <v>1</v>
      </c>
      <c r="R13" s="488">
        <v>0.8</v>
      </c>
      <c r="S13" s="489"/>
      <c r="T13" s="490"/>
    </row>
    <row r="14" spans="1:19" s="22" customFormat="1" ht="15" customHeight="1">
      <c r="A14" s="134" t="s">
        <v>93</v>
      </c>
      <c r="B14" s="480">
        <v>1449.007</v>
      </c>
      <c r="C14" s="481">
        <v>5</v>
      </c>
      <c r="D14" s="482">
        <v>0</v>
      </c>
      <c r="E14" s="483">
        <v>0</v>
      </c>
      <c r="F14" s="491">
        <v>0</v>
      </c>
      <c r="G14" s="483">
        <v>0</v>
      </c>
      <c r="H14" s="496">
        <v>1449.007</v>
      </c>
      <c r="I14" s="481">
        <v>5</v>
      </c>
      <c r="J14" s="480">
        <v>756.247</v>
      </c>
      <c r="K14" s="481">
        <v>6</v>
      </c>
      <c r="L14" s="480">
        <v>93.523</v>
      </c>
      <c r="M14" s="486">
        <v>2</v>
      </c>
      <c r="N14" s="492">
        <v>2298.777</v>
      </c>
      <c r="O14" s="102">
        <v>13</v>
      </c>
      <c r="P14" s="102">
        <v>0</v>
      </c>
      <c r="Q14" s="102">
        <v>13</v>
      </c>
      <c r="R14" s="488">
        <v>9.8</v>
      </c>
      <c r="S14" s="489"/>
    </row>
    <row r="15" spans="1:19" s="22" customFormat="1" ht="15" customHeight="1">
      <c r="A15" s="134" t="s">
        <v>94</v>
      </c>
      <c r="B15" s="480">
        <v>0</v>
      </c>
      <c r="C15" s="481">
        <v>0</v>
      </c>
      <c r="D15" s="497">
        <v>0</v>
      </c>
      <c r="E15" s="483">
        <v>0</v>
      </c>
      <c r="F15" s="491">
        <v>0</v>
      </c>
      <c r="G15" s="483">
        <v>0</v>
      </c>
      <c r="H15" s="496">
        <v>0</v>
      </c>
      <c r="I15" s="486">
        <v>0</v>
      </c>
      <c r="J15" s="498">
        <v>73.585</v>
      </c>
      <c r="K15" s="499">
        <v>1</v>
      </c>
      <c r="L15" s="480">
        <v>0</v>
      </c>
      <c r="M15" s="486">
        <v>0</v>
      </c>
      <c r="N15" s="492">
        <v>73.585</v>
      </c>
      <c r="O15" s="102">
        <v>1</v>
      </c>
      <c r="P15" s="102">
        <v>0</v>
      </c>
      <c r="Q15" s="102">
        <v>1</v>
      </c>
      <c r="R15" s="488">
        <v>0.8</v>
      </c>
      <c r="S15" s="489"/>
    </row>
    <row r="16" spans="1:19" s="22" customFormat="1" ht="15" customHeight="1">
      <c r="A16" s="500" t="s">
        <v>159</v>
      </c>
      <c r="B16" s="480">
        <v>0</v>
      </c>
      <c r="C16" s="481">
        <v>0</v>
      </c>
      <c r="D16" s="482">
        <v>0</v>
      </c>
      <c r="E16" s="483">
        <v>0</v>
      </c>
      <c r="F16" s="491">
        <v>0</v>
      </c>
      <c r="G16" s="483">
        <v>0</v>
      </c>
      <c r="H16" s="496">
        <v>0</v>
      </c>
      <c r="I16" s="481">
        <v>0</v>
      </c>
      <c r="J16" s="480">
        <v>0</v>
      </c>
      <c r="K16" s="481">
        <v>0</v>
      </c>
      <c r="L16" s="480">
        <v>15.596</v>
      </c>
      <c r="M16" s="486">
        <v>1</v>
      </c>
      <c r="N16" s="492">
        <v>15.596</v>
      </c>
      <c r="O16" s="102">
        <v>1</v>
      </c>
      <c r="P16" s="102">
        <v>0</v>
      </c>
      <c r="Q16" s="102">
        <v>1</v>
      </c>
      <c r="R16" s="488">
        <v>0.8</v>
      </c>
      <c r="S16" s="489"/>
    </row>
    <row r="17" spans="1:19" s="22" customFormat="1" ht="15" customHeight="1">
      <c r="A17" s="134" t="s">
        <v>96</v>
      </c>
      <c r="B17" s="480">
        <v>1465.28</v>
      </c>
      <c r="C17" s="481">
        <v>1</v>
      </c>
      <c r="D17" s="482">
        <v>0</v>
      </c>
      <c r="E17" s="483">
        <v>0</v>
      </c>
      <c r="F17" s="491">
        <v>0</v>
      </c>
      <c r="G17" s="483">
        <v>0</v>
      </c>
      <c r="H17" s="496">
        <v>1465.28</v>
      </c>
      <c r="I17" s="481">
        <v>1</v>
      </c>
      <c r="J17" s="480">
        <v>1703.861</v>
      </c>
      <c r="K17" s="481">
        <v>4</v>
      </c>
      <c r="L17" s="480">
        <v>0</v>
      </c>
      <c r="M17" s="486">
        <v>0</v>
      </c>
      <c r="N17" s="492">
        <v>3169.141</v>
      </c>
      <c r="O17" s="102">
        <v>5</v>
      </c>
      <c r="P17" s="102">
        <v>0</v>
      </c>
      <c r="Q17" s="102">
        <v>5</v>
      </c>
      <c r="R17" s="488">
        <v>3.8</v>
      </c>
      <c r="S17" s="489"/>
    </row>
    <row r="18" spans="1:19" s="22" customFormat="1" ht="15" customHeight="1">
      <c r="A18" s="500" t="s">
        <v>97</v>
      </c>
      <c r="B18" s="480">
        <v>0</v>
      </c>
      <c r="C18" s="481">
        <v>0</v>
      </c>
      <c r="D18" s="482">
        <v>0</v>
      </c>
      <c r="E18" s="483">
        <v>0</v>
      </c>
      <c r="F18" s="491">
        <v>0</v>
      </c>
      <c r="G18" s="483">
        <v>0</v>
      </c>
      <c r="H18" s="496">
        <v>0</v>
      </c>
      <c r="I18" s="481">
        <v>0</v>
      </c>
      <c r="J18" s="480">
        <v>145.8</v>
      </c>
      <c r="K18" s="481">
        <v>1</v>
      </c>
      <c r="L18" s="480">
        <v>37.566</v>
      </c>
      <c r="M18" s="486">
        <v>1</v>
      </c>
      <c r="N18" s="492">
        <v>183.366</v>
      </c>
      <c r="O18" s="102">
        <v>2</v>
      </c>
      <c r="P18" s="102">
        <v>0</v>
      </c>
      <c r="Q18" s="102">
        <v>2</v>
      </c>
      <c r="R18" s="488">
        <v>1.5</v>
      </c>
      <c r="S18" s="489"/>
    </row>
    <row r="19" spans="1:19" s="22" customFormat="1" ht="15" customHeight="1">
      <c r="A19" s="134" t="s">
        <v>98</v>
      </c>
      <c r="B19" s="480">
        <v>0</v>
      </c>
      <c r="C19" s="481">
        <v>0</v>
      </c>
      <c r="D19" s="482">
        <v>0</v>
      </c>
      <c r="E19" s="483">
        <v>0</v>
      </c>
      <c r="F19" s="491">
        <v>0</v>
      </c>
      <c r="G19" s="483">
        <v>0</v>
      </c>
      <c r="H19" s="496">
        <v>0</v>
      </c>
      <c r="I19" s="481">
        <v>0</v>
      </c>
      <c r="J19" s="501">
        <v>0</v>
      </c>
      <c r="K19" s="196">
        <v>0</v>
      </c>
      <c r="L19" s="480">
        <v>59.5</v>
      </c>
      <c r="M19" s="486">
        <v>1</v>
      </c>
      <c r="N19" s="492">
        <v>59.5</v>
      </c>
      <c r="O19" s="102">
        <v>1</v>
      </c>
      <c r="P19" s="102">
        <v>0</v>
      </c>
      <c r="Q19" s="102">
        <v>1</v>
      </c>
      <c r="R19" s="488">
        <v>0.8</v>
      </c>
      <c r="S19" s="489"/>
    </row>
    <row r="20" spans="1:19" s="22" customFormat="1" ht="15" customHeight="1" thickBot="1">
      <c r="A20" s="502" t="s">
        <v>100</v>
      </c>
      <c r="B20" s="503">
        <v>562.25</v>
      </c>
      <c r="C20" s="504">
        <v>1</v>
      </c>
      <c r="D20" s="497">
        <v>0</v>
      </c>
      <c r="E20" s="259">
        <v>0</v>
      </c>
      <c r="F20" s="505">
        <v>0</v>
      </c>
      <c r="G20" s="259">
        <v>0</v>
      </c>
      <c r="H20" s="506">
        <v>562.25</v>
      </c>
      <c r="I20" s="504">
        <v>1</v>
      </c>
      <c r="J20" s="507">
        <v>0</v>
      </c>
      <c r="K20" s="195">
        <v>0</v>
      </c>
      <c r="L20" s="507">
        <v>0</v>
      </c>
      <c r="M20" s="211">
        <v>0</v>
      </c>
      <c r="N20" s="508">
        <v>562.25</v>
      </c>
      <c r="O20" s="509">
        <v>1</v>
      </c>
      <c r="P20" s="509">
        <v>0</v>
      </c>
      <c r="Q20" s="509">
        <v>1</v>
      </c>
      <c r="R20" s="510">
        <v>0.8</v>
      </c>
      <c r="S20" s="489"/>
    </row>
    <row r="21" spans="1:19" s="22" customFormat="1" ht="15" customHeight="1" thickBot="1">
      <c r="A21" s="511" t="s">
        <v>160</v>
      </c>
      <c r="B21" s="512">
        <f aca="true" t="shared" si="0" ref="B21:R21">SUM(B10:B20)</f>
        <v>9874.292</v>
      </c>
      <c r="C21" s="513">
        <f t="shared" si="0"/>
        <v>22</v>
      </c>
      <c r="D21" s="514">
        <f t="shared" si="0"/>
        <v>0</v>
      </c>
      <c r="E21" s="513">
        <f t="shared" si="0"/>
        <v>0</v>
      </c>
      <c r="F21" s="514">
        <f t="shared" si="0"/>
        <v>810.5</v>
      </c>
      <c r="G21" s="513">
        <f t="shared" si="0"/>
        <v>1</v>
      </c>
      <c r="H21" s="514">
        <f t="shared" si="0"/>
        <v>10684.792</v>
      </c>
      <c r="I21" s="515">
        <f t="shared" si="0"/>
        <v>23</v>
      </c>
      <c r="J21" s="512">
        <f t="shared" si="0"/>
        <v>12310.478999999998</v>
      </c>
      <c r="K21" s="515">
        <f t="shared" si="0"/>
        <v>50</v>
      </c>
      <c r="L21" s="512">
        <f t="shared" si="0"/>
        <v>4041.3059999999996</v>
      </c>
      <c r="M21" s="516">
        <f t="shared" si="0"/>
        <v>54</v>
      </c>
      <c r="N21" s="512">
        <f t="shared" si="0"/>
        <v>27036.578</v>
      </c>
      <c r="O21" s="517">
        <f t="shared" si="0"/>
        <v>122</v>
      </c>
      <c r="P21" s="227">
        <f t="shared" si="0"/>
        <v>3</v>
      </c>
      <c r="Q21" s="517">
        <f t="shared" si="0"/>
        <v>125</v>
      </c>
      <c r="R21" s="518">
        <f t="shared" si="0"/>
        <v>96.09999999999998</v>
      </c>
      <c r="S21" s="519"/>
    </row>
    <row r="22" spans="1:19" s="22" customFormat="1" ht="15" customHeight="1">
      <c r="A22" s="520" t="s">
        <v>106</v>
      </c>
      <c r="B22" s="521">
        <v>0</v>
      </c>
      <c r="C22" s="522">
        <v>0</v>
      </c>
      <c r="D22" s="523">
        <v>0</v>
      </c>
      <c r="E22" s="522">
        <v>0</v>
      </c>
      <c r="F22" s="523">
        <v>0</v>
      </c>
      <c r="G22" s="522">
        <v>0</v>
      </c>
      <c r="H22" s="523">
        <v>0</v>
      </c>
      <c r="I22" s="524">
        <v>0</v>
      </c>
      <c r="J22" s="525">
        <v>0</v>
      </c>
      <c r="K22" s="524">
        <v>0</v>
      </c>
      <c r="L22" s="526">
        <v>18.285</v>
      </c>
      <c r="M22" s="527">
        <v>1</v>
      </c>
      <c r="N22" s="487">
        <v>18.285</v>
      </c>
      <c r="O22" s="528">
        <v>1</v>
      </c>
      <c r="P22" s="528">
        <v>0</v>
      </c>
      <c r="Q22" s="529">
        <v>1</v>
      </c>
      <c r="R22" s="530">
        <v>0.8</v>
      </c>
      <c r="S22" s="519"/>
    </row>
    <row r="23" spans="1:19" s="22" customFormat="1" ht="15" customHeight="1">
      <c r="A23" s="134" t="s">
        <v>161</v>
      </c>
      <c r="B23" s="531">
        <v>0</v>
      </c>
      <c r="C23" s="493">
        <v>0</v>
      </c>
      <c r="D23" s="532">
        <v>0</v>
      </c>
      <c r="E23" s="533">
        <v>0</v>
      </c>
      <c r="F23" s="534">
        <v>0</v>
      </c>
      <c r="G23" s="493">
        <v>0</v>
      </c>
      <c r="H23" s="534">
        <v>0</v>
      </c>
      <c r="I23" s="483">
        <v>0</v>
      </c>
      <c r="J23" s="535">
        <v>0</v>
      </c>
      <c r="K23" s="483">
        <v>0</v>
      </c>
      <c r="L23" s="536">
        <v>52.254</v>
      </c>
      <c r="M23" s="486">
        <v>1</v>
      </c>
      <c r="N23" s="537">
        <v>52.254</v>
      </c>
      <c r="O23" s="102">
        <v>1</v>
      </c>
      <c r="P23" s="481">
        <v>0</v>
      </c>
      <c r="Q23" s="102">
        <v>1</v>
      </c>
      <c r="R23" s="488">
        <v>0.8</v>
      </c>
      <c r="S23" s="489"/>
    </row>
    <row r="24" spans="1:19" s="22" customFormat="1" ht="15" customHeight="1" thickBot="1">
      <c r="A24" s="502" t="s">
        <v>109</v>
      </c>
      <c r="B24" s="538">
        <v>1129.437</v>
      </c>
      <c r="C24" s="539">
        <v>2</v>
      </c>
      <c r="D24" s="540">
        <v>0</v>
      </c>
      <c r="E24" s="541">
        <v>0</v>
      </c>
      <c r="F24" s="542">
        <v>0</v>
      </c>
      <c r="G24" s="543">
        <v>0</v>
      </c>
      <c r="H24" s="544">
        <v>1129.437</v>
      </c>
      <c r="I24" s="545">
        <v>2</v>
      </c>
      <c r="J24" s="546">
        <v>0</v>
      </c>
      <c r="K24" s="547">
        <v>0</v>
      </c>
      <c r="L24" s="548">
        <v>0</v>
      </c>
      <c r="M24" s="256">
        <v>0</v>
      </c>
      <c r="N24" s="549">
        <v>1129.437</v>
      </c>
      <c r="O24" s="550">
        <v>2</v>
      </c>
      <c r="P24" s="551">
        <v>0</v>
      </c>
      <c r="Q24" s="551">
        <v>2</v>
      </c>
      <c r="R24" s="552">
        <v>1.5</v>
      </c>
      <c r="S24" s="489"/>
    </row>
    <row r="25" spans="1:19" s="22" customFormat="1" ht="15" customHeight="1" thickBot="1">
      <c r="A25" s="511" t="s">
        <v>162</v>
      </c>
      <c r="B25" s="512">
        <f aca="true" t="shared" si="1" ref="B25:R25">SUM(B21:B24)</f>
        <v>11003.729</v>
      </c>
      <c r="C25" s="513">
        <f t="shared" si="1"/>
        <v>24</v>
      </c>
      <c r="D25" s="553">
        <f t="shared" si="1"/>
        <v>0</v>
      </c>
      <c r="E25" s="554">
        <f t="shared" si="1"/>
        <v>0</v>
      </c>
      <c r="F25" s="514">
        <f t="shared" si="1"/>
        <v>810.5</v>
      </c>
      <c r="G25" s="513">
        <f t="shared" si="1"/>
        <v>1</v>
      </c>
      <c r="H25" s="555">
        <f t="shared" si="1"/>
        <v>11814.229</v>
      </c>
      <c r="I25" s="556">
        <f t="shared" si="1"/>
        <v>25</v>
      </c>
      <c r="J25" s="512">
        <f t="shared" si="1"/>
        <v>12310.478999999998</v>
      </c>
      <c r="K25" s="515">
        <f t="shared" si="1"/>
        <v>50</v>
      </c>
      <c r="L25" s="512">
        <f t="shared" si="1"/>
        <v>4111.844999999999</v>
      </c>
      <c r="M25" s="516">
        <f t="shared" si="1"/>
        <v>56</v>
      </c>
      <c r="N25" s="512">
        <f t="shared" si="1"/>
        <v>28236.554000000004</v>
      </c>
      <c r="O25" s="218">
        <f t="shared" si="1"/>
        <v>126</v>
      </c>
      <c r="P25" s="221">
        <f t="shared" si="1"/>
        <v>3</v>
      </c>
      <c r="Q25" s="218">
        <f t="shared" si="1"/>
        <v>129</v>
      </c>
      <c r="R25" s="557">
        <f t="shared" si="1"/>
        <v>99.19999999999997</v>
      </c>
      <c r="S25" s="519"/>
    </row>
    <row r="26" spans="1:19" s="25" customFormat="1" ht="15" customHeight="1" thickBot="1">
      <c r="A26" s="558" t="s">
        <v>114</v>
      </c>
      <c r="B26" s="559">
        <v>1918.6</v>
      </c>
      <c r="C26" s="560">
        <v>1</v>
      </c>
      <c r="D26" s="561">
        <v>0</v>
      </c>
      <c r="E26" s="562">
        <v>0</v>
      </c>
      <c r="F26" s="523">
        <v>0</v>
      </c>
      <c r="G26" s="522">
        <v>0</v>
      </c>
      <c r="H26" s="563">
        <v>1918.6</v>
      </c>
      <c r="I26" s="564">
        <v>1</v>
      </c>
      <c r="J26" s="565">
        <v>0</v>
      </c>
      <c r="K26" s="566">
        <v>0</v>
      </c>
      <c r="L26" s="565">
        <v>0</v>
      </c>
      <c r="M26" s="567">
        <v>0</v>
      </c>
      <c r="N26" s="568">
        <v>1918.6</v>
      </c>
      <c r="O26" s="569">
        <v>1</v>
      </c>
      <c r="P26" s="570">
        <v>0</v>
      </c>
      <c r="Q26" s="571">
        <v>1</v>
      </c>
      <c r="R26" s="572">
        <v>0.8</v>
      </c>
      <c r="S26" s="519"/>
    </row>
    <row r="27" spans="1:19" s="22" customFormat="1" ht="15" customHeight="1" thickBot="1">
      <c r="A27" s="511" t="s">
        <v>113</v>
      </c>
      <c r="B27" s="271">
        <v>1918.6</v>
      </c>
      <c r="C27" s="273">
        <v>1</v>
      </c>
      <c r="D27" s="573">
        <v>0</v>
      </c>
      <c r="E27" s="513">
        <v>0</v>
      </c>
      <c r="F27" s="514">
        <v>0</v>
      </c>
      <c r="G27" s="513">
        <v>0</v>
      </c>
      <c r="H27" s="574">
        <v>1918.6</v>
      </c>
      <c r="I27" s="270">
        <v>1</v>
      </c>
      <c r="J27" s="512">
        <v>0</v>
      </c>
      <c r="K27" s="515">
        <v>0</v>
      </c>
      <c r="L27" s="512">
        <v>0</v>
      </c>
      <c r="M27" s="516">
        <v>0</v>
      </c>
      <c r="N27" s="575">
        <v>1918.6</v>
      </c>
      <c r="O27" s="221">
        <v>1</v>
      </c>
      <c r="P27" s="221">
        <v>0</v>
      </c>
      <c r="Q27" s="576">
        <v>1</v>
      </c>
      <c r="R27" s="557">
        <v>0.8</v>
      </c>
      <c r="S27" s="519"/>
    </row>
    <row r="28" spans="1:19" s="25" customFormat="1" ht="9.75" customHeight="1" thickBot="1">
      <c r="A28" s="577"/>
      <c r="B28" s="578"/>
      <c r="C28" s="579"/>
      <c r="D28" s="578"/>
      <c r="E28" s="580"/>
      <c r="F28" s="578"/>
      <c r="G28" s="580"/>
      <c r="H28" s="578"/>
      <c r="I28" s="581"/>
      <c r="J28" s="582"/>
      <c r="K28" s="581"/>
      <c r="L28" s="582"/>
      <c r="M28" s="583"/>
      <c r="N28" s="582"/>
      <c r="O28" s="584"/>
      <c r="P28" s="585"/>
      <c r="Q28" s="586"/>
      <c r="R28" s="587"/>
      <c r="S28" s="519"/>
    </row>
    <row r="29" spans="1:19" s="22" customFormat="1" ht="15" customHeight="1" thickBot="1">
      <c r="A29" s="588" t="s">
        <v>23</v>
      </c>
      <c r="B29" s="589">
        <f aca="true" t="shared" si="2" ref="B29:R29">B25+B27</f>
        <v>12922.329</v>
      </c>
      <c r="C29" s="590">
        <f t="shared" si="2"/>
        <v>25</v>
      </c>
      <c r="D29" s="591">
        <f t="shared" si="2"/>
        <v>0</v>
      </c>
      <c r="E29" s="592">
        <f t="shared" si="2"/>
        <v>0</v>
      </c>
      <c r="F29" s="589">
        <f t="shared" si="2"/>
        <v>810.5</v>
      </c>
      <c r="G29" s="590">
        <f t="shared" si="2"/>
        <v>1</v>
      </c>
      <c r="H29" s="589">
        <f t="shared" si="2"/>
        <v>13732.829</v>
      </c>
      <c r="I29" s="310">
        <f t="shared" si="2"/>
        <v>26</v>
      </c>
      <c r="J29" s="593">
        <f t="shared" si="2"/>
        <v>12310.478999999998</v>
      </c>
      <c r="K29" s="310">
        <f t="shared" si="2"/>
        <v>50</v>
      </c>
      <c r="L29" s="593">
        <f t="shared" si="2"/>
        <v>4111.844999999999</v>
      </c>
      <c r="M29" s="341">
        <f t="shared" si="2"/>
        <v>56</v>
      </c>
      <c r="N29" s="593">
        <f t="shared" si="2"/>
        <v>30155.154000000002</v>
      </c>
      <c r="O29" s="594">
        <f t="shared" si="2"/>
        <v>127</v>
      </c>
      <c r="P29" s="595">
        <f t="shared" si="2"/>
        <v>3</v>
      </c>
      <c r="Q29" s="594">
        <f t="shared" si="2"/>
        <v>130</v>
      </c>
      <c r="R29" s="596">
        <f t="shared" si="2"/>
        <v>99.99999999999997</v>
      </c>
      <c r="S29" s="519"/>
    </row>
    <row r="30" spans="1:19" s="33" customFormat="1" ht="15" customHeight="1">
      <c r="A30" s="31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597"/>
    </row>
    <row r="31" spans="1:19" s="33" customFormat="1" ht="15" customHeight="1">
      <c r="A31" s="31" t="s">
        <v>37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97"/>
    </row>
    <row r="32" spans="1:19" s="33" customFormat="1" ht="15" customHeight="1">
      <c r="A32" s="34" t="s">
        <v>34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597"/>
    </row>
    <row r="33" spans="1:19" s="33" customFormat="1" ht="13.5" customHeight="1">
      <c r="A33" s="34" t="s">
        <v>119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598"/>
    </row>
    <row r="34" spans="1:19" s="33" customFormat="1" ht="13.5" customHeight="1">
      <c r="A34" s="34" t="s">
        <v>163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391"/>
      <c r="S34" s="598"/>
    </row>
    <row r="35" spans="1:19" s="33" customFormat="1" ht="13.5">
      <c r="A35" s="34" t="s">
        <v>27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598"/>
    </row>
    <row r="36" spans="2:19" s="33" customFormat="1" ht="12.75"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600"/>
      <c r="P36" s="600"/>
      <c r="Q36" s="391"/>
      <c r="R36" s="600"/>
      <c r="S36" s="601"/>
    </row>
    <row r="37" spans="1:19" s="33" customFormat="1" ht="12.75">
      <c r="A37" s="36"/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600"/>
      <c r="P37" s="600"/>
      <c r="Q37" s="391"/>
      <c r="R37" s="600"/>
      <c r="S37" s="601"/>
    </row>
    <row r="38" spans="1:20" s="22" customFormat="1" ht="12.75">
      <c r="A38" s="20"/>
      <c r="B38" s="602"/>
      <c r="C38" s="18"/>
      <c r="D38" s="602"/>
      <c r="E38" s="18"/>
      <c r="F38" s="602"/>
      <c r="G38" s="18"/>
      <c r="H38" s="602"/>
      <c r="I38" s="18"/>
      <c r="J38" s="18"/>
      <c r="K38" s="18"/>
      <c r="L38" s="18"/>
      <c r="M38" s="18"/>
      <c r="N38" s="18"/>
      <c r="O38" s="603"/>
      <c r="P38" s="603"/>
      <c r="Q38" s="18"/>
      <c r="R38" s="603"/>
      <c r="S38" s="604"/>
      <c r="T38" s="22" t="s">
        <v>164</v>
      </c>
    </row>
    <row r="39" spans="1:19" s="22" customFormat="1" ht="12.75">
      <c r="A39" s="20"/>
      <c r="B39" s="602"/>
      <c r="C39" s="18"/>
      <c r="D39" s="602"/>
      <c r="E39" s="18"/>
      <c r="F39" s="602"/>
      <c r="G39" s="18"/>
      <c r="H39" s="602"/>
      <c r="I39" s="18"/>
      <c r="J39" s="18"/>
      <c r="K39" s="18"/>
      <c r="L39" s="18"/>
      <c r="M39" s="18"/>
      <c r="N39" s="18"/>
      <c r="O39" s="603"/>
      <c r="P39" s="603"/>
      <c r="Q39" s="18"/>
      <c r="R39" s="603"/>
      <c r="S39" s="604"/>
    </row>
    <row r="40" spans="1:19" s="22" customFormat="1" ht="12.75">
      <c r="A40" s="20"/>
      <c r="B40" s="602"/>
      <c r="C40" s="18"/>
      <c r="D40" s="602"/>
      <c r="E40" s="18"/>
      <c r="F40" s="602"/>
      <c r="G40" s="18"/>
      <c r="H40" s="602"/>
      <c r="I40" s="18"/>
      <c r="J40" s="18"/>
      <c r="K40" s="18"/>
      <c r="L40" s="18"/>
      <c r="M40" s="18"/>
      <c r="N40" s="18"/>
      <c r="O40" s="603"/>
      <c r="P40" s="603"/>
      <c r="Q40" s="18"/>
      <c r="R40" s="603"/>
      <c r="S40" s="604"/>
    </row>
    <row r="41" spans="1:19" s="22" customFormat="1" ht="12.75">
      <c r="A41" s="20"/>
      <c r="B41" s="602"/>
      <c r="C41" s="18"/>
      <c r="D41" s="602"/>
      <c r="E41" s="18"/>
      <c r="F41" s="602"/>
      <c r="G41" s="18"/>
      <c r="H41" s="602"/>
      <c r="I41" s="18"/>
      <c r="J41" s="18"/>
      <c r="K41" s="18"/>
      <c r="L41" s="18"/>
      <c r="M41" s="18"/>
      <c r="N41" s="18"/>
      <c r="O41" s="603"/>
      <c r="P41" s="603"/>
      <c r="Q41" s="18"/>
      <c r="R41" s="603"/>
      <c r="S41" s="604"/>
    </row>
    <row r="42" spans="1:19" s="22" customFormat="1" ht="12.75">
      <c r="A42" s="20"/>
      <c r="B42" s="602"/>
      <c r="C42" s="18"/>
      <c r="D42" s="602"/>
      <c r="E42" s="18"/>
      <c r="F42" s="602"/>
      <c r="G42" s="18"/>
      <c r="H42" s="602"/>
      <c r="I42" s="18"/>
      <c r="J42" s="18"/>
      <c r="K42" s="18"/>
      <c r="L42" s="18"/>
      <c r="M42" s="18"/>
      <c r="N42" s="18"/>
      <c r="O42" s="603"/>
      <c r="P42" s="603"/>
      <c r="Q42" s="18"/>
      <c r="R42" s="603"/>
      <c r="S42" s="604"/>
    </row>
    <row r="43" spans="1:19" s="22" customFormat="1" ht="12.75">
      <c r="A43" s="425"/>
      <c r="B43" s="602"/>
      <c r="C43" s="18"/>
      <c r="D43" s="602"/>
      <c r="E43" s="18"/>
      <c r="F43" s="602"/>
      <c r="G43" s="18"/>
      <c r="H43" s="602"/>
      <c r="I43" s="18"/>
      <c r="J43" s="18"/>
      <c r="K43" s="18"/>
      <c r="L43" s="18"/>
      <c r="M43" s="18"/>
      <c r="N43" s="18"/>
      <c r="O43" s="603"/>
      <c r="P43" s="603"/>
      <c r="Q43" s="18"/>
      <c r="R43" s="603"/>
      <c r="S43" s="604"/>
    </row>
    <row r="44" spans="1:19" s="22" customFormat="1" ht="12.75">
      <c r="A44" s="425"/>
      <c r="B44" s="602"/>
      <c r="C44" s="18"/>
      <c r="D44" s="602"/>
      <c r="E44" s="18"/>
      <c r="F44" s="602"/>
      <c r="G44" s="18"/>
      <c r="H44" s="602"/>
      <c r="I44" s="18"/>
      <c r="J44" s="18"/>
      <c r="K44" s="18"/>
      <c r="L44" s="18"/>
      <c r="M44" s="18"/>
      <c r="N44" s="18"/>
      <c r="O44" s="603"/>
      <c r="P44" s="603"/>
      <c r="Q44" s="18"/>
      <c r="R44" s="603"/>
      <c r="S44" s="604"/>
    </row>
    <row r="45" spans="1:19" s="22" customFormat="1" ht="12.75">
      <c r="A45" s="425"/>
      <c r="B45" s="602"/>
      <c r="C45" s="18"/>
      <c r="D45" s="602"/>
      <c r="E45" s="18"/>
      <c r="F45" s="602"/>
      <c r="G45" s="18"/>
      <c r="H45" s="602"/>
      <c r="I45" s="18"/>
      <c r="J45" s="18"/>
      <c r="K45" s="18"/>
      <c r="L45" s="18"/>
      <c r="M45" s="18"/>
      <c r="N45" s="18"/>
      <c r="O45" s="603"/>
      <c r="P45" s="603"/>
      <c r="Q45" s="18"/>
      <c r="R45" s="603"/>
      <c r="S45" s="604"/>
    </row>
    <row r="46" spans="1:19" s="22" customFormat="1" ht="12.75">
      <c r="A46" s="425"/>
      <c r="B46" s="602"/>
      <c r="C46" s="18"/>
      <c r="D46" s="602"/>
      <c r="E46" s="18"/>
      <c r="F46" s="602"/>
      <c r="G46" s="18"/>
      <c r="H46" s="602"/>
      <c r="I46" s="18"/>
      <c r="J46" s="18"/>
      <c r="K46" s="18"/>
      <c r="L46" s="18"/>
      <c r="M46" s="18"/>
      <c r="N46" s="18"/>
      <c r="O46" s="603"/>
      <c r="P46" s="603"/>
      <c r="Q46" s="18"/>
      <c r="R46" s="603"/>
      <c r="S46" s="604"/>
    </row>
    <row r="47" spans="1:19" s="22" customFormat="1" ht="12.75">
      <c r="A47" s="425"/>
      <c r="B47" s="602"/>
      <c r="C47" s="18"/>
      <c r="D47" s="602"/>
      <c r="E47" s="18"/>
      <c r="F47" s="602"/>
      <c r="G47" s="18"/>
      <c r="H47" s="602"/>
      <c r="I47" s="18"/>
      <c r="J47" s="18"/>
      <c r="K47" s="18"/>
      <c r="L47" s="18"/>
      <c r="M47" s="18"/>
      <c r="N47" s="18"/>
      <c r="O47" s="603"/>
      <c r="P47" s="603"/>
      <c r="Q47" s="18"/>
      <c r="R47" s="603"/>
      <c r="S47" s="604"/>
    </row>
    <row r="48" spans="1:19" s="22" customFormat="1" ht="12.75">
      <c r="A48" s="425"/>
      <c r="B48" s="602"/>
      <c r="C48" s="18"/>
      <c r="D48" s="602"/>
      <c r="E48" s="18"/>
      <c r="F48" s="602"/>
      <c r="G48" s="18"/>
      <c r="H48" s="602"/>
      <c r="I48" s="18"/>
      <c r="J48" s="18"/>
      <c r="K48" s="18"/>
      <c r="L48" s="18"/>
      <c r="M48" s="18"/>
      <c r="N48" s="18"/>
      <c r="O48" s="603"/>
      <c r="P48" s="603"/>
      <c r="Q48" s="18"/>
      <c r="R48" s="603"/>
      <c r="S48" s="604"/>
    </row>
    <row r="49" spans="1:19" s="22" customFormat="1" ht="12.75">
      <c r="A49" s="425"/>
      <c r="B49" s="602"/>
      <c r="C49" s="18"/>
      <c r="D49" s="602"/>
      <c r="E49" s="18"/>
      <c r="F49" s="602"/>
      <c r="G49" s="18"/>
      <c r="H49" s="602"/>
      <c r="I49" s="18"/>
      <c r="J49" s="18"/>
      <c r="K49" s="18"/>
      <c r="L49" s="18"/>
      <c r="M49" s="18"/>
      <c r="N49" s="18"/>
      <c r="O49" s="603"/>
      <c r="P49" s="603"/>
      <c r="Q49" s="18"/>
      <c r="R49" s="603"/>
      <c r="S49" s="604"/>
    </row>
    <row r="50" spans="1:19" s="22" customFormat="1" ht="12.75">
      <c r="A50" s="425"/>
      <c r="B50" s="602"/>
      <c r="C50" s="18"/>
      <c r="D50" s="602"/>
      <c r="E50" s="18"/>
      <c r="F50" s="602"/>
      <c r="G50" s="18"/>
      <c r="H50" s="602"/>
      <c r="I50" s="18"/>
      <c r="J50" s="18"/>
      <c r="K50" s="18"/>
      <c r="L50" s="18"/>
      <c r="M50" s="18"/>
      <c r="N50" s="18"/>
      <c r="O50" s="603"/>
      <c r="P50" s="603"/>
      <c r="Q50" s="18"/>
      <c r="R50" s="603"/>
      <c r="S50" s="604"/>
    </row>
    <row r="51" spans="1:19" s="22" customFormat="1" ht="12.75">
      <c r="A51" s="425"/>
      <c r="B51" s="602"/>
      <c r="C51" s="18"/>
      <c r="D51" s="602"/>
      <c r="E51" s="18"/>
      <c r="F51" s="602"/>
      <c r="G51" s="18"/>
      <c r="H51" s="602"/>
      <c r="I51" s="18"/>
      <c r="J51" s="18"/>
      <c r="K51" s="18"/>
      <c r="L51" s="18"/>
      <c r="M51" s="18"/>
      <c r="N51" s="18"/>
      <c r="O51" s="603"/>
      <c r="P51" s="603"/>
      <c r="Q51" s="18"/>
      <c r="R51" s="603"/>
      <c r="S51" s="604"/>
    </row>
    <row r="52" spans="1:19" s="22" customFormat="1" ht="12.75">
      <c r="A52" s="425"/>
      <c r="B52" s="602"/>
      <c r="C52" s="18"/>
      <c r="D52" s="602"/>
      <c r="E52" s="18"/>
      <c r="F52" s="602"/>
      <c r="G52" s="18"/>
      <c r="H52" s="602"/>
      <c r="I52" s="18"/>
      <c r="J52" s="18"/>
      <c r="K52" s="18"/>
      <c r="L52" s="18"/>
      <c r="M52" s="18"/>
      <c r="N52" s="18"/>
      <c r="O52" s="603"/>
      <c r="P52" s="603"/>
      <c r="Q52" s="18"/>
      <c r="R52" s="603"/>
      <c r="S52" s="604"/>
    </row>
    <row r="53" spans="1:19" s="22" customFormat="1" ht="12.75">
      <c r="A53" s="425"/>
      <c r="B53" s="602"/>
      <c r="C53" s="18"/>
      <c r="D53" s="602"/>
      <c r="E53" s="18"/>
      <c r="F53" s="602"/>
      <c r="G53" s="18"/>
      <c r="H53" s="602"/>
      <c r="I53" s="18"/>
      <c r="J53" s="18"/>
      <c r="K53" s="18"/>
      <c r="L53" s="18"/>
      <c r="M53" s="18"/>
      <c r="N53" s="18"/>
      <c r="O53" s="603"/>
      <c r="P53" s="603"/>
      <c r="Q53" s="18"/>
      <c r="R53" s="603"/>
      <c r="S53" s="604"/>
    </row>
    <row r="54" spans="1:19" s="22" customFormat="1" ht="12.75">
      <c r="A54" s="425"/>
      <c r="B54" s="602"/>
      <c r="C54" s="18"/>
      <c r="D54" s="602"/>
      <c r="E54" s="18"/>
      <c r="F54" s="602"/>
      <c r="G54" s="18"/>
      <c r="H54" s="602"/>
      <c r="I54" s="18"/>
      <c r="J54" s="18"/>
      <c r="K54" s="18"/>
      <c r="L54" s="18"/>
      <c r="M54" s="18"/>
      <c r="N54" s="18"/>
      <c r="O54" s="603"/>
      <c r="P54" s="603"/>
      <c r="Q54" s="18"/>
      <c r="R54" s="603"/>
      <c r="S54" s="604"/>
    </row>
    <row r="55" spans="1:19" s="22" customFormat="1" ht="12.75">
      <c r="A55" s="425"/>
      <c r="B55" s="602"/>
      <c r="C55" s="18"/>
      <c r="D55" s="602"/>
      <c r="E55" s="18"/>
      <c r="F55" s="602"/>
      <c r="G55" s="18"/>
      <c r="H55" s="602"/>
      <c r="I55" s="18"/>
      <c r="J55" s="18"/>
      <c r="K55" s="18"/>
      <c r="L55" s="18"/>
      <c r="M55" s="18"/>
      <c r="N55" s="18"/>
      <c r="O55" s="603"/>
      <c r="P55" s="603"/>
      <c r="Q55" s="18"/>
      <c r="R55" s="603"/>
      <c r="S55" s="604"/>
    </row>
    <row r="56" ht="12.75">
      <c r="A56" s="425"/>
    </row>
    <row r="57" ht="12.75">
      <c r="A57" s="425"/>
    </row>
    <row r="58" ht="12.75">
      <c r="A58" s="425"/>
    </row>
    <row r="59" ht="12.75">
      <c r="A59" s="425"/>
    </row>
    <row r="60" ht="12.75">
      <c r="A60" s="425"/>
    </row>
    <row r="61" ht="12.75">
      <c r="A61" s="425"/>
    </row>
    <row r="62" ht="12.75">
      <c r="A62" s="425"/>
    </row>
    <row r="63" ht="12.75">
      <c r="A63" s="425"/>
    </row>
    <row r="64" ht="12.75">
      <c r="A64" s="425"/>
    </row>
    <row r="65" ht="12.75">
      <c r="A65" s="425"/>
    </row>
    <row r="66" ht="12.75">
      <c r="A66" s="425"/>
    </row>
    <row r="67" ht="12.75">
      <c r="A67" s="425"/>
    </row>
    <row r="68" ht="12.75">
      <c r="A68" s="425"/>
    </row>
    <row r="69" ht="12.75">
      <c r="A69" s="425"/>
    </row>
    <row r="70" ht="12.75">
      <c r="A70" s="425"/>
    </row>
    <row r="71" ht="12.75">
      <c r="A71" s="425"/>
    </row>
    <row r="72" ht="12.75">
      <c r="A72" s="425"/>
    </row>
  </sheetData>
  <mergeCells count="8">
    <mergeCell ref="A1:R1"/>
    <mergeCell ref="N5:R5"/>
    <mergeCell ref="B5:C5"/>
    <mergeCell ref="D5:E5"/>
    <mergeCell ref="F5:G5"/>
    <mergeCell ref="H5:I5"/>
    <mergeCell ref="J5:K5"/>
    <mergeCell ref="L5:M5"/>
  </mergeCells>
  <printOptions horizontalCentered="1" vertic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83" r:id="rId2"/>
  <headerFooter alignWithMargins="0">
    <oddHeader>&amp;L&amp;G&amp;C&amp;"Arial Narrow,Normálne"&amp;14Úspešní uchádzači so sídlom v zahraničí za rok 2010
&amp;"Arial Narrow,Tučné"Klasický sektor&amp;R&amp;"Arial Narrow,Normálne"&amp;11Príloha č. 18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workbookViewId="0" topLeftCell="A1">
      <selection activeCell="A1" sqref="A1:X1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4.75390625" style="0" customWidth="1"/>
    <col min="4" max="4" width="7.75390625" style="0" customWidth="1"/>
    <col min="5" max="5" width="4.75390625" style="0" customWidth="1"/>
    <col min="6" max="7" width="7.75390625" style="0" customWidth="1"/>
    <col min="8" max="8" width="4.25390625" style="0" customWidth="1"/>
    <col min="9" max="9" width="7.75390625" style="0" customWidth="1"/>
    <col min="10" max="10" width="4.75390625" style="0" customWidth="1"/>
    <col min="11" max="11" width="8.25390625" style="0" customWidth="1"/>
    <col min="12" max="12" width="7.75390625" style="0" customWidth="1"/>
    <col min="13" max="13" width="4.25390625" style="0" customWidth="1"/>
    <col min="14" max="14" width="7.75390625" style="0" customWidth="1"/>
    <col min="15" max="15" width="4.75390625" style="0" customWidth="1"/>
    <col min="16" max="16" width="8.25390625" style="0" customWidth="1"/>
    <col min="17" max="17" width="7.75390625" style="0" customWidth="1"/>
    <col min="18" max="18" width="4.25390625" style="0" customWidth="1"/>
    <col min="19" max="19" width="7.75390625" style="0" customWidth="1"/>
    <col min="20" max="20" width="4.75390625" style="0" customWidth="1"/>
    <col min="21" max="21" width="8.75390625" style="384" customWidth="1"/>
    <col min="22" max="22" width="4.75390625" style="41" customWidth="1"/>
    <col min="23" max="24" width="4.75390625" style="0" customWidth="1"/>
    <col min="27" max="27" width="7.75390625" style="0" customWidth="1"/>
  </cols>
  <sheetData>
    <row r="1" spans="1:24" ht="12.75">
      <c r="A1" s="767" t="s">
        <v>165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</row>
    <row r="2" spans="1:24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ht="12" customHeight="1"/>
    <row r="4" spans="1:27" ht="15.75">
      <c r="A4" s="88" t="s">
        <v>0</v>
      </c>
      <c r="K4" s="89"/>
      <c r="L4" s="132"/>
      <c r="M4" s="1"/>
      <c r="N4" s="1"/>
      <c r="O4" s="1"/>
      <c r="P4" s="1"/>
      <c r="Q4" s="89"/>
      <c r="R4" s="390"/>
      <c r="S4" s="89"/>
      <c r="T4" s="605"/>
      <c r="U4" s="132"/>
      <c r="V4" s="1"/>
      <c r="W4" s="1"/>
      <c r="X4" s="390" t="s">
        <v>32</v>
      </c>
      <c r="Y4" s="1"/>
      <c r="Z4" s="1"/>
      <c r="AA4" s="89"/>
    </row>
    <row r="5" spans="1:24" s="606" customFormat="1" ht="15" customHeight="1">
      <c r="A5" s="56" t="s">
        <v>68</v>
      </c>
      <c r="B5" s="730" t="s">
        <v>69</v>
      </c>
      <c r="C5" s="730"/>
      <c r="D5" s="730"/>
      <c r="E5" s="730"/>
      <c r="F5" s="770"/>
      <c r="G5" s="730" t="s">
        <v>70</v>
      </c>
      <c r="H5" s="730"/>
      <c r="I5" s="730"/>
      <c r="J5" s="730"/>
      <c r="K5" s="770"/>
      <c r="L5" s="730" t="s">
        <v>153</v>
      </c>
      <c r="M5" s="730"/>
      <c r="N5" s="730"/>
      <c r="O5" s="730"/>
      <c r="P5" s="770"/>
      <c r="Q5" s="730" t="s">
        <v>23</v>
      </c>
      <c r="R5" s="770"/>
      <c r="S5" s="770"/>
      <c r="T5" s="770"/>
      <c r="U5" s="770"/>
      <c r="V5" s="770"/>
      <c r="W5" s="770"/>
      <c r="X5" s="770"/>
    </row>
    <row r="6" spans="1:25" ht="15" customHeight="1">
      <c r="A6" s="607" t="s">
        <v>1</v>
      </c>
      <c r="B6" s="768" t="s">
        <v>166</v>
      </c>
      <c r="C6" s="768"/>
      <c r="D6" s="768" t="s">
        <v>156</v>
      </c>
      <c r="E6" s="768"/>
      <c r="F6" s="608" t="s">
        <v>23</v>
      </c>
      <c r="G6" s="768" t="s">
        <v>166</v>
      </c>
      <c r="H6" s="768"/>
      <c r="I6" s="768" t="s">
        <v>156</v>
      </c>
      <c r="J6" s="768"/>
      <c r="K6" s="608" t="s">
        <v>23</v>
      </c>
      <c r="L6" s="768" t="s">
        <v>166</v>
      </c>
      <c r="M6" s="768"/>
      <c r="N6" s="768" t="s">
        <v>156</v>
      </c>
      <c r="O6" s="768"/>
      <c r="P6" s="608" t="s">
        <v>23</v>
      </c>
      <c r="Q6" s="768" t="s">
        <v>166</v>
      </c>
      <c r="R6" s="768"/>
      <c r="S6" s="768" t="s">
        <v>156</v>
      </c>
      <c r="T6" s="768"/>
      <c r="U6" s="739" t="s">
        <v>23</v>
      </c>
      <c r="V6" s="769"/>
      <c r="W6" s="17" t="s">
        <v>11</v>
      </c>
      <c r="X6" s="17" t="s">
        <v>12</v>
      </c>
      <c r="Y6" s="609"/>
    </row>
    <row r="7" spans="1:25" ht="13.5">
      <c r="A7" s="607" t="s">
        <v>5</v>
      </c>
      <c r="B7" s="610" t="s">
        <v>6</v>
      </c>
      <c r="C7" s="610" t="s">
        <v>158</v>
      </c>
      <c r="D7" s="610" t="s">
        <v>6</v>
      </c>
      <c r="E7" s="610" t="s">
        <v>158</v>
      </c>
      <c r="F7" s="610" t="s">
        <v>6</v>
      </c>
      <c r="G7" s="610" t="s">
        <v>6</v>
      </c>
      <c r="H7" s="610" t="s">
        <v>158</v>
      </c>
      <c r="I7" s="610" t="s">
        <v>6</v>
      </c>
      <c r="J7" s="610" t="s">
        <v>158</v>
      </c>
      <c r="K7" s="610" t="s">
        <v>6</v>
      </c>
      <c r="L7" s="610" t="s">
        <v>6</v>
      </c>
      <c r="M7" s="610" t="s">
        <v>158</v>
      </c>
      <c r="N7" s="610" t="s">
        <v>6</v>
      </c>
      <c r="O7" s="610" t="s">
        <v>158</v>
      </c>
      <c r="P7" s="610" t="s">
        <v>6</v>
      </c>
      <c r="Q7" s="610" t="s">
        <v>6</v>
      </c>
      <c r="R7" s="610" t="s">
        <v>158</v>
      </c>
      <c r="S7" s="610" t="s">
        <v>6</v>
      </c>
      <c r="T7" s="610" t="s">
        <v>158</v>
      </c>
      <c r="U7" s="610" t="s">
        <v>6</v>
      </c>
      <c r="V7" s="610" t="s">
        <v>158</v>
      </c>
      <c r="W7" s="610" t="s">
        <v>158</v>
      </c>
      <c r="X7" s="610" t="s">
        <v>158</v>
      </c>
      <c r="Y7" s="609"/>
    </row>
    <row r="8" spans="1:25" s="613" customFormat="1" ht="12" customHeight="1">
      <c r="A8" s="146"/>
      <c r="B8" s="611" t="s">
        <v>167</v>
      </c>
      <c r="C8" s="611" t="s">
        <v>43</v>
      </c>
      <c r="D8" s="611" t="s">
        <v>167</v>
      </c>
      <c r="E8" s="611" t="s">
        <v>43</v>
      </c>
      <c r="F8" s="611" t="s">
        <v>167</v>
      </c>
      <c r="G8" s="611" t="s">
        <v>167</v>
      </c>
      <c r="H8" s="611" t="s">
        <v>43</v>
      </c>
      <c r="I8" s="611" t="s">
        <v>167</v>
      </c>
      <c r="J8" s="611" t="s">
        <v>43</v>
      </c>
      <c r="K8" s="611" t="s">
        <v>167</v>
      </c>
      <c r="L8" s="611" t="s">
        <v>167</v>
      </c>
      <c r="M8" s="611" t="s">
        <v>43</v>
      </c>
      <c r="N8" s="611" t="s">
        <v>167</v>
      </c>
      <c r="O8" s="611" t="s">
        <v>43</v>
      </c>
      <c r="P8" s="611" t="s">
        <v>167</v>
      </c>
      <c r="Q8" s="611" t="s">
        <v>167</v>
      </c>
      <c r="R8" s="611" t="s">
        <v>43</v>
      </c>
      <c r="S8" s="611" t="s">
        <v>167</v>
      </c>
      <c r="T8" s="611" t="s">
        <v>43</v>
      </c>
      <c r="U8" s="611" t="s">
        <v>167</v>
      </c>
      <c r="V8" s="611" t="s">
        <v>43</v>
      </c>
      <c r="W8" s="611" t="s">
        <v>43</v>
      </c>
      <c r="X8" s="611" t="s">
        <v>43</v>
      </c>
      <c r="Y8" s="612"/>
    </row>
    <row r="9" spans="1:25" ht="9.75" customHeight="1">
      <c r="A9" s="611" t="s">
        <v>16</v>
      </c>
      <c r="B9" s="611">
        <v>1</v>
      </c>
      <c r="C9" s="611">
        <v>2</v>
      </c>
      <c r="D9" s="611">
        <v>3</v>
      </c>
      <c r="E9" s="611">
        <v>4</v>
      </c>
      <c r="F9" s="611">
        <v>5</v>
      </c>
      <c r="G9" s="611">
        <v>6</v>
      </c>
      <c r="H9" s="611">
        <v>7</v>
      </c>
      <c r="I9" s="611">
        <v>8</v>
      </c>
      <c r="J9" s="611">
        <v>9</v>
      </c>
      <c r="K9" s="611">
        <v>10</v>
      </c>
      <c r="L9" s="611">
        <v>11</v>
      </c>
      <c r="M9" s="611">
        <v>12</v>
      </c>
      <c r="N9" s="611">
        <v>13</v>
      </c>
      <c r="O9" s="611">
        <v>14</v>
      </c>
      <c r="P9" s="611">
        <v>15</v>
      </c>
      <c r="Q9" s="611">
        <v>16</v>
      </c>
      <c r="R9" s="611">
        <v>17</v>
      </c>
      <c r="S9" s="611">
        <v>18</v>
      </c>
      <c r="T9" s="611">
        <v>19</v>
      </c>
      <c r="U9" s="611">
        <v>20</v>
      </c>
      <c r="V9" s="611">
        <v>21</v>
      </c>
      <c r="W9" s="146">
        <v>22</v>
      </c>
      <c r="X9" s="146">
        <v>23</v>
      </c>
      <c r="Y9" s="609"/>
    </row>
    <row r="10" spans="1:25" s="615" customFormat="1" ht="15" customHeight="1">
      <c r="A10" s="766" t="s">
        <v>168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614"/>
    </row>
    <row r="11" spans="1:25" ht="15" customHeight="1">
      <c r="A11" s="83" t="s">
        <v>169</v>
      </c>
      <c r="B11" s="102">
        <v>123642.982</v>
      </c>
      <c r="C11" s="102">
        <v>7</v>
      </c>
      <c r="D11" s="102">
        <v>0</v>
      </c>
      <c r="E11" s="102">
        <v>0</v>
      </c>
      <c r="F11" s="102">
        <v>123642.982</v>
      </c>
      <c r="G11" s="102">
        <v>59972.918</v>
      </c>
      <c r="H11" s="102">
        <v>19</v>
      </c>
      <c r="I11" s="102">
        <v>0</v>
      </c>
      <c r="J11" s="102">
        <v>0</v>
      </c>
      <c r="K11" s="102">
        <v>59972.918</v>
      </c>
      <c r="L11" s="24">
        <v>34577.485</v>
      </c>
      <c r="M11" s="24">
        <v>5</v>
      </c>
      <c r="N11" s="102">
        <v>888.017</v>
      </c>
      <c r="O11" s="102">
        <v>3</v>
      </c>
      <c r="P11" s="102">
        <v>35465</v>
      </c>
      <c r="Q11" s="24">
        <v>218193.386</v>
      </c>
      <c r="R11" s="102">
        <v>31</v>
      </c>
      <c r="S11" s="616">
        <v>888</v>
      </c>
      <c r="T11" s="616">
        <v>3</v>
      </c>
      <c r="U11" s="397">
        <v>219081.403</v>
      </c>
      <c r="V11" s="102">
        <v>34</v>
      </c>
      <c r="W11" s="102">
        <v>7</v>
      </c>
      <c r="X11" s="102">
        <v>7</v>
      </c>
      <c r="Y11" s="609"/>
    </row>
    <row r="12" spans="1:25" ht="15" customHeight="1">
      <c r="A12" s="83" t="s">
        <v>170</v>
      </c>
      <c r="B12" s="102">
        <v>110282.911</v>
      </c>
      <c r="C12" s="102">
        <v>15</v>
      </c>
      <c r="D12" s="102">
        <v>510.186</v>
      </c>
      <c r="E12" s="102">
        <v>6</v>
      </c>
      <c r="F12" s="102">
        <v>110793</v>
      </c>
      <c r="G12" s="102">
        <v>199115.51</v>
      </c>
      <c r="H12" s="102">
        <v>17</v>
      </c>
      <c r="I12" s="102">
        <v>115.292</v>
      </c>
      <c r="J12" s="102">
        <v>1</v>
      </c>
      <c r="K12" s="102">
        <v>199231</v>
      </c>
      <c r="L12" s="24">
        <v>520299.777</v>
      </c>
      <c r="M12" s="24">
        <v>17</v>
      </c>
      <c r="N12" s="102">
        <v>189.686</v>
      </c>
      <c r="O12" s="102">
        <v>1</v>
      </c>
      <c r="P12" s="102">
        <v>520490</v>
      </c>
      <c r="Q12" s="24">
        <v>829698.198</v>
      </c>
      <c r="R12" s="102">
        <v>49</v>
      </c>
      <c r="S12" s="616">
        <v>815</v>
      </c>
      <c r="T12" s="616">
        <v>8</v>
      </c>
      <c r="U12" s="397">
        <v>830513.363</v>
      </c>
      <c r="V12" s="102">
        <v>57</v>
      </c>
      <c r="W12" s="102">
        <v>9</v>
      </c>
      <c r="X12" s="102">
        <v>16</v>
      </c>
      <c r="Y12" s="609"/>
    </row>
    <row r="13" spans="1:25" ht="15" customHeight="1">
      <c r="A13" s="83" t="s">
        <v>171</v>
      </c>
      <c r="B13" s="102">
        <v>9636.622</v>
      </c>
      <c r="C13" s="102">
        <v>1</v>
      </c>
      <c r="D13" s="102">
        <v>53.96</v>
      </c>
      <c r="E13" s="102">
        <v>1</v>
      </c>
      <c r="F13" s="102">
        <v>9691</v>
      </c>
      <c r="G13" s="102">
        <v>2321.95</v>
      </c>
      <c r="H13" s="102">
        <v>5</v>
      </c>
      <c r="I13" s="102">
        <v>5179.965</v>
      </c>
      <c r="J13" s="102">
        <v>39</v>
      </c>
      <c r="K13" s="102">
        <v>7502</v>
      </c>
      <c r="L13" s="24">
        <v>103896.771</v>
      </c>
      <c r="M13" s="24">
        <v>10</v>
      </c>
      <c r="N13" s="102">
        <v>48027.797</v>
      </c>
      <c r="O13" s="102">
        <v>13</v>
      </c>
      <c r="P13" s="102">
        <v>151925</v>
      </c>
      <c r="Q13" s="24">
        <v>115855.343</v>
      </c>
      <c r="R13" s="102">
        <v>16</v>
      </c>
      <c r="S13" s="616">
        <v>53262</v>
      </c>
      <c r="T13" s="616">
        <v>53</v>
      </c>
      <c r="U13" s="397">
        <v>169117.066</v>
      </c>
      <c r="V13" s="102">
        <v>69</v>
      </c>
      <c r="W13" s="102">
        <v>5</v>
      </c>
      <c r="X13" s="102">
        <v>2</v>
      </c>
      <c r="Y13" s="609"/>
    </row>
    <row r="14" spans="1:25" ht="15" customHeight="1">
      <c r="A14" s="83" t="s">
        <v>172</v>
      </c>
      <c r="B14" s="102">
        <v>116763.675</v>
      </c>
      <c r="C14" s="102">
        <v>6</v>
      </c>
      <c r="D14" s="102">
        <v>0</v>
      </c>
      <c r="E14" s="102">
        <v>0</v>
      </c>
      <c r="F14" s="102">
        <v>116763.675</v>
      </c>
      <c r="G14" s="102">
        <v>310102.589</v>
      </c>
      <c r="H14" s="102">
        <v>14</v>
      </c>
      <c r="I14" s="102">
        <v>0</v>
      </c>
      <c r="J14" s="102">
        <v>0</v>
      </c>
      <c r="K14" s="102">
        <v>310102.589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24">
        <v>426866.265</v>
      </c>
      <c r="R14" s="102">
        <v>20</v>
      </c>
      <c r="S14" s="616">
        <v>0</v>
      </c>
      <c r="T14" s="616">
        <v>0</v>
      </c>
      <c r="U14" s="397">
        <v>426866.265</v>
      </c>
      <c r="V14" s="102">
        <v>20</v>
      </c>
      <c r="W14" s="102">
        <v>3</v>
      </c>
      <c r="X14" s="102">
        <v>1</v>
      </c>
      <c r="Y14" s="609"/>
    </row>
    <row r="15" spans="1:25" ht="15" customHeight="1">
      <c r="A15" s="83" t="s">
        <v>173</v>
      </c>
      <c r="B15" s="102">
        <v>68176.516</v>
      </c>
      <c r="C15" s="102">
        <v>13</v>
      </c>
      <c r="D15" s="102">
        <v>110</v>
      </c>
      <c r="E15" s="102">
        <v>1</v>
      </c>
      <c r="F15" s="102">
        <v>68287</v>
      </c>
      <c r="G15" s="102">
        <v>4873.715</v>
      </c>
      <c r="H15" s="102">
        <v>7</v>
      </c>
      <c r="I15" s="102">
        <v>988.227</v>
      </c>
      <c r="J15" s="102">
        <v>7</v>
      </c>
      <c r="K15" s="102">
        <v>5862</v>
      </c>
      <c r="L15" s="102">
        <v>0</v>
      </c>
      <c r="M15" s="102">
        <v>0</v>
      </c>
      <c r="N15" s="102">
        <v>4827.016</v>
      </c>
      <c r="O15" s="102">
        <v>3</v>
      </c>
      <c r="P15" s="102">
        <v>4827</v>
      </c>
      <c r="Q15" s="24">
        <v>73050.231</v>
      </c>
      <c r="R15" s="102">
        <v>20</v>
      </c>
      <c r="S15" s="616">
        <v>5925</v>
      </c>
      <c r="T15" s="616">
        <v>11</v>
      </c>
      <c r="U15" s="397">
        <v>78975.475</v>
      </c>
      <c r="V15" s="102">
        <v>31</v>
      </c>
      <c r="W15" s="102">
        <v>1</v>
      </c>
      <c r="X15" s="102">
        <v>8</v>
      </c>
      <c r="Y15" s="609"/>
    </row>
    <row r="16" spans="1:25" ht="15" customHeight="1">
      <c r="A16" s="83" t="s">
        <v>174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11287.216</v>
      </c>
      <c r="H16" s="102">
        <v>3</v>
      </c>
      <c r="I16" s="102">
        <v>58.999</v>
      </c>
      <c r="J16" s="102">
        <v>1</v>
      </c>
      <c r="K16" s="102">
        <v>11346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24">
        <v>11287.216</v>
      </c>
      <c r="R16" s="102">
        <v>3</v>
      </c>
      <c r="S16" s="616">
        <v>59</v>
      </c>
      <c r="T16" s="616">
        <v>1</v>
      </c>
      <c r="U16" s="397">
        <v>11346.215</v>
      </c>
      <c r="V16" s="102">
        <v>4</v>
      </c>
      <c r="W16" s="102">
        <v>1</v>
      </c>
      <c r="X16" s="102">
        <v>0</v>
      </c>
      <c r="Y16" s="609"/>
    </row>
    <row r="17" spans="1:25" ht="15" customHeight="1">
      <c r="A17" s="83" t="s">
        <v>175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2483</v>
      </c>
      <c r="H17" s="102">
        <v>1</v>
      </c>
      <c r="I17" s="102">
        <v>0</v>
      </c>
      <c r="J17" s="102">
        <v>0</v>
      </c>
      <c r="K17" s="102">
        <v>2483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24">
        <v>2483</v>
      </c>
      <c r="R17" s="102">
        <v>1</v>
      </c>
      <c r="S17" s="616">
        <v>0</v>
      </c>
      <c r="T17" s="616">
        <v>0</v>
      </c>
      <c r="U17" s="397">
        <v>2483</v>
      </c>
      <c r="V17" s="102">
        <v>1</v>
      </c>
      <c r="W17" s="102">
        <v>0</v>
      </c>
      <c r="X17" s="102">
        <v>0</v>
      </c>
      <c r="Y17" s="609"/>
    </row>
    <row r="18" spans="1:25" ht="15" customHeight="1">
      <c r="A18" s="83" t="s">
        <v>176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24">
        <v>0</v>
      </c>
      <c r="R18" s="102">
        <v>0</v>
      </c>
      <c r="S18" s="616">
        <v>0</v>
      </c>
      <c r="T18" s="616">
        <v>0</v>
      </c>
      <c r="U18" s="397">
        <v>0</v>
      </c>
      <c r="V18" s="102">
        <v>0</v>
      </c>
      <c r="W18" s="102">
        <v>0</v>
      </c>
      <c r="X18" s="102">
        <v>0</v>
      </c>
      <c r="Y18" s="609"/>
    </row>
    <row r="19" spans="1:24" ht="15" customHeight="1">
      <c r="A19" s="83" t="s">
        <v>177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24">
        <v>0</v>
      </c>
      <c r="R19" s="102">
        <v>0</v>
      </c>
      <c r="S19" s="616">
        <v>0</v>
      </c>
      <c r="T19" s="616">
        <v>0</v>
      </c>
      <c r="U19" s="397">
        <v>0</v>
      </c>
      <c r="V19" s="102">
        <v>0</v>
      </c>
      <c r="W19" s="102">
        <v>0</v>
      </c>
      <c r="X19" s="102">
        <v>0</v>
      </c>
    </row>
    <row r="20" spans="1:25" ht="15" customHeight="1">
      <c r="A20" s="83" t="s">
        <v>178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700</v>
      </c>
      <c r="H20" s="102">
        <v>1</v>
      </c>
      <c r="I20" s="102">
        <v>0</v>
      </c>
      <c r="J20" s="102">
        <v>0</v>
      </c>
      <c r="K20" s="102">
        <v>700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24">
        <v>700</v>
      </c>
      <c r="R20" s="102">
        <v>1</v>
      </c>
      <c r="S20" s="616">
        <v>0</v>
      </c>
      <c r="T20" s="616">
        <v>0</v>
      </c>
      <c r="U20" s="397">
        <v>700</v>
      </c>
      <c r="V20" s="102">
        <v>1</v>
      </c>
      <c r="W20" s="102">
        <v>1</v>
      </c>
      <c r="X20" s="102">
        <v>0</v>
      </c>
      <c r="Y20" s="609"/>
    </row>
    <row r="21" spans="1:25" s="347" customFormat="1" ht="9.75" customHeight="1">
      <c r="A21" s="617"/>
      <c r="B21" s="618"/>
      <c r="C21" s="82"/>
      <c r="D21" s="618"/>
      <c r="E21" s="82"/>
      <c r="F21" s="619"/>
      <c r="G21" s="618"/>
      <c r="H21" s="82"/>
      <c r="I21" s="618"/>
      <c r="J21" s="82"/>
      <c r="K21" s="619"/>
      <c r="L21" s="618"/>
      <c r="M21" s="82"/>
      <c r="N21" s="618"/>
      <c r="O21" s="82"/>
      <c r="P21" s="619"/>
      <c r="Q21" s="618"/>
      <c r="R21" s="82"/>
      <c r="S21" s="618"/>
      <c r="T21" s="82"/>
      <c r="U21" s="618"/>
      <c r="V21" s="620"/>
      <c r="W21" s="621"/>
      <c r="X21" s="621"/>
      <c r="Y21" s="622"/>
    </row>
    <row r="22" spans="1:25" s="30" customFormat="1" ht="15" customHeight="1">
      <c r="A22" s="623" t="s">
        <v>23</v>
      </c>
      <c r="B22" s="395">
        <f aca="true" t="shared" si="0" ref="B22:X22">SUM(B11:B20)</f>
        <v>428502.706</v>
      </c>
      <c r="C22" s="395">
        <f t="shared" si="0"/>
        <v>42</v>
      </c>
      <c r="D22" s="395">
        <f t="shared" si="0"/>
        <v>674.146</v>
      </c>
      <c r="E22" s="395">
        <f t="shared" si="0"/>
        <v>8</v>
      </c>
      <c r="F22" s="624">
        <f t="shared" si="0"/>
        <v>429177.657</v>
      </c>
      <c r="G22" s="395">
        <f t="shared" si="0"/>
        <v>590856.8979999999</v>
      </c>
      <c r="H22" s="395">
        <f t="shared" si="0"/>
        <v>67</v>
      </c>
      <c r="I22" s="395">
        <f t="shared" si="0"/>
        <v>6342.483</v>
      </c>
      <c r="J22" s="395">
        <f t="shared" si="0"/>
        <v>48</v>
      </c>
      <c r="K22" s="624">
        <f t="shared" si="0"/>
        <v>597199.507</v>
      </c>
      <c r="L22" s="395">
        <f t="shared" si="0"/>
        <v>658774.0329999999</v>
      </c>
      <c r="M22" s="395">
        <f t="shared" si="0"/>
        <v>32</v>
      </c>
      <c r="N22" s="395">
        <f t="shared" si="0"/>
        <v>53932.516</v>
      </c>
      <c r="O22" s="395">
        <f t="shared" si="0"/>
        <v>20</v>
      </c>
      <c r="P22" s="624">
        <f t="shared" si="0"/>
        <v>712707</v>
      </c>
      <c r="Q22" s="395">
        <f t="shared" si="0"/>
        <v>1678133.6390000002</v>
      </c>
      <c r="R22" s="395">
        <f t="shared" si="0"/>
        <v>141</v>
      </c>
      <c r="S22" s="395">
        <f t="shared" si="0"/>
        <v>60949</v>
      </c>
      <c r="T22" s="395">
        <f t="shared" si="0"/>
        <v>76</v>
      </c>
      <c r="U22" s="395">
        <f t="shared" si="0"/>
        <v>1739082.7870000002</v>
      </c>
      <c r="V22" s="395">
        <f t="shared" si="0"/>
        <v>217</v>
      </c>
      <c r="W22" s="395">
        <f t="shared" si="0"/>
        <v>27</v>
      </c>
      <c r="X22" s="395">
        <f t="shared" si="0"/>
        <v>34</v>
      </c>
      <c r="Y22" s="625"/>
    </row>
    <row r="23" spans="1:24" s="29" customFormat="1" ht="12" customHeight="1">
      <c r="A23" s="626"/>
      <c r="B23" s="627"/>
      <c r="C23" s="627"/>
      <c r="D23" s="627"/>
      <c r="E23" s="627"/>
      <c r="F23" s="628"/>
      <c r="G23" s="627"/>
      <c r="H23" s="627"/>
      <c r="I23" s="627"/>
      <c r="J23" s="627"/>
      <c r="K23" s="628"/>
      <c r="L23" s="627"/>
      <c r="M23" s="627"/>
      <c r="N23" s="627"/>
      <c r="O23" s="627"/>
      <c r="P23" s="628"/>
      <c r="Q23" s="627"/>
      <c r="R23" s="627"/>
      <c r="S23" s="627"/>
      <c r="T23" s="627"/>
      <c r="U23" s="627"/>
      <c r="V23" s="629"/>
      <c r="W23" s="630"/>
      <c r="X23" s="630"/>
    </row>
    <row r="24" spans="1:25" s="401" customFormat="1" ht="12" customHeight="1">
      <c r="A24" s="631" t="s">
        <v>168</v>
      </c>
      <c r="B24" s="36"/>
      <c r="Y24" s="36"/>
    </row>
    <row r="25" spans="1:25" s="633" customFormat="1" ht="12" customHeight="1">
      <c r="A25" s="632" t="s">
        <v>169</v>
      </c>
      <c r="B25" s="124" t="s">
        <v>179</v>
      </c>
      <c r="M25" s="632" t="s">
        <v>174</v>
      </c>
      <c r="N25" s="124" t="s">
        <v>180</v>
      </c>
      <c r="O25" s="124"/>
      <c r="Y25" s="634"/>
    </row>
    <row r="26" spans="1:25" s="633" customFormat="1" ht="12" customHeight="1">
      <c r="A26" s="632" t="s">
        <v>170</v>
      </c>
      <c r="B26" s="124" t="s">
        <v>181</v>
      </c>
      <c r="M26" s="632" t="s">
        <v>175</v>
      </c>
      <c r="N26" s="124" t="s">
        <v>182</v>
      </c>
      <c r="O26" s="124"/>
      <c r="Y26" s="634"/>
    </row>
    <row r="27" spans="1:25" s="633" customFormat="1" ht="12" customHeight="1">
      <c r="A27" s="632" t="s">
        <v>171</v>
      </c>
      <c r="B27" s="124" t="s">
        <v>183</v>
      </c>
      <c r="K27" s="634"/>
      <c r="M27" s="632" t="s">
        <v>176</v>
      </c>
      <c r="N27" s="124" t="s">
        <v>184</v>
      </c>
      <c r="O27" s="124"/>
      <c r="Y27" s="634"/>
    </row>
    <row r="28" spans="1:25" s="633" customFormat="1" ht="12" customHeight="1">
      <c r="A28" s="632" t="s">
        <v>172</v>
      </c>
      <c r="B28" s="124" t="s">
        <v>185</v>
      </c>
      <c r="K28" s="634"/>
      <c r="M28" s="632" t="s">
        <v>177</v>
      </c>
      <c r="N28" s="124" t="s">
        <v>186</v>
      </c>
      <c r="O28" s="124"/>
      <c r="U28" s="635"/>
      <c r="Y28" s="634"/>
    </row>
    <row r="29" spans="1:25" s="633" customFormat="1" ht="12" customHeight="1">
      <c r="A29" s="632" t="s">
        <v>173</v>
      </c>
      <c r="B29" s="124" t="s">
        <v>187</v>
      </c>
      <c r="K29" s="634"/>
      <c r="M29" s="632" t="s">
        <v>178</v>
      </c>
      <c r="N29" s="124" t="s">
        <v>188</v>
      </c>
      <c r="O29" s="124"/>
      <c r="Y29" s="634"/>
    </row>
    <row r="30" spans="11:25" s="633" customFormat="1" ht="12" customHeight="1">
      <c r="K30" s="634"/>
      <c r="Y30" s="634"/>
    </row>
    <row r="31" spans="1:25" s="633" customFormat="1" ht="12" customHeight="1">
      <c r="A31" s="636" t="s">
        <v>37</v>
      </c>
      <c r="K31" s="634"/>
      <c r="Y31" s="634"/>
    </row>
    <row r="32" spans="1:25" s="633" customFormat="1" ht="12" customHeight="1">
      <c r="A32" s="634" t="s">
        <v>34</v>
      </c>
      <c r="N32" s="634"/>
      <c r="O32" s="634"/>
      <c r="Y32" s="634"/>
    </row>
    <row r="33" spans="1:25" s="633" customFormat="1" ht="12" customHeight="1">
      <c r="A33" s="634" t="s">
        <v>35</v>
      </c>
      <c r="N33" s="634"/>
      <c r="O33" s="634"/>
      <c r="Y33" s="634"/>
    </row>
    <row r="34" spans="1:21" s="638" customFormat="1" ht="12" customHeight="1">
      <c r="A34" s="637" t="s">
        <v>29</v>
      </c>
      <c r="U34" s="36"/>
    </row>
    <row r="35" spans="1:21" s="401" customFormat="1" ht="12" customHeight="1">
      <c r="A35" s="634" t="s">
        <v>189</v>
      </c>
      <c r="U35" s="34"/>
    </row>
    <row r="36" s="401" customFormat="1" ht="13.5">
      <c r="U36" s="34"/>
    </row>
    <row r="37" s="33" customFormat="1" ht="12.75"/>
    <row r="40" ht="13.5">
      <c r="X40" s="609"/>
    </row>
    <row r="41" spans="22:24" ht="13.5">
      <c r="V41" s="639"/>
      <c r="X41" s="609"/>
    </row>
    <row r="44" ht="13.5">
      <c r="T44" s="609"/>
    </row>
  </sheetData>
  <mergeCells count="15">
    <mergeCell ref="N6:O6"/>
    <mergeCell ref="G6:H6"/>
    <mergeCell ref="Q5:X5"/>
    <mergeCell ref="L5:P5"/>
    <mergeCell ref="L6:M6"/>
    <mergeCell ref="A10:X10"/>
    <mergeCell ref="A1:X1"/>
    <mergeCell ref="Q6:R6"/>
    <mergeCell ref="S6:T6"/>
    <mergeCell ref="U6:V6"/>
    <mergeCell ref="B5:F5"/>
    <mergeCell ref="G5:K5"/>
    <mergeCell ref="B6:C6"/>
    <mergeCell ref="D6:E6"/>
    <mergeCell ref="I6:J6"/>
  </mergeCells>
  <printOptions horizontalCentered="1" vertic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93" r:id="rId2"/>
  <headerFooter alignWithMargins="0">
    <oddHeader>&amp;L&amp;G&amp;C&amp;"Arial Narrow,Normálne"&amp;11Štatistické vyhodnotenie verejného obstarávania za rok 2010&amp;14
&amp;"Arial Narrow,Tučné"&amp;11Vybrané odvetvia&amp;R&amp;"Arial Narrow,Normálne"&amp;8Príloha č. 19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workbookViewId="0" topLeftCell="A1">
      <selection activeCell="R22" sqref="R22"/>
    </sheetView>
  </sheetViews>
  <sheetFormatPr defaultColWidth="9.00390625" defaultRowHeight="12.75"/>
  <cols>
    <col min="1" max="1" width="3.75390625" style="606" customWidth="1"/>
    <col min="2" max="2" width="33.625" style="606" customWidth="1"/>
    <col min="3" max="3" width="8.75390625" style="606" customWidth="1"/>
    <col min="4" max="4" width="4.75390625" style="606" customWidth="1"/>
    <col min="5" max="5" width="8.75390625" style="606" customWidth="1"/>
    <col min="6" max="6" width="4.75390625" style="606" customWidth="1"/>
    <col min="7" max="7" width="8.75390625" style="606" customWidth="1"/>
    <col min="8" max="8" width="4.75390625" style="606" customWidth="1"/>
    <col min="9" max="9" width="8.75390625" style="606" customWidth="1"/>
    <col min="10" max="10" width="4.75390625" style="606" customWidth="1"/>
    <col min="11" max="11" width="11.25390625" style="606" customWidth="1"/>
    <col min="12" max="12" width="12.00390625" style="606" hidden="1" customWidth="1"/>
    <col min="13" max="13" width="8.75390625" style="606" hidden="1" customWidth="1"/>
    <col min="14" max="14" width="4.75390625" style="606" hidden="1" customWidth="1"/>
    <col min="15" max="15" width="4.75390625" style="606" customWidth="1"/>
    <col min="16" max="16" width="8.875" style="606" customWidth="1"/>
    <col min="17" max="19" width="4.75390625" style="606" customWidth="1"/>
    <col min="20" max="26" width="9.125" style="606" customWidth="1"/>
  </cols>
  <sheetData>
    <row r="1" spans="1:27" s="641" customFormat="1" ht="16.5" customHeight="1">
      <c r="A1" s="741" t="s">
        <v>207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411"/>
      <c r="U1" s="640"/>
      <c r="V1" s="640"/>
      <c r="W1" s="640"/>
      <c r="X1" s="640"/>
      <c r="Y1" s="640"/>
      <c r="Z1" s="640"/>
      <c r="AA1" s="640"/>
    </row>
    <row r="2" spans="1:27" s="641" customFormat="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411"/>
      <c r="U2" s="640"/>
      <c r="V2" s="640"/>
      <c r="W2" s="640"/>
      <c r="X2" s="640"/>
      <c r="Y2" s="640"/>
      <c r="Z2" s="640"/>
      <c r="AA2" s="640"/>
    </row>
    <row r="3" spans="1:27" s="641" customFormat="1" ht="12" customHeight="1">
      <c r="A3" s="34"/>
      <c r="B3" s="410"/>
      <c r="C3" s="387"/>
      <c r="D3" s="64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"/>
      <c r="U3" s="640"/>
      <c r="V3" s="640"/>
      <c r="W3" s="640"/>
      <c r="X3" s="640"/>
      <c r="Y3" s="640"/>
      <c r="Z3" s="640"/>
      <c r="AA3" s="640"/>
    </row>
    <row r="4" spans="1:27" s="415" customFormat="1" ht="16.5" customHeight="1">
      <c r="A4" s="13" t="s">
        <v>0</v>
      </c>
      <c r="B4" s="11"/>
      <c r="D4" s="11"/>
      <c r="E4" s="11"/>
      <c r="F4" s="11"/>
      <c r="G4" s="11"/>
      <c r="H4" s="11"/>
      <c r="I4" s="11"/>
      <c r="J4" s="11"/>
      <c r="K4" s="40"/>
      <c r="L4" s="40"/>
      <c r="M4" s="40"/>
      <c r="N4" s="13"/>
      <c r="O4" s="13"/>
      <c r="P4" s="11"/>
      <c r="Q4" s="11"/>
      <c r="R4" s="11"/>
      <c r="S4" s="643" t="s">
        <v>49</v>
      </c>
      <c r="T4" s="419"/>
      <c r="U4" s="417"/>
      <c r="V4" s="417"/>
      <c r="W4" s="417"/>
      <c r="X4" s="417"/>
      <c r="Y4" s="417"/>
      <c r="Z4" s="417"/>
      <c r="AA4" s="644"/>
    </row>
    <row r="5" spans="1:27" s="650" customFormat="1" ht="18.75" customHeight="1">
      <c r="A5" s="645"/>
      <c r="B5" s="646" t="s">
        <v>190</v>
      </c>
      <c r="C5" s="778" t="s">
        <v>191</v>
      </c>
      <c r="D5" s="779"/>
      <c r="E5" s="778" t="s">
        <v>192</v>
      </c>
      <c r="F5" s="779"/>
      <c r="G5" s="778" t="s">
        <v>193</v>
      </c>
      <c r="H5" s="779"/>
      <c r="I5" s="778" t="s">
        <v>194</v>
      </c>
      <c r="J5" s="779"/>
      <c r="K5" s="778" t="s">
        <v>195</v>
      </c>
      <c r="L5" s="780"/>
      <c r="M5" s="778" t="s">
        <v>196</v>
      </c>
      <c r="N5" s="781"/>
      <c r="O5" s="647"/>
      <c r="P5" s="772" t="s">
        <v>197</v>
      </c>
      <c r="Q5" s="773"/>
      <c r="R5" s="773"/>
      <c r="S5" s="774"/>
      <c r="T5" s="648"/>
      <c r="U5" s="648"/>
      <c r="V5" s="649"/>
      <c r="W5" s="648"/>
      <c r="X5" s="648"/>
      <c r="Y5" s="648"/>
      <c r="Z5" s="648"/>
      <c r="AA5" s="648"/>
    </row>
    <row r="6" spans="1:27" s="421" customFormat="1" ht="13.5" customHeight="1">
      <c r="A6" s="651" t="s">
        <v>5</v>
      </c>
      <c r="B6" s="652"/>
      <c r="C6" s="653" t="s">
        <v>6</v>
      </c>
      <c r="D6" s="654" t="s">
        <v>43</v>
      </c>
      <c r="E6" s="655" t="s">
        <v>6</v>
      </c>
      <c r="F6" s="654" t="s">
        <v>43</v>
      </c>
      <c r="G6" s="653" t="s">
        <v>6</v>
      </c>
      <c r="H6" s="654" t="s">
        <v>43</v>
      </c>
      <c r="I6" s="655" t="s">
        <v>6</v>
      </c>
      <c r="J6" s="655" t="s">
        <v>43</v>
      </c>
      <c r="K6" s="655" t="s">
        <v>6</v>
      </c>
      <c r="L6" s="654" t="s">
        <v>43</v>
      </c>
      <c r="M6" s="653" t="s">
        <v>6</v>
      </c>
      <c r="N6" s="656" t="s">
        <v>43</v>
      </c>
      <c r="O6" s="655"/>
      <c r="P6" s="777" t="s">
        <v>6</v>
      </c>
      <c r="Q6" s="776"/>
      <c r="R6" s="775" t="s">
        <v>43</v>
      </c>
      <c r="S6" s="776"/>
      <c r="T6" s="2"/>
      <c r="U6" s="2"/>
      <c r="V6" s="2"/>
      <c r="W6" s="2"/>
      <c r="X6" s="2"/>
      <c r="Y6" s="2"/>
      <c r="Z6" s="2"/>
      <c r="AA6" s="2"/>
    </row>
    <row r="7" spans="1:19" s="20" customFormat="1" ht="12.75">
      <c r="A7" s="657"/>
      <c r="B7" s="658" t="s">
        <v>13</v>
      </c>
      <c r="C7" s="659" t="s">
        <v>33</v>
      </c>
      <c r="D7" s="46" t="s">
        <v>15</v>
      </c>
      <c r="E7" s="659" t="s">
        <v>33</v>
      </c>
      <c r="F7" s="46" t="s">
        <v>15</v>
      </c>
      <c r="G7" s="659" t="s">
        <v>33</v>
      </c>
      <c r="H7" s="46" t="s">
        <v>15</v>
      </c>
      <c r="I7" s="659" t="s">
        <v>33</v>
      </c>
      <c r="J7" s="46" t="s">
        <v>15</v>
      </c>
      <c r="K7" s="659" t="s">
        <v>33</v>
      </c>
      <c r="L7" s="46" t="s">
        <v>15</v>
      </c>
      <c r="M7" s="659" t="s">
        <v>33</v>
      </c>
      <c r="N7" s="138" t="s">
        <v>15</v>
      </c>
      <c r="O7" s="660"/>
      <c r="P7" s="661" t="s">
        <v>33</v>
      </c>
      <c r="Q7" s="662" t="s">
        <v>14</v>
      </c>
      <c r="R7" s="46" t="s">
        <v>15</v>
      </c>
      <c r="S7" s="46" t="s">
        <v>14</v>
      </c>
    </row>
    <row r="8" spans="1:27" s="349" customFormat="1" ht="9.75" customHeight="1" thickBot="1">
      <c r="A8" s="663"/>
      <c r="B8" s="664" t="s">
        <v>16</v>
      </c>
      <c r="C8" s="665">
        <v>1</v>
      </c>
      <c r="D8" s="666">
        <v>2</v>
      </c>
      <c r="E8" s="667">
        <v>3</v>
      </c>
      <c r="F8" s="666">
        <v>4</v>
      </c>
      <c r="G8" s="667">
        <v>5</v>
      </c>
      <c r="H8" s="666">
        <v>6</v>
      </c>
      <c r="I8" s="667"/>
      <c r="J8" s="667"/>
      <c r="K8" s="168">
        <v>7</v>
      </c>
      <c r="L8" s="668">
        <v>8</v>
      </c>
      <c r="M8" s="667">
        <v>9</v>
      </c>
      <c r="N8" s="667">
        <v>10</v>
      </c>
      <c r="O8" s="669"/>
      <c r="P8" s="158">
        <v>11</v>
      </c>
      <c r="Q8" s="160">
        <v>12</v>
      </c>
      <c r="R8" s="665">
        <v>13</v>
      </c>
      <c r="S8" s="160">
        <v>14</v>
      </c>
      <c r="T8" s="18"/>
      <c r="U8" s="18"/>
      <c r="V8" s="18"/>
      <c r="W8" s="16"/>
      <c r="X8" s="18"/>
      <c r="Y8" s="18"/>
      <c r="Z8" s="18"/>
      <c r="AA8" s="18"/>
    </row>
    <row r="9" spans="1:27" s="349" customFormat="1" ht="9.75" customHeight="1">
      <c r="A9" s="670"/>
      <c r="B9" s="671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8"/>
      <c r="O9" s="672"/>
      <c r="P9" s="673"/>
      <c r="Q9" s="177"/>
      <c r="R9" s="174"/>
      <c r="S9" s="177"/>
      <c r="T9" s="18"/>
      <c r="U9" s="18"/>
      <c r="V9" s="18"/>
      <c r="W9" s="18"/>
      <c r="X9" s="18"/>
      <c r="Y9" s="18"/>
      <c r="Z9" s="18"/>
      <c r="AA9" s="18"/>
    </row>
    <row r="10" spans="1:19" ht="15" customHeight="1">
      <c r="A10" s="782" t="s">
        <v>168</v>
      </c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4"/>
    </row>
    <row r="11" spans="1:19" ht="15" customHeight="1">
      <c r="A11" s="353" t="s">
        <v>169</v>
      </c>
      <c r="B11" s="48" t="s">
        <v>179</v>
      </c>
      <c r="C11" s="24">
        <v>0</v>
      </c>
      <c r="D11" s="24">
        <v>0</v>
      </c>
      <c r="E11" s="24">
        <v>69928.39</v>
      </c>
      <c r="F11" s="24">
        <v>5</v>
      </c>
      <c r="G11" s="24">
        <v>0</v>
      </c>
      <c r="H11" s="24">
        <v>0</v>
      </c>
      <c r="I11" s="24">
        <v>3102.8</v>
      </c>
      <c r="J11" s="24">
        <v>1</v>
      </c>
      <c r="K11" s="24">
        <v>704.209</v>
      </c>
      <c r="L11" s="674">
        <v>1</v>
      </c>
      <c r="M11" s="23">
        <v>0</v>
      </c>
      <c r="N11" s="483">
        <v>0</v>
      </c>
      <c r="O11" s="196">
        <v>1</v>
      </c>
      <c r="P11" s="675">
        <v>73735.899</v>
      </c>
      <c r="Q11" s="58">
        <v>8.7</v>
      </c>
      <c r="R11" s="24">
        <v>7</v>
      </c>
      <c r="S11" s="58">
        <v>14.3</v>
      </c>
    </row>
    <row r="12" spans="1:21" ht="15" customHeight="1">
      <c r="A12" s="353" t="s">
        <v>170</v>
      </c>
      <c r="B12" s="48" t="s">
        <v>181</v>
      </c>
      <c r="C12" s="24">
        <v>141791.523</v>
      </c>
      <c r="D12" s="24">
        <v>5</v>
      </c>
      <c r="E12" s="24">
        <v>365549.038</v>
      </c>
      <c r="F12" s="24">
        <v>23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674">
        <v>0</v>
      </c>
      <c r="M12" s="23">
        <v>0</v>
      </c>
      <c r="N12" s="483">
        <v>0</v>
      </c>
      <c r="O12" s="196">
        <v>0</v>
      </c>
      <c r="P12" s="676">
        <f>C12+E12+G12+K12+M12</f>
        <v>507340.561</v>
      </c>
      <c r="Q12" s="58">
        <v>58</v>
      </c>
      <c r="R12" s="24">
        <v>28</v>
      </c>
      <c r="S12" s="58">
        <v>55.1</v>
      </c>
      <c r="U12" s="677"/>
    </row>
    <row r="13" spans="1:19" ht="15" customHeight="1">
      <c r="A13" s="353" t="s">
        <v>171</v>
      </c>
      <c r="B13" s="48" t="s">
        <v>183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674">
        <v>0</v>
      </c>
      <c r="M13" s="23">
        <v>0</v>
      </c>
      <c r="N13" s="483">
        <v>0</v>
      </c>
      <c r="O13" s="196">
        <v>0</v>
      </c>
      <c r="P13" s="676">
        <f>C13+E13+G13+K13+M13</f>
        <v>0</v>
      </c>
      <c r="Q13" s="58">
        <v>0</v>
      </c>
      <c r="R13" s="24">
        <v>0</v>
      </c>
      <c r="S13" s="58">
        <v>0</v>
      </c>
    </row>
    <row r="14" spans="1:19" ht="15" customHeight="1">
      <c r="A14" s="353" t="s">
        <v>172</v>
      </c>
      <c r="B14" s="48" t="s">
        <v>185</v>
      </c>
      <c r="C14" s="24">
        <v>0</v>
      </c>
      <c r="D14" s="24">
        <v>0</v>
      </c>
      <c r="E14" s="24">
        <v>265211.55</v>
      </c>
      <c r="F14" s="24">
        <v>6</v>
      </c>
      <c r="G14" s="24">
        <v>0</v>
      </c>
      <c r="H14" s="24">
        <v>0</v>
      </c>
      <c r="I14" s="24">
        <v>0</v>
      </c>
      <c r="J14" s="24">
        <v>0</v>
      </c>
      <c r="K14" s="24">
        <v>825</v>
      </c>
      <c r="L14" s="674">
        <v>1</v>
      </c>
      <c r="M14" s="23">
        <v>0</v>
      </c>
      <c r="N14" s="483">
        <v>0</v>
      </c>
      <c r="O14" s="196">
        <v>1</v>
      </c>
      <c r="P14" s="676">
        <f>C14+E14+G14+K14+M14</f>
        <v>266036.55</v>
      </c>
      <c r="Q14" s="58">
        <v>31.4</v>
      </c>
      <c r="R14" s="24">
        <v>7</v>
      </c>
      <c r="S14" s="58">
        <v>14.3</v>
      </c>
    </row>
    <row r="15" spans="1:19" ht="15" customHeight="1">
      <c r="A15" s="353" t="s">
        <v>173</v>
      </c>
      <c r="B15" s="48" t="s">
        <v>198</v>
      </c>
      <c r="C15" s="24">
        <v>0</v>
      </c>
      <c r="D15" s="24">
        <v>0</v>
      </c>
      <c r="E15" s="24">
        <v>6129</v>
      </c>
      <c r="F15" s="24">
        <v>5</v>
      </c>
      <c r="G15" s="24">
        <v>3242.82</v>
      </c>
      <c r="H15" s="24">
        <v>1</v>
      </c>
      <c r="I15" s="24">
        <v>0</v>
      </c>
      <c r="J15" s="24">
        <v>0</v>
      </c>
      <c r="K15" s="24">
        <v>0</v>
      </c>
      <c r="L15" s="674">
        <v>0</v>
      </c>
      <c r="M15" s="23">
        <v>10267</v>
      </c>
      <c r="N15" s="483">
        <v>3</v>
      </c>
      <c r="O15" s="196">
        <v>0</v>
      </c>
      <c r="P15" s="675">
        <v>9371.82</v>
      </c>
      <c r="Q15" s="58">
        <v>1.1</v>
      </c>
      <c r="R15" s="24">
        <v>6</v>
      </c>
      <c r="S15" s="58">
        <v>12.2</v>
      </c>
    </row>
    <row r="16" spans="1:19" ht="15" customHeight="1">
      <c r="A16" s="353" t="s">
        <v>174</v>
      </c>
      <c r="B16" s="48" t="s">
        <v>180</v>
      </c>
      <c r="C16" s="24">
        <v>0</v>
      </c>
      <c r="D16" s="24">
        <v>0</v>
      </c>
      <c r="E16" s="24">
        <v>7187.216</v>
      </c>
      <c r="F16" s="24">
        <v>2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674">
        <v>0</v>
      </c>
      <c r="M16" s="23">
        <v>0</v>
      </c>
      <c r="N16" s="483">
        <v>0</v>
      </c>
      <c r="O16" s="196">
        <v>0</v>
      </c>
      <c r="P16" s="676">
        <f>C16+E16+G16+K16+M16</f>
        <v>7187.216</v>
      </c>
      <c r="Q16" s="58">
        <v>0.8</v>
      </c>
      <c r="R16" s="24">
        <v>2</v>
      </c>
      <c r="S16" s="58">
        <v>4.1</v>
      </c>
    </row>
    <row r="17" spans="1:19" ht="15" customHeight="1">
      <c r="A17" s="353" t="s">
        <v>175</v>
      </c>
      <c r="B17" s="48" t="s">
        <v>182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674">
        <v>0</v>
      </c>
      <c r="M17" s="23">
        <v>0</v>
      </c>
      <c r="N17" s="483">
        <v>0</v>
      </c>
      <c r="O17" s="196">
        <v>0</v>
      </c>
      <c r="P17" s="676">
        <f>C17+E17+G17+K17+M17</f>
        <v>0</v>
      </c>
      <c r="Q17" s="58">
        <v>0</v>
      </c>
      <c r="R17" s="24">
        <v>0</v>
      </c>
      <c r="S17" s="58">
        <v>0</v>
      </c>
    </row>
    <row r="18" spans="1:19" ht="15" customHeight="1">
      <c r="A18" s="353" t="s">
        <v>176</v>
      </c>
      <c r="B18" s="48" t="s">
        <v>184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674">
        <v>0</v>
      </c>
      <c r="M18" s="23">
        <v>0</v>
      </c>
      <c r="N18" s="483">
        <v>0</v>
      </c>
      <c r="O18" s="196">
        <v>0</v>
      </c>
      <c r="P18" s="676">
        <f>C18+E18+G18+K18+M18</f>
        <v>0</v>
      </c>
      <c r="Q18" s="58">
        <v>0</v>
      </c>
      <c r="R18" s="24">
        <v>0</v>
      </c>
      <c r="S18" s="58">
        <v>0</v>
      </c>
    </row>
    <row r="19" spans="1:19" ht="15" customHeight="1">
      <c r="A19" s="353" t="s">
        <v>177</v>
      </c>
      <c r="B19" s="48" t="s">
        <v>199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674">
        <v>0</v>
      </c>
      <c r="M19" s="23">
        <v>0</v>
      </c>
      <c r="N19" s="483">
        <v>0</v>
      </c>
      <c r="O19" s="196">
        <v>0</v>
      </c>
      <c r="P19" s="676">
        <f>C19+E19+G19+K19+M19</f>
        <v>0</v>
      </c>
      <c r="Q19" s="58">
        <v>0</v>
      </c>
      <c r="R19" s="24">
        <v>0</v>
      </c>
      <c r="S19" s="58">
        <v>0</v>
      </c>
    </row>
    <row r="20" spans="1:19" ht="15" customHeight="1">
      <c r="A20" s="353" t="s">
        <v>178</v>
      </c>
      <c r="B20" s="48" t="s">
        <v>188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674">
        <v>0</v>
      </c>
      <c r="M20" s="23">
        <v>0</v>
      </c>
      <c r="N20" s="483">
        <v>0</v>
      </c>
      <c r="O20" s="196">
        <v>0</v>
      </c>
      <c r="P20" s="676">
        <f>C20+E20+G20+K20+M20</f>
        <v>0</v>
      </c>
      <c r="Q20" s="58">
        <v>0</v>
      </c>
      <c r="R20" s="24">
        <v>0</v>
      </c>
      <c r="S20" s="58">
        <v>0</v>
      </c>
    </row>
    <row r="21" spans="1:19" ht="9.75" customHeight="1" thickBot="1">
      <c r="A21" s="678"/>
      <c r="B21" s="679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547"/>
      <c r="O21" s="259"/>
      <c r="P21" s="680"/>
      <c r="Q21" s="318"/>
      <c r="R21" s="254"/>
      <c r="S21" s="258"/>
    </row>
    <row r="22" spans="1:20" ht="15" customHeight="1" thickBot="1">
      <c r="A22" s="681"/>
      <c r="B22" s="682" t="s">
        <v>23</v>
      </c>
      <c r="C22" s="683">
        <f>SUM(C11:C21)</f>
        <v>141791.523</v>
      </c>
      <c r="D22" s="684">
        <f>SUM(D11:D21)</f>
        <v>5</v>
      </c>
      <c r="E22" s="684">
        <f aca="true" t="shared" si="0" ref="E22:S22">SUM(E11:E20)</f>
        <v>714005.194</v>
      </c>
      <c r="F22" s="684">
        <f t="shared" si="0"/>
        <v>41</v>
      </c>
      <c r="G22" s="684">
        <f t="shared" si="0"/>
        <v>3242.82</v>
      </c>
      <c r="H22" s="684">
        <f t="shared" si="0"/>
        <v>1</v>
      </c>
      <c r="I22" s="684">
        <f t="shared" si="0"/>
        <v>3102.8</v>
      </c>
      <c r="J22" s="684">
        <f t="shared" si="0"/>
        <v>1</v>
      </c>
      <c r="K22" s="684">
        <f t="shared" si="0"/>
        <v>1529.2089999999998</v>
      </c>
      <c r="L22" s="684">
        <f t="shared" si="0"/>
        <v>2</v>
      </c>
      <c r="M22" s="684">
        <f t="shared" si="0"/>
        <v>10267</v>
      </c>
      <c r="N22" s="513">
        <f t="shared" si="0"/>
        <v>3</v>
      </c>
      <c r="O22" s="556">
        <f t="shared" si="0"/>
        <v>2</v>
      </c>
      <c r="P22" s="573">
        <f t="shared" si="0"/>
        <v>863672.046</v>
      </c>
      <c r="Q22" s="685">
        <f t="shared" si="0"/>
        <v>99.99999999999999</v>
      </c>
      <c r="R22" s="686">
        <f t="shared" si="0"/>
        <v>50</v>
      </c>
      <c r="S22" s="687">
        <f t="shared" si="0"/>
        <v>100</v>
      </c>
      <c r="T22" s="688"/>
    </row>
    <row r="23" spans="1:15" s="401" customFormat="1" ht="13.5">
      <c r="A23" s="31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</row>
    <row r="24" spans="1:15" s="401" customFormat="1" ht="13.5">
      <c r="A24" s="31" t="s">
        <v>37</v>
      </c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</row>
    <row r="25" spans="1:15" s="401" customFormat="1" ht="13.5">
      <c r="A25" s="124" t="s">
        <v>34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</row>
    <row r="26" spans="1:16" s="401" customFormat="1" ht="13.5">
      <c r="A26" s="124" t="s">
        <v>200</v>
      </c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</row>
    <row r="27" spans="1:15" s="401" customFormat="1" ht="13.5">
      <c r="A27" s="124" t="s">
        <v>201</v>
      </c>
      <c r="B27" s="633"/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</row>
    <row r="28" spans="1:15" s="401" customFormat="1" ht="13.5">
      <c r="A28" s="771" t="s">
        <v>63</v>
      </c>
      <c r="B28" s="771"/>
      <c r="C28" s="771"/>
      <c r="D28" s="771"/>
      <c r="E28" s="771"/>
      <c r="F28" s="771"/>
      <c r="G28" s="771"/>
      <c r="H28" s="771"/>
      <c r="I28" s="771"/>
      <c r="J28" s="771"/>
      <c r="K28" s="771"/>
      <c r="L28" s="633"/>
      <c r="M28" s="633"/>
      <c r="N28" s="633"/>
      <c r="O28" s="633"/>
    </row>
    <row r="29" spans="1:15" s="401" customFormat="1" ht="12.75">
      <c r="A29" s="634"/>
      <c r="B29" s="634"/>
      <c r="C29" s="634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</row>
    <row r="30" spans="1:15" ht="12.75">
      <c r="A30" s="42"/>
      <c r="B30" s="42"/>
      <c r="C30" s="634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</row>
    <row r="31" spans="1:15" ht="12.75">
      <c r="A31" s="42"/>
      <c r="B31" s="42"/>
      <c r="C31" s="634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</row>
    <row r="32" spans="1:15" ht="12.75">
      <c r="A32" s="42"/>
      <c r="B32" s="42"/>
      <c r="C32" s="634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</row>
    <row r="33" spans="1:15" ht="12.75">
      <c r="A33" s="42"/>
      <c r="B33" s="689"/>
      <c r="C33" s="634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</row>
    <row r="34" spans="1:3" ht="12.75">
      <c r="A34" s="20"/>
      <c r="B34" s="425"/>
      <c r="C34" s="36"/>
    </row>
    <row r="35" spans="1:3" ht="12.75">
      <c r="A35" s="20"/>
      <c r="B35" s="425"/>
      <c r="C35" s="36"/>
    </row>
    <row r="36" spans="1:3" ht="12.75">
      <c r="A36" s="20"/>
      <c r="B36" s="425"/>
      <c r="C36" s="36"/>
    </row>
    <row r="37" spans="1:3" ht="12.75">
      <c r="A37" s="20"/>
      <c r="B37" s="425"/>
      <c r="C37" s="36"/>
    </row>
    <row r="38" spans="1:3" ht="12.75">
      <c r="A38" s="20"/>
      <c r="B38" s="425"/>
      <c r="C38" s="36"/>
    </row>
    <row r="39" spans="1:3" ht="12.75">
      <c r="A39" s="20"/>
      <c r="B39" s="425"/>
      <c r="C39" s="36"/>
    </row>
    <row r="40" spans="1:3" ht="12.75">
      <c r="A40" s="20"/>
      <c r="B40" s="425"/>
      <c r="C40" s="36"/>
    </row>
    <row r="41" spans="1:3" ht="12.75">
      <c r="A41" s="20"/>
      <c r="B41" s="425"/>
      <c r="C41" s="36"/>
    </row>
    <row r="42" spans="1:3" ht="12.75">
      <c r="A42" s="20"/>
      <c r="B42" s="425"/>
      <c r="C42" s="36"/>
    </row>
    <row r="43" spans="1:3" ht="12.75">
      <c r="A43" s="20"/>
      <c r="B43" s="425"/>
      <c r="C43" s="36"/>
    </row>
    <row r="44" spans="1:3" ht="12.75">
      <c r="A44" s="20"/>
      <c r="B44" s="425"/>
      <c r="C44" s="36"/>
    </row>
    <row r="45" spans="1:3" ht="12.75">
      <c r="A45" s="20"/>
      <c r="B45" s="425"/>
      <c r="C45" s="36"/>
    </row>
    <row r="46" spans="1:3" ht="12.75">
      <c r="A46" s="20"/>
      <c r="B46" s="425"/>
      <c r="C46" s="36"/>
    </row>
    <row r="47" spans="1:3" ht="12.75">
      <c r="A47" s="20"/>
      <c r="B47" s="425"/>
      <c r="C47" s="36"/>
    </row>
    <row r="48" spans="1:3" ht="12.75">
      <c r="A48" s="20"/>
      <c r="B48" s="425"/>
      <c r="C48" s="36"/>
    </row>
    <row r="49" spans="1:3" ht="12.75">
      <c r="A49" s="20"/>
      <c r="B49" s="425"/>
      <c r="C49" s="36"/>
    </row>
    <row r="50" spans="1:3" ht="12.75">
      <c r="A50" s="20"/>
      <c r="B50" s="425"/>
      <c r="C50" s="36"/>
    </row>
    <row r="51" spans="1:3" ht="12.75">
      <c r="A51" s="20"/>
      <c r="B51" s="425"/>
      <c r="C51" s="36"/>
    </row>
    <row r="52" spans="1:3" ht="12.75">
      <c r="A52" s="20"/>
      <c r="B52" s="425"/>
      <c r="C52" s="36"/>
    </row>
    <row r="53" spans="1:3" ht="12.75">
      <c r="A53" s="20"/>
      <c r="B53" s="425"/>
      <c r="C53" s="36"/>
    </row>
    <row r="54" spans="1:3" ht="12.75">
      <c r="A54" s="20"/>
      <c r="B54" s="425"/>
      <c r="C54" s="36"/>
    </row>
    <row r="55" spans="1:3" ht="12.75">
      <c r="A55" s="20"/>
      <c r="B55" s="425"/>
      <c r="C55" s="36"/>
    </row>
    <row r="56" spans="1:3" ht="12.75">
      <c r="A56" s="20"/>
      <c r="B56" s="425"/>
      <c r="C56" s="36"/>
    </row>
    <row r="57" spans="1:3" ht="12.75">
      <c r="A57" s="20"/>
      <c r="B57" s="425"/>
      <c r="C57" s="36"/>
    </row>
    <row r="58" spans="1:3" ht="12.75">
      <c r="A58" s="20"/>
      <c r="B58" s="425"/>
      <c r="C58" s="36"/>
    </row>
    <row r="59" spans="1:3" ht="12.75">
      <c r="A59" s="20"/>
      <c r="B59" s="425"/>
      <c r="C59" s="36"/>
    </row>
    <row r="60" spans="1:3" ht="12.75">
      <c r="A60" s="20"/>
      <c r="B60" s="425"/>
      <c r="C60" s="36"/>
    </row>
    <row r="61" spans="1:3" ht="12.75">
      <c r="A61" s="20"/>
      <c r="B61" s="425"/>
      <c r="C61" s="36"/>
    </row>
    <row r="62" spans="1:3" ht="12.75">
      <c r="A62" s="20"/>
      <c r="B62" s="425"/>
      <c r="C62" s="36"/>
    </row>
    <row r="63" spans="1:3" ht="12.75">
      <c r="A63" s="20"/>
      <c r="B63" s="425"/>
      <c r="C63" s="36"/>
    </row>
    <row r="64" spans="1:3" ht="12.75">
      <c r="A64" s="20"/>
      <c r="B64" s="425"/>
      <c r="C64" s="36"/>
    </row>
    <row r="65" spans="1:3" ht="12.75">
      <c r="A65" s="20"/>
      <c r="B65" s="425"/>
      <c r="C65" s="36"/>
    </row>
    <row r="66" spans="1:3" ht="12.75">
      <c r="A66" s="20"/>
      <c r="B66" s="425"/>
      <c r="C66" s="36"/>
    </row>
    <row r="67" spans="1:3" ht="12.75">
      <c r="A67" s="20"/>
      <c r="B67" s="425"/>
      <c r="C67" s="36"/>
    </row>
    <row r="68" spans="1:3" ht="12.75">
      <c r="A68" s="20"/>
      <c r="B68" s="425"/>
      <c r="C68" s="36"/>
    </row>
    <row r="69" spans="1:3" ht="12.75">
      <c r="A69" s="20"/>
      <c r="B69" s="425"/>
      <c r="C69" s="36"/>
    </row>
  </sheetData>
  <mergeCells count="12">
    <mergeCell ref="K5:L5"/>
    <mergeCell ref="M5:N5"/>
    <mergeCell ref="A10:S10"/>
    <mergeCell ref="A1:S1"/>
    <mergeCell ref="A28:K28"/>
    <mergeCell ref="P5:S5"/>
    <mergeCell ref="R6:S6"/>
    <mergeCell ref="P6:Q6"/>
    <mergeCell ref="C5:D5"/>
    <mergeCell ref="E5:F5"/>
    <mergeCell ref="G5:H5"/>
    <mergeCell ref="I5:J5"/>
  </mergeCells>
  <printOptions horizontalCentered="1" verticalCentered="1"/>
  <pageMargins left="0.3937007874015748" right="0.3937007874015748" top="0.7874015748031497" bottom="0.7874015748031497" header="0.5118110236220472" footer="0.3937007874015748"/>
  <pageSetup fitToHeight="1" fitToWidth="1" horizontalDpi="600" verticalDpi="600" orientation="landscape" paperSize="9" r:id="rId2"/>
  <headerFooter alignWithMargins="0">
    <oddHeader>&amp;L&amp;G&amp;C&amp;"Arial Narrow,Normálne"&amp;14Štatistické vyhodnotenie verejného obstarávania za rok 2010
&amp;"Arial Narrow,Tučné"Vybrané odvetvia&amp;R&amp;"Arial Narrow,Normálne"&amp;11Príloha č. 20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workbookViewId="0" topLeftCell="A1">
      <selection activeCell="S22" sqref="S22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4.25390625" style="0" customWidth="1"/>
    <col min="4" max="4" width="8.75390625" style="0" customWidth="1"/>
    <col min="5" max="6" width="7.75390625" style="0" customWidth="1"/>
    <col min="7" max="7" width="4.25390625" style="0" customWidth="1"/>
    <col min="8" max="8" width="8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8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384" customWidth="1"/>
    <col min="19" max="19" width="4.75390625" style="41" customWidth="1"/>
  </cols>
  <sheetData>
    <row r="1" spans="1:19" ht="12.75">
      <c r="A1" s="767" t="s">
        <v>202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</row>
    <row r="2" spans="3:19" ht="12" customHeight="1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S2"/>
    </row>
    <row r="3" ht="12" customHeight="1">
      <c r="S3"/>
    </row>
    <row r="4" spans="1:20" ht="15.75">
      <c r="A4" s="88" t="s">
        <v>0</v>
      </c>
      <c r="I4" s="89"/>
      <c r="J4" s="132"/>
      <c r="K4" s="1"/>
      <c r="L4" s="1"/>
      <c r="M4" s="1"/>
      <c r="N4" s="89"/>
      <c r="O4" s="390"/>
      <c r="P4" s="89"/>
      <c r="Q4" s="605"/>
      <c r="R4" s="132"/>
      <c r="S4" s="390" t="s">
        <v>32</v>
      </c>
      <c r="T4" s="1"/>
    </row>
    <row r="5" spans="1:19" s="606" customFormat="1" ht="15" customHeight="1">
      <c r="A5" s="56" t="s">
        <v>68</v>
      </c>
      <c r="B5" s="730" t="s">
        <v>69</v>
      </c>
      <c r="C5" s="730"/>
      <c r="D5" s="730"/>
      <c r="E5" s="770"/>
      <c r="F5" s="730" t="s">
        <v>70</v>
      </c>
      <c r="G5" s="730"/>
      <c r="H5" s="730"/>
      <c r="I5" s="770"/>
      <c r="J5" s="730" t="s">
        <v>153</v>
      </c>
      <c r="K5" s="730"/>
      <c r="L5" s="730"/>
      <c r="M5" s="770"/>
      <c r="N5" s="730" t="s">
        <v>23</v>
      </c>
      <c r="O5" s="770"/>
      <c r="P5" s="770"/>
      <c r="Q5" s="770"/>
      <c r="R5" s="770"/>
      <c r="S5" s="770"/>
    </row>
    <row r="6" spans="1:19" ht="15" customHeight="1">
      <c r="A6" s="607" t="s">
        <v>1</v>
      </c>
      <c r="B6" s="768" t="s">
        <v>166</v>
      </c>
      <c r="C6" s="768"/>
      <c r="D6" s="608" t="s">
        <v>156</v>
      </c>
      <c r="E6" s="608" t="s">
        <v>23</v>
      </c>
      <c r="F6" s="768" t="s">
        <v>166</v>
      </c>
      <c r="G6" s="768"/>
      <c r="H6" s="608" t="s">
        <v>156</v>
      </c>
      <c r="I6" s="608" t="s">
        <v>23</v>
      </c>
      <c r="J6" s="768" t="s">
        <v>166</v>
      </c>
      <c r="K6" s="768"/>
      <c r="L6" s="608" t="s">
        <v>156</v>
      </c>
      <c r="M6" s="608" t="s">
        <v>23</v>
      </c>
      <c r="N6" s="768" t="s">
        <v>166</v>
      </c>
      <c r="O6" s="768"/>
      <c r="P6" s="768" t="s">
        <v>156</v>
      </c>
      <c r="Q6" s="768"/>
      <c r="R6" s="739" t="s">
        <v>23</v>
      </c>
      <c r="S6" s="769"/>
    </row>
    <row r="7" spans="1:19" ht="13.5">
      <c r="A7" s="607" t="s">
        <v>5</v>
      </c>
      <c r="B7" s="610" t="s">
        <v>6</v>
      </c>
      <c r="C7" s="610" t="s">
        <v>158</v>
      </c>
      <c r="D7" s="610" t="s">
        <v>6</v>
      </c>
      <c r="E7" s="610" t="s">
        <v>6</v>
      </c>
      <c r="F7" s="610" t="s">
        <v>6</v>
      </c>
      <c r="G7" s="610" t="s">
        <v>158</v>
      </c>
      <c r="H7" s="610" t="s">
        <v>6</v>
      </c>
      <c r="I7" s="610" t="s">
        <v>6</v>
      </c>
      <c r="J7" s="610" t="s">
        <v>6</v>
      </c>
      <c r="K7" s="610" t="s">
        <v>158</v>
      </c>
      <c r="L7" s="610" t="s">
        <v>6</v>
      </c>
      <c r="M7" s="610" t="s">
        <v>6</v>
      </c>
      <c r="N7" s="610" t="s">
        <v>6</v>
      </c>
      <c r="O7" s="610" t="s">
        <v>158</v>
      </c>
      <c r="P7" s="610" t="s">
        <v>6</v>
      </c>
      <c r="Q7" s="610" t="s">
        <v>158</v>
      </c>
      <c r="R7" s="610" t="s">
        <v>6</v>
      </c>
      <c r="S7" s="610" t="s">
        <v>158</v>
      </c>
    </row>
    <row r="8" spans="1:22" ht="12" customHeight="1">
      <c r="A8" s="690"/>
      <c r="B8" s="611" t="s">
        <v>167</v>
      </c>
      <c r="C8" s="611" t="s">
        <v>43</v>
      </c>
      <c r="D8" s="611" t="s">
        <v>167</v>
      </c>
      <c r="E8" s="611" t="s">
        <v>167</v>
      </c>
      <c r="F8" s="611" t="s">
        <v>167</v>
      </c>
      <c r="G8" s="611" t="s">
        <v>43</v>
      </c>
      <c r="H8" s="611" t="s">
        <v>167</v>
      </c>
      <c r="I8" s="611" t="s">
        <v>167</v>
      </c>
      <c r="J8" s="611" t="s">
        <v>167</v>
      </c>
      <c r="K8" s="611" t="s">
        <v>43</v>
      </c>
      <c r="L8" s="611" t="s">
        <v>167</v>
      </c>
      <c r="M8" s="611" t="s">
        <v>167</v>
      </c>
      <c r="N8" s="611" t="s">
        <v>167</v>
      </c>
      <c r="O8" s="611" t="s">
        <v>43</v>
      </c>
      <c r="P8" s="611" t="s">
        <v>167</v>
      </c>
      <c r="Q8" s="611" t="s">
        <v>43</v>
      </c>
      <c r="R8" s="611" t="s">
        <v>167</v>
      </c>
      <c r="S8" s="611" t="s">
        <v>43</v>
      </c>
      <c r="V8" s="609"/>
    </row>
    <row r="9" spans="1:22" ht="9.75" customHeight="1">
      <c r="A9" s="611" t="s">
        <v>16</v>
      </c>
      <c r="B9" s="611">
        <v>1</v>
      </c>
      <c r="C9" s="611">
        <v>2</v>
      </c>
      <c r="D9" s="611">
        <v>3</v>
      </c>
      <c r="E9" s="611">
        <v>4</v>
      </c>
      <c r="F9" s="611">
        <v>5</v>
      </c>
      <c r="G9" s="611">
        <v>6</v>
      </c>
      <c r="H9" s="611">
        <v>7</v>
      </c>
      <c r="I9" s="611">
        <v>8</v>
      </c>
      <c r="J9" s="611">
        <v>9</v>
      </c>
      <c r="K9" s="611">
        <v>10</v>
      </c>
      <c r="L9" s="611">
        <v>11</v>
      </c>
      <c r="M9" s="611">
        <v>12</v>
      </c>
      <c r="N9" s="611">
        <v>13</v>
      </c>
      <c r="O9" s="611">
        <v>14</v>
      </c>
      <c r="P9" s="611">
        <v>15</v>
      </c>
      <c r="Q9" s="611">
        <v>16</v>
      </c>
      <c r="R9" s="611">
        <v>17</v>
      </c>
      <c r="S9" s="611">
        <v>18</v>
      </c>
      <c r="V9" s="609"/>
    </row>
    <row r="10" spans="1:19" s="615" customFormat="1" ht="15" customHeight="1">
      <c r="A10" s="766" t="s">
        <v>168</v>
      </c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</row>
    <row r="11" spans="1:20" ht="15" customHeight="1">
      <c r="A11" s="83" t="s">
        <v>169</v>
      </c>
      <c r="B11" s="24">
        <v>105577.672</v>
      </c>
      <c r="C11" s="24">
        <v>3</v>
      </c>
      <c r="D11" s="23">
        <v>0</v>
      </c>
      <c r="E11" s="24">
        <v>105577.672</v>
      </c>
      <c r="F11" s="24">
        <v>1399.4</v>
      </c>
      <c r="G11" s="24">
        <v>1</v>
      </c>
      <c r="H11" s="24">
        <v>0</v>
      </c>
      <c r="I11" s="24">
        <v>1399.4</v>
      </c>
      <c r="J11" s="24">
        <v>7799.403</v>
      </c>
      <c r="K11" s="24">
        <v>1</v>
      </c>
      <c r="L11" s="24">
        <v>635.226</v>
      </c>
      <c r="M11" s="24">
        <v>8434.629</v>
      </c>
      <c r="N11" s="24">
        <v>114776.475</v>
      </c>
      <c r="O11" s="24">
        <v>5</v>
      </c>
      <c r="P11" s="24">
        <v>635.226</v>
      </c>
      <c r="Q11" s="24">
        <v>2</v>
      </c>
      <c r="R11" s="81">
        <v>115411.401</v>
      </c>
      <c r="S11" s="24">
        <v>7</v>
      </c>
      <c r="T11" s="609"/>
    </row>
    <row r="12" spans="1:19" ht="15" customHeight="1">
      <c r="A12" s="83" t="s">
        <v>170</v>
      </c>
      <c r="B12" s="24">
        <v>72576.471</v>
      </c>
      <c r="C12" s="24">
        <v>7</v>
      </c>
      <c r="D12" s="23">
        <v>0</v>
      </c>
      <c r="E12" s="24">
        <v>72576.471</v>
      </c>
      <c r="F12" s="24">
        <v>158538.395</v>
      </c>
      <c r="G12" s="24">
        <v>2</v>
      </c>
      <c r="H12" s="24">
        <v>0</v>
      </c>
      <c r="I12" s="24">
        <v>158538.395</v>
      </c>
      <c r="J12" s="24">
        <v>184508.993</v>
      </c>
      <c r="K12" s="24">
        <v>7</v>
      </c>
      <c r="L12" s="24">
        <v>0</v>
      </c>
      <c r="M12" s="24">
        <v>184508.993</v>
      </c>
      <c r="N12" s="24">
        <v>415623.359</v>
      </c>
      <c r="O12" s="24">
        <v>16</v>
      </c>
      <c r="P12" s="24">
        <v>0</v>
      </c>
      <c r="Q12" s="24">
        <v>0</v>
      </c>
      <c r="R12" s="81">
        <v>415623.859</v>
      </c>
      <c r="S12" s="24">
        <v>16</v>
      </c>
    </row>
    <row r="13" spans="1:20" ht="15" customHeight="1">
      <c r="A13" s="83" t="s">
        <v>171</v>
      </c>
      <c r="B13" s="24">
        <v>0</v>
      </c>
      <c r="C13" s="24">
        <v>0</v>
      </c>
      <c r="D13" s="23">
        <v>0</v>
      </c>
      <c r="E13" s="24">
        <v>0</v>
      </c>
      <c r="F13" s="24">
        <v>0</v>
      </c>
      <c r="G13" s="24">
        <v>0</v>
      </c>
      <c r="H13" s="24">
        <v>156.75</v>
      </c>
      <c r="I13" s="24">
        <v>156.75</v>
      </c>
      <c r="J13" s="24">
        <v>0</v>
      </c>
      <c r="K13" s="24">
        <v>0</v>
      </c>
      <c r="L13" s="24">
        <v>4145.737</v>
      </c>
      <c r="M13" s="24">
        <v>4145.737</v>
      </c>
      <c r="N13" s="24">
        <v>0</v>
      </c>
      <c r="O13" s="24">
        <v>0</v>
      </c>
      <c r="P13" s="24">
        <v>4302.487</v>
      </c>
      <c r="Q13" s="24">
        <v>2</v>
      </c>
      <c r="R13" s="81">
        <v>4302.487</v>
      </c>
      <c r="S13" s="24">
        <v>2</v>
      </c>
      <c r="T13" s="609"/>
    </row>
    <row r="14" spans="1:20" ht="15" customHeight="1">
      <c r="A14" s="83" t="s">
        <v>172</v>
      </c>
      <c r="B14" s="24">
        <v>894.66</v>
      </c>
      <c r="C14" s="24">
        <v>1</v>
      </c>
      <c r="D14" s="23">
        <v>0</v>
      </c>
      <c r="E14" s="24">
        <v>894.66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894.66</v>
      </c>
      <c r="O14" s="24">
        <v>1</v>
      </c>
      <c r="P14" s="24">
        <v>0</v>
      </c>
      <c r="Q14" s="24">
        <v>0</v>
      </c>
      <c r="R14" s="81">
        <v>894.66</v>
      </c>
      <c r="S14" s="24">
        <v>1</v>
      </c>
      <c r="T14" s="609"/>
    </row>
    <row r="15" spans="1:20" ht="15" customHeight="1">
      <c r="A15" s="83" t="s">
        <v>173</v>
      </c>
      <c r="B15" s="24">
        <v>39252</v>
      </c>
      <c r="C15" s="24">
        <v>6</v>
      </c>
      <c r="D15" s="23">
        <v>0</v>
      </c>
      <c r="E15" s="24">
        <v>39252</v>
      </c>
      <c r="F15" s="24">
        <v>1600</v>
      </c>
      <c r="G15" s="24">
        <v>1</v>
      </c>
      <c r="H15" s="24">
        <v>0</v>
      </c>
      <c r="I15" s="24">
        <v>1600</v>
      </c>
      <c r="J15" s="24">
        <v>0</v>
      </c>
      <c r="K15" s="24">
        <v>0</v>
      </c>
      <c r="L15" s="24">
        <v>453.797</v>
      </c>
      <c r="M15" s="24">
        <v>453.797</v>
      </c>
      <c r="N15" s="24">
        <v>40852</v>
      </c>
      <c r="O15" s="24">
        <v>7</v>
      </c>
      <c r="P15" s="24">
        <v>453.797</v>
      </c>
      <c r="Q15" s="24">
        <v>1</v>
      </c>
      <c r="R15" s="81">
        <v>41305.797</v>
      </c>
      <c r="S15" s="24">
        <v>8</v>
      </c>
      <c r="T15" s="609"/>
    </row>
    <row r="16" spans="1:20" ht="15" customHeight="1">
      <c r="A16" s="83" t="s">
        <v>174</v>
      </c>
      <c r="B16" s="24">
        <v>0</v>
      </c>
      <c r="C16" s="24">
        <v>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81">
        <v>0</v>
      </c>
      <c r="S16" s="24">
        <v>0</v>
      </c>
      <c r="T16" s="609"/>
    </row>
    <row r="17" spans="1:20" ht="15" customHeight="1">
      <c r="A17" s="83" t="s">
        <v>175</v>
      </c>
      <c r="B17" s="24">
        <v>0</v>
      </c>
      <c r="C17" s="24">
        <v>0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81">
        <v>0</v>
      </c>
      <c r="S17" s="24">
        <v>0</v>
      </c>
      <c r="T17" s="609"/>
    </row>
    <row r="18" spans="1:20" ht="15" customHeight="1">
      <c r="A18" s="83" t="s">
        <v>176</v>
      </c>
      <c r="B18" s="24">
        <v>0</v>
      </c>
      <c r="C18" s="24">
        <v>0</v>
      </c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81">
        <v>0</v>
      </c>
      <c r="S18" s="24">
        <v>0</v>
      </c>
      <c r="T18" s="609"/>
    </row>
    <row r="19" spans="1:19" ht="15" customHeight="1">
      <c r="A19" s="83" t="s">
        <v>177</v>
      </c>
      <c r="B19" s="24">
        <v>0</v>
      </c>
      <c r="C19" s="24">
        <v>0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81">
        <v>0</v>
      </c>
      <c r="S19" s="24">
        <v>0</v>
      </c>
    </row>
    <row r="20" spans="1:20" ht="15" customHeight="1">
      <c r="A20" s="83" t="s">
        <v>178</v>
      </c>
      <c r="B20" s="24">
        <v>0</v>
      </c>
      <c r="C20" s="24"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81">
        <v>0</v>
      </c>
      <c r="S20" s="24">
        <v>0</v>
      </c>
      <c r="T20" s="609"/>
    </row>
    <row r="21" spans="1:19" s="347" customFormat="1" ht="9.75" customHeight="1">
      <c r="A21" s="617"/>
      <c r="B21" s="616"/>
      <c r="C21" s="399"/>
      <c r="D21" s="616"/>
      <c r="E21" s="616"/>
      <c r="F21" s="616"/>
      <c r="G21" s="399"/>
      <c r="H21" s="616"/>
      <c r="I21" s="616"/>
      <c r="J21" s="616"/>
      <c r="K21" s="399"/>
      <c r="L21" s="616"/>
      <c r="M21" s="616"/>
      <c r="N21" s="616"/>
      <c r="O21" s="399"/>
      <c r="P21" s="616"/>
      <c r="Q21" s="399"/>
      <c r="R21" s="691"/>
      <c r="S21" s="399"/>
    </row>
    <row r="22" spans="1:20" ht="15" customHeight="1">
      <c r="A22" s="623" t="s">
        <v>23</v>
      </c>
      <c r="B22" s="395">
        <f>SUM(B11:B21)</f>
        <v>218300.803</v>
      </c>
      <c r="C22" s="395">
        <f>SUM(C11:C21)</f>
        <v>17</v>
      </c>
      <c r="D22" s="395">
        <f aca="true" t="shared" si="0" ref="D22:R22">SUM(D11:D20)</f>
        <v>0</v>
      </c>
      <c r="E22" s="395">
        <f t="shared" si="0"/>
        <v>218300.803</v>
      </c>
      <c r="F22" s="395">
        <f t="shared" si="0"/>
        <v>161537.79499999998</v>
      </c>
      <c r="G22" s="395">
        <f t="shared" si="0"/>
        <v>4</v>
      </c>
      <c r="H22" s="395">
        <f t="shared" si="0"/>
        <v>156.75</v>
      </c>
      <c r="I22" s="395">
        <f t="shared" si="0"/>
        <v>161694.54499999998</v>
      </c>
      <c r="J22" s="395">
        <f t="shared" si="0"/>
        <v>192308.39599999998</v>
      </c>
      <c r="K22" s="395">
        <f t="shared" si="0"/>
        <v>8</v>
      </c>
      <c r="L22" s="395">
        <f t="shared" si="0"/>
        <v>5234.76</v>
      </c>
      <c r="M22" s="395">
        <f t="shared" si="0"/>
        <v>197543.15599999996</v>
      </c>
      <c r="N22" s="395">
        <f t="shared" si="0"/>
        <v>572146.4940000001</v>
      </c>
      <c r="O22" s="395">
        <f t="shared" si="0"/>
        <v>29</v>
      </c>
      <c r="P22" s="395">
        <f t="shared" si="0"/>
        <v>5391.51</v>
      </c>
      <c r="Q22" s="395">
        <f t="shared" si="0"/>
        <v>5</v>
      </c>
      <c r="R22" s="692">
        <f t="shared" si="0"/>
        <v>577538.204</v>
      </c>
      <c r="S22" s="395">
        <f>SUM(S11:S21)</f>
        <v>34</v>
      </c>
      <c r="T22" s="609"/>
    </row>
    <row r="23" spans="1:19" s="696" customFormat="1" ht="12" customHeight="1">
      <c r="A23" s="693"/>
      <c r="B23" s="694"/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5"/>
      <c r="S23" s="694"/>
    </row>
    <row r="24" spans="1:20" s="401" customFormat="1" ht="12" customHeight="1">
      <c r="A24" s="631" t="s">
        <v>168</v>
      </c>
      <c r="B24" s="36"/>
      <c r="T24" s="36"/>
    </row>
    <row r="25" spans="1:20" s="633" customFormat="1" ht="12" customHeight="1">
      <c r="A25" s="632" t="s">
        <v>169</v>
      </c>
      <c r="B25" s="124" t="s">
        <v>179</v>
      </c>
      <c r="K25" s="632" t="s">
        <v>174</v>
      </c>
      <c r="L25" s="124" t="s">
        <v>180</v>
      </c>
      <c r="T25" s="634"/>
    </row>
    <row r="26" spans="1:20" s="633" customFormat="1" ht="12" customHeight="1">
      <c r="A26" s="632" t="s">
        <v>170</v>
      </c>
      <c r="B26" s="124" t="s">
        <v>181</v>
      </c>
      <c r="K26" s="632" t="s">
        <v>175</v>
      </c>
      <c r="L26" s="124" t="s">
        <v>182</v>
      </c>
      <c r="T26" s="634"/>
    </row>
    <row r="27" spans="1:20" s="633" customFormat="1" ht="12" customHeight="1">
      <c r="A27" s="632" t="s">
        <v>171</v>
      </c>
      <c r="B27" s="124" t="s">
        <v>183</v>
      </c>
      <c r="I27" s="634"/>
      <c r="K27" s="632" t="s">
        <v>176</v>
      </c>
      <c r="L27" s="124" t="s">
        <v>184</v>
      </c>
      <c r="T27" s="634"/>
    </row>
    <row r="28" spans="1:20" s="633" customFormat="1" ht="12" customHeight="1">
      <c r="A28" s="632" t="s">
        <v>172</v>
      </c>
      <c r="B28" s="124" t="s">
        <v>185</v>
      </c>
      <c r="I28" s="634"/>
      <c r="K28" s="632" t="s">
        <v>177</v>
      </c>
      <c r="L28" s="124" t="s">
        <v>186</v>
      </c>
      <c r="T28" s="634"/>
    </row>
    <row r="29" spans="1:20" s="633" customFormat="1" ht="12" customHeight="1">
      <c r="A29" s="632" t="s">
        <v>173</v>
      </c>
      <c r="B29" s="124" t="s">
        <v>187</v>
      </c>
      <c r="I29" s="634"/>
      <c r="K29" s="632" t="s">
        <v>178</v>
      </c>
      <c r="L29" s="124" t="s">
        <v>188</v>
      </c>
      <c r="T29" s="634"/>
    </row>
    <row r="30" spans="1:20" s="633" customFormat="1" ht="12" customHeight="1">
      <c r="A30" s="124"/>
      <c r="B30" s="124"/>
      <c r="I30" s="634"/>
      <c r="K30" s="124"/>
      <c r="L30" s="124"/>
      <c r="T30" s="634"/>
    </row>
    <row r="31" spans="1:18" s="401" customFormat="1" ht="12" customHeight="1">
      <c r="A31" s="636" t="s">
        <v>37</v>
      </c>
      <c r="R31" s="34"/>
    </row>
    <row r="32" spans="1:18" s="401" customFormat="1" ht="12" customHeight="1">
      <c r="A32" s="634" t="s">
        <v>34</v>
      </c>
      <c r="R32" s="34"/>
    </row>
    <row r="33" spans="1:18" s="401" customFormat="1" ht="12" customHeight="1">
      <c r="A33" s="634" t="s">
        <v>35</v>
      </c>
      <c r="R33" s="34"/>
    </row>
    <row r="34" s="401" customFormat="1" ht="12" customHeight="1">
      <c r="R34" s="34"/>
    </row>
    <row r="35" s="401" customFormat="1" ht="12" customHeight="1">
      <c r="R35" s="34"/>
    </row>
    <row r="36" s="401" customFormat="1" ht="12" customHeight="1">
      <c r="R36" s="34"/>
    </row>
    <row r="37" s="401" customFormat="1" ht="12" customHeight="1">
      <c r="R37" s="34"/>
    </row>
    <row r="41" ht="13.5">
      <c r="P41" s="609"/>
    </row>
    <row r="42" ht="13.5">
      <c r="P42" s="609"/>
    </row>
  </sheetData>
  <mergeCells count="12">
    <mergeCell ref="A1:S1"/>
    <mergeCell ref="B6:C6"/>
    <mergeCell ref="F6:G6"/>
    <mergeCell ref="N5:S5"/>
    <mergeCell ref="J5:M5"/>
    <mergeCell ref="J6:K6"/>
    <mergeCell ref="N6:O6"/>
    <mergeCell ref="P6:Q6"/>
    <mergeCell ref="R6:S6"/>
    <mergeCell ref="B5:E5"/>
    <mergeCell ref="F5:I5"/>
    <mergeCell ref="A10:S1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&amp;L&amp;G&amp;C&amp;"Arial Narrow,Normálne"Úspešní uchádzači so sídlom v zahraničí za rok  2010&amp;14
&amp;"Arial Narrow,Tučné"&amp;10Vybrané odvetvia&amp;11
&amp;R&amp;"Arial Narrow,Normálne"&amp;8Príloha č. 21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L14" sqref="L14"/>
    </sheetView>
  </sheetViews>
  <sheetFormatPr defaultColWidth="9.00390625" defaultRowHeight="12.75"/>
  <cols>
    <col min="1" max="1" width="17.75390625" style="18" customWidth="1"/>
    <col min="2" max="2" width="10.75390625" style="602" customWidth="1"/>
    <col min="3" max="3" width="5.75390625" style="18" customWidth="1"/>
    <col min="4" max="4" width="10.75390625" style="602" customWidth="1"/>
    <col min="5" max="5" width="5.75390625" style="18" customWidth="1"/>
    <col min="6" max="6" width="10.75390625" style="602" customWidth="1"/>
    <col min="7" max="7" width="5.75390625" style="18" customWidth="1"/>
    <col min="8" max="8" width="10.75390625" style="602" customWidth="1"/>
    <col min="9" max="9" width="5.75390625" style="18" customWidth="1"/>
    <col min="10" max="10" width="10.75390625" style="18" customWidth="1"/>
    <col min="11" max="11" width="5.75390625" style="18" customWidth="1"/>
    <col min="12" max="12" width="10.75390625" style="18" customWidth="1"/>
    <col min="13" max="14" width="5.75390625" style="603" customWidth="1"/>
    <col min="15" max="15" width="5.75390625" style="18" customWidth="1"/>
    <col min="16" max="16" width="5.75390625" style="603" customWidth="1"/>
    <col min="17" max="17" width="5.25390625" style="604" customWidth="1"/>
  </cols>
  <sheetData>
    <row r="1" spans="1:17" s="401" customFormat="1" ht="18" customHeight="1">
      <c r="A1" s="786" t="s">
        <v>203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435"/>
    </row>
    <row r="2" spans="1:17" s="401" customFormat="1" ht="15" customHeight="1">
      <c r="A2" s="413"/>
      <c r="C2" s="413"/>
      <c r="D2" s="411"/>
      <c r="E2" s="413"/>
      <c r="F2" s="411"/>
      <c r="G2" s="413"/>
      <c r="H2" s="411"/>
      <c r="I2" s="413"/>
      <c r="J2" s="391"/>
      <c r="K2" s="413"/>
      <c r="L2" s="391"/>
      <c r="M2" s="438"/>
      <c r="N2" s="438"/>
      <c r="O2" s="413"/>
      <c r="P2" s="413"/>
      <c r="Q2" s="435"/>
    </row>
    <row r="3" spans="1:17" s="440" customFormat="1" ht="16.5" customHeight="1">
      <c r="A3" s="88" t="s">
        <v>0</v>
      </c>
      <c r="B3" s="390"/>
      <c r="C3" s="1"/>
      <c r="D3" s="390"/>
      <c r="E3" s="1"/>
      <c r="F3" s="390"/>
      <c r="G3" s="1"/>
      <c r="I3" s="441"/>
      <c r="J3" s="132"/>
      <c r="K3" s="1"/>
      <c r="L3" s="40"/>
      <c r="M3" s="442"/>
      <c r="N3" s="442"/>
      <c r="O3" s="1"/>
      <c r="P3" s="12" t="s">
        <v>32</v>
      </c>
      <c r="Q3" s="443"/>
    </row>
    <row r="4" spans="1:17" s="440" customFormat="1" ht="16.5" customHeight="1">
      <c r="A4" s="56" t="s">
        <v>152</v>
      </c>
      <c r="B4" s="739" t="s">
        <v>69</v>
      </c>
      <c r="C4" s="739"/>
      <c r="D4" s="739" t="s">
        <v>70</v>
      </c>
      <c r="E4" s="739"/>
      <c r="F4" s="739" t="s">
        <v>153</v>
      </c>
      <c r="G4" s="739"/>
      <c r="H4" s="739" t="s">
        <v>154</v>
      </c>
      <c r="I4" s="739"/>
      <c r="J4" s="739" t="s">
        <v>204</v>
      </c>
      <c r="K4" s="739"/>
      <c r="L4" s="739" t="s">
        <v>205</v>
      </c>
      <c r="M4" s="739"/>
      <c r="N4" s="739"/>
      <c r="O4" s="739"/>
      <c r="P4" s="739"/>
      <c r="Q4" s="697"/>
    </row>
    <row r="5" spans="1:17" s="606" customFormat="1" ht="19.5" customHeight="1">
      <c r="A5" s="84" t="s">
        <v>206</v>
      </c>
      <c r="B5" s="19" t="s">
        <v>6</v>
      </c>
      <c r="C5" s="19" t="s">
        <v>158</v>
      </c>
      <c r="D5" s="19" t="s">
        <v>6</v>
      </c>
      <c r="E5" s="19" t="s">
        <v>158</v>
      </c>
      <c r="F5" s="19" t="s">
        <v>6</v>
      </c>
      <c r="G5" s="19" t="s">
        <v>158</v>
      </c>
      <c r="H5" s="19" t="s">
        <v>6</v>
      </c>
      <c r="I5" s="19" t="s">
        <v>158</v>
      </c>
      <c r="J5" s="19" t="s">
        <v>6</v>
      </c>
      <c r="K5" s="19" t="s">
        <v>158</v>
      </c>
      <c r="L5" s="19" t="s">
        <v>6</v>
      </c>
      <c r="M5" s="19" t="s">
        <v>7</v>
      </c>
      <c r="N5" s="19" t="s">
        <v>8</v>
      </c>
      <c r="O5" s="698" t="s">
        <v>9</v>
      </c>
      <c r="P5" s="84"/>
      <c r="Q5" s="699"/>
    </row>
    <row r="6" spans="1:17" ht="13.5" customHeight="1">
      <c r="A6" s="44" t="s">
        <v>13</v>
      </c>
      <c r="B6" s="611" t="s">
        <v>167</v>
      </c>
      <c r="C6" s="19" t="s">
        <v>15</v>
      </c>
      <c r="D6" s="611" t="s">
        <v>167</v>
      </c>
      <c r="E6" s="19" t="s">
        <v>15</v>
      </c>
      <c r="F6" s="611" t="s">
        <v>167</v>
      </c>
      <c r="G6" s="19" t="s">
        <v>15</v>
      </c>
      <c r="H6" s="611" t="s">
        <v>167</v>
      </c>
      <c r="I6" s="19" t="s">
        <v>15</v>
      </c>
      <c r="J6" s="611" t="s">
        <v>167</v>
      </c>
      <c r="K6" s="19" t="s">
        <v>15</v>
      </c>
      <c r="L6" s="611" t="s">
        <v>167</v>
      </c>
      <c r="M6" s="19" t="s">
        <v>15</v>
      </c>
      <c r="N6" s="19" t="s">
        <v>15</v>
      </c>
      <c r="O6" s="19" t="s">
        <v>15</v>
      </c>
      <c r="P6" s="700" t="s">
        <v>14</v>
      </c>
      <c r="Q6" s="701"/>
    </row>
    <row r="7" spans="1:17" s="358" customFormat="1" ht="9.75" customHeight="1">
      <c r="A7" s="354" t="s">
        <v>16</v>
      </c>
      <c r="B7" s="354">
        <v>1</v>
      </c>
      <c r="C7" s="354">
        <v>2</v>
      </c>
      <c r="D7" s="354">
        <v>3</v>
      </c>
      <c r="E7" s="354">
        <v>4</v>
      </c>
      <c r="F7" s="354">
        <v>5</v>
      </c>
      <c r="G7" s="354">
        <v>6</v>
      </c>
      <c r="H7" s="354">
        <v>7</v>
      </c>
      <c r="I7" s="354">
        <v>8</v>
      </c>
      <c r="J7" s="354">
        <v>9</v>
      </c>
      <c r="K7" s="354">
        <v>10</v>
      </c>
      <c r="L7" s="354">
        <v>11</v>
      </c>
      <c r="M7" s="354">
        <v>12</v>
      </c>
      <c r="N7" s="354">
        <v>13</v>
      </c>
      <c r="O7" s="354">
        <v>14</v>
      </c>
      <c r="P7" s="354">
        <v>15</v>
      </c>
      <c r="Q7" s="357"/>
    </row>
    <row r="8" spans="1:17" s="25" customFormat="1" ht="9.75" customHeight="1">
      <c r="A8" s="702"/>
      <c r="B8" s="359"/>
      <c r="C8" s="359"/>
      <c r="D8" s="359"/>
      <c r="E8" s="359"/>
      <c r="F8" s="359"/>
      <c r="G8" s="359"/>
      <c r="H8" s="359"/>
      <c r="I8" s="359"/>
      <c r="J8" s="361"/>
      <c r="K8" s="359"/>
      <c r="L8" s="361"/>
      <c r="M8" s="359"/>
      <c r="N8" s="359"/>
      <c r="O8" s="359"/>
      <c r="P8" s="703"/>
      <c r="Q8" s="363"/>
    </row>
    <row r="9" spans="1:17" s="22" customFormat="1" ht="15" customHeight="1">
      <c r="A9" s="48" t="s">
        <v>83</v>
      </c>
      <c r="B9" s="616">
        <v>0</v>
      </c>
      <c r="C9" s="616">
        <v>0</v>
      </c>
      <c r="D9" s="616">
        <v>0</v>
      </c>
      <c r="E9" s="616">
        <v>0</v>
      </c>
      <c r="F9" s="102">
        <v>55481.326</v>
      </c>
      <c r="G9" s="102">
        <v>1</v>
      </c>
      <c r="H9" s="102">
        <v>55481.326</v>
      </c>
      <c r="I9" s="23">
        <f>C9+E9+G9</f>
        <v>1</v>
      </c>
      <c r="J9" s="23">
        <v>0</v>
      </c>
      <c r="K9" s="23">
        <v>0</v>
      </c>
      <c r="L9" s="81">
        <v>55481.326</v>
      </c>
      <c r="M9" s="24">
        <v>1</v>
      </c>
      <c r="N9" s="24">
        <v>0</v>
      </c>
      <c r="O9" s="24">
        <v>1</v>
      </c>
      <c r="P9" s="58">
        <v>2.9</v>
      </c>
      <c r="Q9" s="489"/>
    </row>
    <row r="10" spans="1:17" s="22" customFormat="1" ht="15" customHeight="1">
      <c r="A10" s="48" t="s">
        <v>85</v>
      </c>
      <c r="B10" s="102">
        <v>41364.292</v>
      </c>
      <c r="C10" s="102">
        <v>7</v>
      </c>
      <c r="D10" s="102">
        <v>2999.4</v>
      </c>
      <c r="E10" s="102">
        <v>2</v>
      </c>
      <c r="F10" s="102">
        <v>53260.236</v>
      </c>
      <c r="G10" s="102">
        <v>4</v>
      </c>
      <c r="H10" s="102">
        <v>97623.928</v>
      </c>
      <c r="I10" s="23">
        <v>13</v>
      </c>
      <c r="J10" s="24">
        <v>5391.51</v>
      </c>
      <c r="K10" s="24">
        <v>5</v>
      </c>
      <c r="L10" s="81">
        <v>103015.539</v>
      </c>
      <c r="M10" s="24">
        <v>17</v>
      </c>
      <c r="N10" s="24">
        <v>1</v>
      </c>
      <c r="O10" s="24">
        <v>18</v>
      </c>
      <c r="P10" s="58">
        <v>52.9</v>
      </c>
      <c r="Q10" s="489"/>
    </row>
    <row r="11" spans="1:17" s="22" customFormat="1" ht="15" customHeight="1">
      <c r="A11" s="48" t="s">
        <v>89</v>
      </c>
      <c r="B11" s="102">
        <v>26027.247</v>
      </c>
      <c r="C11" s="102">
        <v>1</v>
      </c>
      <c r="D11" s="616">
        <v>0</v>
      </c>
      <c r="E11" s="616">
        <v>0</v>
      </c>
      <c r="F11" s="102">
        <v>8991.334</v>
      </c>
      <c r="G11" s="102">
        <v>1</v>
      </c>
      <c r="H11" s="102">
        <v>35018.581</v>
      </c>
      <c r="I11" s="23">
        <v>2</v>
      </c>
      <c r="J11" s="23">
        <v>0</v>
      </c>
      <c r="K11" s="23">
        <v>0</v>
      </c>
      <c r="L11" s="81">
        <v>35018.581</v>
      </c>
      <c r="M11" s="24">
        <v>2</v>
      </c>
      <c r="N11" s="24">
        <v>0</v>
      </c>
      <c r="O11" s="24">
        <v>2</v>
      </c>
      <c r="P11" s="58">
        <v>5.9</v>
      </c>
      <c r="Q11" s="489"/>
    </row>
    <row r="12" spans="1:17" s="22" customFormat="1" ht="15" customHeight="1">
      <c r="A12" s="48" t="s">
        <v>93</v>
      </c>
      <c r="B12" s="102">
        <v>3004.109</v>
      </c>
      <c r="C12" s="102">
        <v>1</v>
      </c>
      <c r="D12" s="102">
        <v>156055.395</v>
      </c>
      <c r="E12" s="102">
        <v>1</v>
      </c>
      <c r="F12" s="102">
        <v>0</v>
      </c>
      <c r="G12" s="102">
        <v>0</v>
      </c>
      <c r="H12" s="102">
        <v>159059.504</v>
      </c>
      <c r="I12" s="23">
        <v>2</v>
      </c>
      <c r="J12" s="23">
        <v>0</v>
      </c>
      <c r="K12" s="23">
        <v>0</v>
      </c>
      <c r="L12" s="81">
        <v>159059.504</v>
      </c>
      <c r="M12" s="24">
        <v>2</v>
      </c>
      <c r="N12" s="24">
        <v>0</v>
      </c>
      <c r="O12" s="24">
        <v>2</v>
      </c>
      <c r="P12" s="58">
        <v>5.9</v>
      </c>
      <c r="Q12" s="489"/>
    </row>
    <row r="13" spans="1:17" s="22" customFormat="1" ht="15" customHeight="1">
      <c r="A13" s="48" t="s">
        <v>94</v>
      </c>
      <c r="B13" s="102">
        <v>387</v>
      </c>
      <c r="C13" s="102">
        <v>1</v>
      </c>
      <c r="D13" s="616">
        <v>0</v>
      </c>
      <c r="E13" s="616">
        <v>0</v>
      </c>
      <c r="F13" s="616">
        <v>0</v>
      </c>
      <c r="G13" s="616">
        <v>0</v>
      </c>
      <c r="H13" s="102">
        <v>387</v>
      </c>
      <c r="I13" s="23">
        <v>1</v>
      </c>
      <c r="J13" s="23">
        <v>0</v>
      </c>
      <c r="K13" s="23">
        <v>0</v>
      </c>
      <c r="L13" s="81">
        <v>387</v>
      </c>
      <c r="M13" s="24">
        <v>1</v>
      </c>
      <c r="N13" s="24">
        <v>0</v>
      </c>
      <c r="O13" s="24">
        <v>1</v>
      </c>
      <c r="P13" s="58">
        <v>2.9</v>
      </c>
      <c r="Q13" s="489"/>
    </row>
    <row r="14" spans="1:17" s="22" customFormat="1" ht="15" customHeight="1">
      <c r="A14" s="48" t="s">
        <v>98</v>
      </c>
      <c r="B14" s="102">
        <v>73568.964</v>
      </c>
      <c r="C14" s="102">
        <v>3</v>
      </c>
      <c r="D14" s="616">
        <v>0</v>
      </c>
      <c r="E14" s="616">
        <v>0</v>
      </c>
      <c r="F14" s="102">
        <v>21998</v>
      </c>
      <c r="G14" s="102">
        <v>1</v>
      </c>
      <c r="H14" s="102">
        <v>95566.964</v>
      </c>
      <c r="I14" s="23">
        <v>4</v>
      </c>
      <c r="J14" s="23">
        <v>0</v>
      </c>
      <c r="K14" s="23">
        <v>0</v>
      </c>
      <c r="L14" s="81">
        <v>95566.964</v>
      </c>
      <c r="M14" s="24">
        <v>4</v>
      </c>
      <c r="N14" s="24">
        <v>0</v>
      </c>
      <c r="O14" s="24">
        <v>4</v>
      </c>
      <c r="P14" s="58">
        <v>11.9</v>
      </c>
      <c r="Q14" s="489"/>
    </row>
    <row r="15" spans="1:17" s="22" customFormat="1" ht="15" customHeight="1">
      <c r="A15" s="48" t="s">
        <v>100</v>
      </c>
      <c r="B15" s="102">
        <v>37577.672</v>
      </c>
      <c r="C15" s="102">
        <v>2</v>
      </c>
      <c r="D15" s="616">
        <v>0</v>
      </c>
      <c r="E15" s="616">
        <v>0</v>
      </c>
      <c r="F15" s="616">
        <v>0</v>
      </c>
      <c r="G15" s="616">
        <v>0</v>
      </c>
      <c r="H15" s="102">
        <v>37577.672</v>
      </c>
      <c r="I15" s="23">
        <v>2</v>
      </c>
      <c r="J15" s="23">
        <v>0</v>
      </c>
      <c r="K15" s="23">
        <v>0</v>
      </c>
      <c r="L15" s="81">
        <v>37577.672</v>
      </c>
      <c r="M15" s="24">
        <v>2</v>
      </c>
      <c r="N15" s="24">
        <v>0</v>
      </c>
      <c r="O15" s="24">
        <v>2</v>
      </c>
      <c r="P15" s="58">
        <v>5.9</v>
      </c>
      <c r="Q15" s="489"/>
    </row>
    <row r="16" spans="1:17" s="22" customFormat="1" ht="15" customHeight="1">
      <c r="A16" s="59" t="s">
        <v>101</v>
      </c>
      <c r="B16" s="395">
        <f aca="true" t="shared" si="0" ref="B16:P16">SUM(B9:B15)</f>
        <v>181929.284</v>
      </c>
      <c r="C16" s="395">
        <f t="shared" si="0"/>
        <v>15</v>
      </c>
      <c r="D16" s="395">
        <f t="shared" si="0"/>
        <v>159054.79499999998</v>
      </c>
      <c r="E16" s="395">
        <f t="shared" si="0"/>
        <v>3</v>
      </c>
      <c r="F16" s="395">
        <f t="shared" si="0"/>
        <v>139730.896</v>
      </c>
      <c r="G16" s="395">
        <f t="shared" si="0"/>
        <v>7</v>
      </c>
      <c r="H16" s="395">
        <f t="shared" si="0"/>
        <v>480714.9750000001</v>
      </c>
      <c r="I16" s="395">
        <f t="shared" si="0"/>
        <v>25</v>
      </c>
      <c r="J16" s="395">
        <f t="shared" si="0"/>
        <v>5391.51</v>
      </c>
      <c r="K16" s="395">
        <f t="shared" si="0"/>
        <v>5</v>
      </c>
      <c r="L16" s="395">
        <f t="shared" si="0"/>
        <v>486106.586</v>
      </c>
      <c r="M16" s="395">
        <f t="shared" si="0"/>
        <v>29</v>
      </c>
      <c r="N16" s="395">
        <f t="shared" si="0"/>
        <v>1</v>
      </c>
      <c r="O16" s="395">
        <f t="shared" si="0"/>
        <v>30</v>
      </c>
      <c r="P16" s="424">
        <f t="shared" si="0"/>
        <v>88.30000000000001</v>
      </c>
      <c r="Q16" s="519"/>
    </row>
    <row r="17" spans="1:17" s="22" customFormat="1" ht="15" customHeight="1">
      <c r="A17" s="48" t="s">
        <v>107</v>
      </c>
      <c r="B17" s="102">
        <v>17671.519</v>
      </c>
      <c r="C17" s="102">
        <v>1</v>
      </c>
      <c r="D17" s="616">
        <v>0</v>
      </c>
      <c r="E17" s="616">
        <v>0</v>
      </c>
      <c r="F17" s="616">
        <v>0</v>
      </c>
      <c r="G17" s="616">
        <v>0</v>
      </c>
      <c r="H17" s="102">
        <v>17671.519</v>
      </c>
      <c r="I17" s="616">
        <v>1</v>
      </c>
      <c r="J17" s="23">
        <v>0</v>
      </c>
      <c r="K17" s="23">
        <v>0</v>
      </c>
      <c r="L17" s="81">
        <v>17671.519</v>
      </c>
      <c r="M17" s="24">
        <v>1</v>
      </c>
      <c r="N17" s="24">
        <v>0</v>
      </c>
      <c r="O17" s="24">
        <v>1</v>
      </c>
      <c r="P17" s="58">
        <v>2.9</v>
      </c>
      <c r="Q17" s="519"/>
    </row>
    <row r="18" spans="1:17" s="22" customFormat="1" ht="15" customHeight="1">
      <c r="A18" s="59" t="s">
        <v>104</v>
      </c>
      <c r="B18" s="395">
        <f aca="true" t="shared" si="1" ref="B18:P18">SUM(B16:B17)</f>
        <v>199600.803</v>
      </c>
      <c r="C18" s="395">
        <f t="shared" si="1"/>
        <v>16</v>
      </c>
      <c r="D18" s="395">
        <f t="shared" si="1"/>
        <v>159054.79499999998</v>
      </c>
      <c r="E18" s="395">
        <f t="shared" si="1"/>
        <v>3</v>
      </c>
      <c r="F18" s="395">
        <f t="shared" si="1"/>
        <v>139730.896</v>
      </c>
      <c r="G18" s="395">
        <f t="shared" si="1"/>
        <v>7</v>
      </c>
      <c r="H18" s="395">
        <f t="shared" si="1"/>
        <v>498386.49400000006</v>
      </c>
      <c r="I18" s="395">
        <f t="shared" si="1"/>
        <v>26</v>
      </c>
      <c r="J18" s="395">
        <f t="shared" si="1"/>
        <v>5391.51</v>
      </c>
      <c r="K18" s="395">
        <f t="shared" si="1"/>
        <v>5</v>
      </c>
      <c r="L18" s="395">
        <f t="shared" si="1"/>
        <v>503778.105</v>
      </c>
      <c r="M18" s="395">
        <f t="shared" si="1"/>
        <v>30</v>
      </c>
      <c r="N18" s="395">
        <f t="shared" si="1"/>
        <v>1</v>
      </c>
      <c r="O18" s="395">
        <f t="shared" si="1"/>
        <v>31</v>
      </c>
      <c r="P18" s="424">
        <f t="shared" si="1"/>
        <v>91.20000000000002</v>
      </c>
      <c r="Q18" s="519"/>
    </row>
    <row r="19" spans="1:17" s="22" customFormat="1" ht="15" customHeight="1">
      <c r="A19" s="704" t="s">
        <v>115</v>
      </c>
      <c r="B19" s="102">
        <v>18700</v>
      </c>
      <c r="C19" s="102">
        <v>1</v>
      </c>
      <c r="D19" s="102">
        <v>2483</v>
      </c>
      <c r="E19" s="102">
        <v>1</v>
      </c>
      <c r="F19" s="102">
        <v>52577.5</v>
      </c>
      <c r="G19" s="102">
        <v>1</v>
      </c>
      <c r="H19" s="102">
        <v>73760.5</v>
      </c>
      <c r="I19" s="399">
        <v>3</v>
      </c>
      <c r="J19" s="399">
        <v>0</v>
      </c>
      <c r="K19" s="399">
        <v>0</v>
      </c>
      <c r="L19" s="81">
        <v>73760.5</v>
      </c>
      <c r="M19" s="24">
        <v>3</v>
      </c>
      <c r="N19" s="24">
        <v>0</v>
      </c>
      <c r="O19" s="24">
        <v>3</v>
      </c>
      <c r="P19" s="58">
        <v>8.8</v>
      </c>
      <c r="Q19" s="519"/>
    </row>
    <row r="20" spans="1:17" s="22" customFormat="1" ht="15" customHeight="1">
      <c r="A20" s="59" t="s">
        <v>113</v>
      </c>
      <c r="B20" s="395">
        <v>18700</v>
      </c>
      <c r="C20" s="395">
        <v>1</v>
      </c>
      <c r="D20" s="61">
        <v>2483</v>
      </c>
      <c r="E20" s="395">
        <v>1</v>
      </c>
      <c r="F20" s="705">
        <v>52577.5</v>
      </c>
      <c r="G20" s="395">
        <v>1</v>
      </c>
      <c r="H20" s="705">
        <v>73760.5</v>
      </c>
      <c r="I20" s="395">
        <v>3</v>
      </c>
      <c r="J20" s="395">
        <v>0</v>
      </c>
      <c r="K20" s="395">
        <v>0</v>
      </c>
      <c r="L20" s="61">
        <v>73760.5</v>
      </c>
      <c r="M20" s="705">
        <v>3</v>
      </c>
      <c r="N20" s="705">
        <v>0</v>
      </c>
      <c r="O20" s="705">
        <v>3</v>
      </c>
      <c r="P20" s="706">
        <v>8.8</v>
      </c>
      <c r="Q20" s="519"/>
    </row>
    <row r="21" spans="1:17" s="25" customFormat="1" ht="8.25" customHeight="1">
      <c r="A21" s="707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708"/>
      <c r="Q21" s="519"/>
    </row>
    <row r="22" spans="1:17" s="22" customFormat="1" ht="15" customHeight="1">
      <c r="A22" s="66" t="s">
        <v>9</v>
      </c>
      <c r="B22" s="27">
        <f aca="true" t="shared" si="2" ref="B22:K22">B18+B20</f>
        <v>218300.803</v>
      </c>
      <c r="C22" s="27">
        <f t="shared" si="2"/>
        <v>17</v>
      </c>
      <c r="D22" s="21">
        <f t="shared" si="2"/>
        <v>161537.79499999998</v>
      </c>
      <c r="E22" s="27">
        <f t="shared" si="2"/>
        <v>4</v>
      </c>
      <c r="F22" s="27">
        <f t="shared" si="2"/>
        <v>192308.396</v>
      </c>
      <c r="G22" s="27">
        <f t="shared" si="2"/>
        <v>8</v>
      </c>
      <c r="H22" s="27">
        <f t="shared" si="2"/>
        <v>572146.9940000001</v>
      </c>
      <c r="I22" s="27">
        <f t="shared" si="2"/>
        <v>29</v>
      </c>
      <c r="J22" s="27">
        <f t="shared" si="2"/>
        <v>5391.51</v>
      </c>
      <c r="K22" s="27">
        <f t="shared" si="2"/>
        <v>5</v>
      </c>
      <c r="L22" s="27">
        <f>SUM(L18+L20)</f>
        <v>577538.605</v>
      </c>
      <c r="M22" s="27">
        <f>SUM(M18+M20)</f>
        <v>33</v>
      </c>
      <c r="N22" s="27">
        <f>SUM(N18+N20)</f>
        <v>1</v>
      </c>
      <c r="O22" s="27">
        <f>SUM(O18+O20)</f>
        <v>34</v>
      </c>
      <c r="P22" s="63">
        <f>P18+P20</f>
        <v>100.00000000000001</v>
      </c>
      <c r="Q22" s="519"/>
    </row>
    <row r="23" spans="1:17" s="25" customFormat="1" ht="15" customHeight="1">
      <c r="A23" s="380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519"/>
    </row>
    <row r="24" spans="1:17" s="696" customFormat="1" ht="15" customHeight="1">
      <c r="A24" s="693" t="s">
        <v>37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</row>
    <row r="25" spans="1:14" s="33" customFormat="1" ht="13.5">
      <c r="A25" s="34" t="s">
        <v>34</v>
      </c>
      <c r="M25" s="32"/>
      <c r="N25" s="32"/>
    </row>
    <row r="26" spans="1:17" s="401" customFormat="1" ht="13.5" customHeight="1">
      <c r="A26" s="34" t="s">
        <v>119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598"/>
    </row>
    <row r="27" spans="1:17" s="401" customFormat="1" ht="13.5">
      <c r="A27" s="34" t="s">
        <v>163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600"/>
      <c r="N27" s="600"/>
      <c r="O27" s="391"/>
      <c r="P27" s="600"/>
      <c r="Q27" s="601"/>
    </row>
    <row r="28" spans="1:17" s="401" customFormat="1" ht="13.5">
      <c r="A28" s="34" t="s">
        <v>27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600"/>
      <c r="N28" s="600"/>
      <c r="O28" s="391"/>
      <c r="P28" s="600"/>
      <c r="Q28" s="601"/>
    </row>
    <row r="29" spans="1:16" ht="12.75">
      <c r="A29" s="709"/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425"/>
    </row>
    <row r="35" ht="12.75">
      <c r="A35" s="425"/>
    </row>
    <row r="36" ht="12.75">
      <c r="A36" s="425"/>
    </row>
    <row r="37" ht="12.75">
      <c r="A37" s="425"/>
    </row>
    <row r="38" ht="12.75">
      <c r="A38" s="425"/>
    </row>
    <row r="39" ht="12.75">
      <c r="A39" s="425"/>
    </row>
    <row r="40" ht="12.75">
      <c r="A40" s="425"/>
    </row>
    <row r="41" ht="12.75">
      <c r="A41" s="425"/>
    </row>
    <row r="42" ht="12.75">
      <c r="A42" s="425"/>
    </row>
    <row r="43" ht="12.75">
      <c r="A43" s="425"/>
    </row>
    <row r="44" ht="12.75">
      <c r="A44" s="425"/>
    </row>
    <row r="45" ht="12.75">
      <c r="A45" s="425"/>
    </row>
    <row r="46" ht="12.75">
      <c r="A46" s="425"/>
    </row>
    <row r="47" ht="12.75">
      <c r="A47" s="425"/>
    </row>
    <row r="48" ht="12.75">
      <c r="A48" s="425"/>
    </row>
    <row r="49" ht="12.75">
      <c r="A49" s="425"/>
    </row>
    <row r="50" ht="12.75">
      <c r="A50" s="425"/>
    </row>
    <row r="51" ht="12.75">
      <c r="A51" s="425"/>
    </row>
    <row r="52" ht="12.75">
      <c r="A52" s="425"/>
    </row>
    <row r="53" ht="12.75">
      <c r="A53" s="425"/>
    </row>
    <row r="54" ht="12.75">
      <c r="A54" s="425"/>
    </row>
    <row r="55" ht="12.75">
      <c r="A55" s="425"/>
    </row>
    <row r="56" ht="12.75">
      <c r="A56" s="425"/>
    </row>
    <row r="57" ht="12.75">
      <c r="A57" s="425"/>
    </row>
    <row r="58" ht="12.75">
      <c r="A58" s="425"/>
    </row>
    <row r="59" ht="12.75">
      <c r="A59" s="425"/>
    </row>
    <row r="60" ht="12.75">
      <c r="A60" s="425"/>
    </row>
    <row r="61" ht="12.75">
      <c r="A61" s="425"/>
    </row>
    <row r="62" ht="12.75">
      <c r="A62" s="425"/>
    </row>
    <row r="63" ht="12.75">
      <c r="A63" s="425"/>
    </row>
  </sheetData>
  <mergeCells count="7">
    <mergeCell ref="A1:P1"/>
    <mergeCell ref="H4:I4"/>
    <mergeCell ref="J4:K4"/>
    <mergeCell ref="F4:G4"/>
    <mergeCell ref="D4:E4"/>
    <mergeCell ref="B4:C4"/>
    <mergeCell ref="L4:P4"/>
  </mergeCell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2"/>
  <headerFooter alignWithMargins="0">
    <oddHeader>&amp;L&amp;G&amp;C&amp;"Arial Narrow,Normálne"Úspešní uchádzači so sídlom v zahraničí za rok  2010&amp;14
&amp;"Arial Narrow,Tučné"&amp;10Vybrané odvetvia&amp;R&amp;"Arial Narrow,Normálne"&amp;8Príloha č. 22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workbookViewId="0" topLeftCell="A1">
      <selection activeCell="AM1" sqref="AM1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87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9" width="4.25390625" style="0" customWidth="1"/>
    <col min="30" max="30" width="10.25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1:38" s="2" customFormat="1" ht="18" customHeight="1">
      <c r="A1" s="741" t="s">
        <v>45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  <c r="AI1" s="741"/>
      <c r="AJ1" s="741"/>
      <c r="AK1" s="741"/>
      <c r="AL1" s="741"/>
    </row>
    <row r="2" spans="2:38" s="2" customFormat="1" ht="12" customHeight="1">
      <c r="B2" s="4"/>
      <c r="C2" s="3"/>
      <c r="D2" s="5"/>
      <c r="E2" s="5"/>
      <c r="F2" s="5"/>
      <c r="G2" s="5"/>
      <c r="H2" s="5"/>
      <c r="I2" s="5"/>
      <c r="J2" s="5"/>
      <c r="K2" s="5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E2" s="5"/>
      <c r="AF2" s="5"/>
      <c r="AG2" s="5"/>
      <c r="AH2" s="5"/>
      <c r="AI2" s="5"/>
      <c r="AJ2" s="5"/>
      <c r="AK2" s="5"/>
      <c r="AL2" s="5"/>
    </row>
    <row r="3" spans="1:38" s="2" customFormat="1" ht="12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8"/>
      <c r="AE3" s="9"/>
      <c r="AF3" s="9"/>
      <c r="AG3" s="9"/>
      <c r="AH3" s="9"/>
      <c r="AI3" s="9"/>
      <c r="AJ3" s="9"/>
      <c r="AK3" s="9"/>
      <c r="AL3" s="9"/>
    </row>
    <row r="4" spans="1:38" s="11" customFormat="1" ht="18.75" customHeight="1">
      <c r="A4" s="10" t="s">
        <v>0</v>
      </c>
      <c r="C4" s="12"/>
      <c r="D4" s="13"/>
      <c r="E4" s="40"/>
      <c r="F4" s="1"/>
      <c r="G4" s="1"/>
      <c r="H4" s="1"/>
      <c r="I4" s="1"/>
      <c r="J4" s="12"/>
      <c r="O4" s="1"/>
      <c r="P4" s="1"/>
      <c r="Q4" s="1"/>
      <c r="R4" s="1"/>
      <c r="S4" s="12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4"/>
      <c r="AG4" s="1"/>
      <c r="AH4" s="1"/>
      <c r="AI4" s="1"/>
      <c r="AJ4" s="1"/>
      <c r="AK4" s="12"/>
      <c r="AL4" s="15" t="s">
        <v>32</v>
      </c>
    </row>
    <row r="5" spans="1:38" s="16" customFormat="1" ht="18.75" customHeight="1">
      <c r="A5" s="732" t="s">
        <v>1</v>
      </c>
      <c r="B5" s="732"/>
      <c r="C5" s="740" t="s">
        <v>2</v>
      </c>
      <c r="D5" s="740"/>
      <c r="E5" s="740"/>
      <c r="F5" s="740"/>
      <c r="G5" s="740"/>
      <c r="H5" s="740"/>
      <c r="I5" s="740"/>
      <c r="J5" s="740"/>
      <c r="K5" s="740"/>
      <c r="L5" s="740" t="s">
        <v>3</v>
      </c>
      <c r="M5" s="740"/>
      <c r="N5" s="740"/>
      <c r="O5" s="740"/>
      <c r="P5" s="740"/>
      <c r="Q5" s="740"/>
      <c r="R5" s="740"/>
      <c r="S5" s="740"/>
      <c r="T5" s="740"/>
      <c r="U5" s="740" t="s">
        <v>36</v>
      </c>
      <c r="V5" s="740"/>
      <c r="W5" s="740"/>
      <c r="X5" s="740"/>
      <c r="Y5" s="740"/>
      <c r="Z5" s="740"/>
      <c r="AA5" s="740"/>
      <c r="AB5" s="740"/>
      <c r="AC5" s="740"/>
      <c r="AD5" s="730" t="s">
        <v>38</v>
      </c>
      <c r="AE5" s="730"/>
      <c r="AF5" s="730"/>
      <c r="AG5" s="730"/>
      <c r="AH5" s="730"/>
      <c r="AI5" s="730"/>
      <c r="AJ5" s="730"/>
      <c r="AK5" s="730"/>
      <c r="AL5" s="730"/>
    </row>
    <row r="6" spans="1:39" s="18" customFormat="1" ht="19.5" customHeight="1">
      <c r="A6" s="732" t="s">
        <v>39</v>
      </c>
      <c r="B6" s="732"/>
      <c r="C6" s="739" t="s">
        <v>6</v>
      </c>
      <c r="D6" s="739"/>
      <c r="E6" s="17" t="s">
        <v>7</v>
      </c>
      <c r="F6" s="17" t="s">
        <v>8</v>
      </c>
      <c r="G6" s="734" t="s">
        <v>9</v>
      </c>
      <c r="H6" s="734"/>
      <c r="I6" s="17" t="s">
        <v>10</v>
      </c>
      <c r="J6" s="17" t="s">
        <v>11</v>
      </c>
      <c r="K6" s="17" t="s">
        <v>12</v>
      </c>
      <c r="L6" s="739" t="s">
        <v>6</v>
      </c>
      <c r="M6" s="739"/>
      <c r="N6" s="17" t="s">
        <v>7</v>
      </c>
      <c r="O6" s="17" t="s">
        <v>8</v>
      </c>
      <c r="P6" s="734" t="s">
        <v>9</v>
      </c>
      <c r="Q6" s="734"/>
      <c r="R6" s="17" t="s">
        <v>10</v>
      </c>
      <c r="S6" s="17" t="s">
        <v>11</v>
      </c>
      <c r="T6" s="17" t="s">
        <v>12</v>
      </c>
      <c r="U6" s="739" t="s">
        <v>6</v>
      </c>
      <c r="V6" s="739"/>
      <c r="W6" s="17" t="s">
        <v>7</v>
      </c>
      <c r="X6" s="17" t="s">
        <v>8</v>
      </c>
      <c r="Y6" s="734" t="s">
        <v>9</v>
      </c>
      <c r="Z6" s="734"/>
      <c r="AA6" s="17" t="s">
        <v>10</v>
      </c>
      <c r="AB6" s="17" t="s">
        <v>11</v>
      </c>
      <c r="AC6" s="17" t="s">
        <v>12</v>
      </c>
      <c r="AD6" s="739" t="s">
        <v>6</v>
      </c>
      <c r="AE6" s="739"/>
      <c r="AF6" s="17" t="s">
        <v>7</v>
      </c>
      <c r="AG6" s="17" t="s">
        <v>8</v>
      </c>
      <c r="AH6" s="734" t="s">
        <v>9</v>
      </c>
      <c r="AI6" s="734"/>
      <c r="AJ6" s="17" t="s">
        <v>10</v>
      </c>
      <c r="AK6" s="17" t="s">
        <v>11</v>
      </c>
      <c r="AL6" s="17" t="s">
        <v>12</v>
      </c>
      <c r="AM6" s="16"/>
    </row>
    <row r="7" spans="1:39" s="18" customFormat="1" ht="13.5" customHeight="1">
      <c r="A7" s="729" t="s">
        <v>13</v>
      </c>
      <c r="B7" s="742"/>
      <c r="C7" s="45" t="s">
        <v>33</v>
      </c>
      <c r="D7" s="19" t="s">
        <v>14</v>
      </c>
      <c r="E7" s="19" t="s">
        <v>15</v>
      </c>
      <c r="F7" s="19" t="s">
        <v>15</v>
      </c>
      <c r="G7" s="19" t="s">
        <v>15</v>
      </c>
      <c r="H7" s="19" t="s">
        <v>14</v>
      </c>
      <c r="I7" s="19" t="s">
        <v>15</v>
      </c>
      <c r="J7" s="19" t="s">
        <v>15</v>
      </c>
      <c r="K7" s="19" t="s">
        <v>15</v>
      </c>
      <c r="L7" s="45" t="s">
        <v>33</v>
      </c>
      <c r="M7" s="19" t="s">
        <v>14</v>
      </c>
      <c r="N7" s="19" t="s">
        <v>15</v>
      </c>
      <c r="O7" s="19" t="s">
        <v>15</v>
      </c>
      <c r="P7" s="19" t="s">
        <v>15</v>
      </c>
      <c r="Q7" s="19" t="s">
        <v>14</v>
      </c>
      <c r="R7" s="19" t="s">
        <v>15</v>
      </c>
      <c r="S7" s="19" t="s">
        <v>15</v>
      </c>
      <c r="T7" s="19" t="s">
        <v>15</v>
      </c>
      <c r="U7" s="45" t="s">
        <v>33</v>
      </c>
      <c r="V7" s="19" t="s">
        <v>14</v>
      </c>
      <c r="W7" s="19" t="s">
        <v>15</v>
      </c>
      <c r="X7" s="19" t="s">
        <v>15</v>
      </c>
      <c r="Y7" s="19" t="s">
        <v>15</v>
      </c>
      <c r="Z7" s="19" t="s">
        <v>14</v>
      </c>
      <c r="AA7" s="19" t="s">
        <v>15</v>
      </c>
      <c r="AB7" s="19" t="s">
        <v>15</v>
      </c>
      <c r="AC7" s="19" t="s">
        <v>15</v>
      </c>
      <c r="AD7" s="45" t="s">
        <v>33</v>
      </c>
      <c r="AE7" s="19" t="s">
        <v>14</v>
      </c>
      <c r="AF7" s="19" t="s">
        <v>15</v>
      </c>
      <c r="AG7" s="19" t="s">
        <v>15</v>
      </c>
      <c r="AH7" s="19" t="s">
        <v>15</v>
      </c>
      <c r="AI7" s="19" t="s">
        <v>14</v>
      </c>
      <c r="AJ7" s="19" t="s">
        <v>15</v>
      </c>
      <c r="AK7" s="19" t="s">
        <v>15</v>
      </c>
      <c r="AL7" s="19" t="s">
        <v>15</v>
      </c>
      <c r="AM7" s="16"/>
    </row>
    <row r="8" spans="1:39" s="20" customFormat="1" ht="9.75" customHeight="1">
      <c r="A8" s="733" t="s">
        <v>16</v>
      </c>
      <c r="B8" s="733"/>
      <c r="C8" s="46">
        <v>1</v>
      </c>
      <c r="D8" s="46">
        <v>2</v>
      </c>
      <c r="E8" s="46">
        <v>3</v>
      </c>
      <c r="F8" s="46">
        <v>4</v>
      </c>
      <c r="G8" s="47">
        <v>5</v>
      </c>
      <c r="H8" s="46">
        <v>6</v>
      </c>
      <c r="I8" s="46">
        <v>7</v>
      </c>
      <c r="J8" s="46">
        <v>8</v>
      </c>
      <c r="K8" s="47">
        <v>9</v>
      </c>
      <c r="L8" s="46">
        <v>10</v>
      </c>
      <c r="M8" s="46">
        <v>11</v>
      </c>
      <c r="N8" s="46">
        <v>12</v>
      </c>
      <c r="O8" s="46">
        <v>13</v>
      </c>
      <c r="P8" s="47">
        <v>14</v>
      </c>
      <c r="Q8" s="46">
        <v>15</v>
      </c>
      <c r="R8" s="46">
        <v>16</v>
      </c>
      <c r="S8" s="46">
        <v>17</v>
      </c>
      <c r="T8" s="47">
        <v>18</v>
      </c>
      <c r="U8" s="46">
        <v>19</v>
      </c>
      <c r="V8" s="46">
        <v>20</v>
      </c>
      <c r="W8" s="46">
        <v>21</v>
      </c>
      <c r="X8" s="46">
        <v>22</v>
      </c>
      <c r="Y8" s="47">
        <v>23</v>
      </c>
      <c r="Z8" s="46">
        <v>24</v>
      </c>
      <c r="AA8" s="46">
        <v>25</v>
      </c>
      <c r="AB8" s="46">
        <v>26</v>
      </c>
      <c r="AC8" s="47">
        <v>27</v>
      </c>
      <c r="AD8" s="46">
        <v>28</v>
      </c>
      <c r="AE8" s="46">
        <v>29</v>
      </c>
      <c r="AF8" s="46">
        <v>30</v>
      </c>
      <c r="AG8" s="46">
        <v>31</v>
      </c>
      <c r="AH8" s="47">
        <v>32</v>
      </c>
      <c r="AI8" s="46">
        <v>33</v>
      </c>
      <c r="AJ8" s="46">
        <v>34</v>
      </c>
      <c r="AK8" s="46">
        <v>35</v>
      </c>
      <c r="AL8" s="47">
        <v>36</v>
      </c>
      <c r="AM8" s="42"/>
    </row>
    <row r="9" spans="1:39" s="18" customFormat="1" ht="9.75" customHeight="1">
      <c r="A9" s="48"/>
      <c r="B9" s="49"/>
      <c r="C9" s="50"/>
      <c r="D9" s="51"/>
      <c r="E9" s="50"/>
      <c r="F9" s="50"/>
      <c r="G9" s="52"/>
      <c r="H9" s="51"/>
      <c r="I9" s="50"/>
      <c r="J9" s="50"/>
      <c r="K9" s="52"/>
      <c r="L9" s="50"/>
      <c r="M9" s="51"/>
      <c r="N9" s="50"/>
      <c r="O9" s="50"/>
      <c r="P9" s="52"/>
      <c r="Q9" s="51"/>
      <c r="R9" s="50"/>
      <c r="S9" s="50"/>
      <c r="T9" s="52"/>
      <c r="U9" s="50"/>
      <c r="V9" s="51"/>
      <c r="W9" s="50"/>
      <c r="X9" s="50"/>
      <c r="Y9" s="52"/>
      <c r="Z9" s="51"/>
      <c r="AA9" s="50"/>
      <c r="AB9" s="50"/>
      <c r="AC9" s="52"/>
      <c r="AD9" s="50"/>
      <c r="AE9" s="51"/>
      <c r="AF9" s="50"/>
      <c r="AG9" s="50"/>
      <c r="AH9" s="52"/>
      <c r="AI9" s="51"/>
      <c r="AJ9" s="50"/>
      <c r="AK9" s="50"/>
      <c r="AL9" s="52"/>
      <c r="AM9" s="16"/>
    </row>
    <row r="10" spans="1:39" s="22" customFormat="1" ht="15" customHeight="1">
      <c r="A10" s="53" t="s">
        <v>17</v>
      </c>
      <c r="B10" s="53"/>
      <c r="C10" s="21"/>
      <c r="D10" s="54"/>
      <c r="E10" s="21"/>
      <c r="F10" s="21"/>
      <c r="G10" s="21"/>
      <c r="H10" s="55"/>
      <c r="I10" s="21"/>
      <c r="J10" s="21"/>
      <c r="K10" s="21"/>
      <c r="L10" s="21"/>
      <c r="M10" s="55"/>
      <c r="N10" s="21"/>
      <c r="O10" s="21"/>
      <c r="P10" s="21"/>
      <c r="Q10" s="55"/>
      <c r="R10" s="21"/>
      <c r="S10" s="21"/>
      <c r="T10" s="21"/>
      <c r="U10" s="21"/>
      <c r="V10" s="55"/>
      <c r="W10" s="21"/>
      <c r="X10" s="21"/>
      <c r="Y10" s="21"/>
      <c r="Z10" s="55"/>
      <c r="AA10" s="21"/>
      <c r="AB10" s="21"/>
      <c r="AC10" s="21"/>
      <c r="AD10" s="21"/>
      <c r="AE10" s="55"/>
      <c r="AF10" s="21"/>
      <c r="AG10" s="21"/>
      <c r="AH10" s="21"/>
      <c r="AI10" s="55"/>
      <c r="AJ10" s="21"/>
      <c r="AK10" s="21"/>
      <c r="AL10" s="21"/>
      <c r="AM10" s="43"/>
    </row>
    <row r="11" spans="1:38" s="22" customFormat="1" ht="15" customHeight="1">
      <c r="A11" s="56" t="s">
        <v>18</v>
      </c>
      <c r="B11" s="57"/>
      <c r="C11" s="24">
        <v>373765.341</v>
      </c>
      <c r="D11" s="58">
        <v>39.2</v>
      </c>
      <c r="E11" s="24">
        <v>185</v>
      </c>
      <c r="F11" s="24">
        <v>48</v>
      </c>
      <c r="G11" s="24">
        <v>233</v>
      </c>
      <c r="H11" s="58">
        <v>65.6</v>
      </c>
      <c r="I11" s="24">
        <v>348</v>
      </c>
      <c r="J11" s="24">
        <v>70</v>
      </c>
      <c r="K11" s="24">
        <v>21</v>
      </c>
      <c r="L11" s="24">
        <v>23031.128</v>
      </c>
      <c r="M11" s="58">
        <v>71.1</v>
      </c>
      <c r="N11" s="24">
        <v>198</v>
      </c>
      <c r="O11" s="24">
        <v>13</v>
      </c>
      <c r="P11" s="24">
        <v>211</v>
      </c>
      <c r="Q11" s="58">
        <v>70.8</v>
      </c>
      <c r="R11" s="24">
        <v>0</v>
      </c>
      <c r="S11" s="24">
        <v>36</v>
      </c>
      <c r="T11" s="24">
        <v>32</v>
      </c>
      <c r="U11" s="24">
        <v>19090.951</v>
      </c>
      <c r="V11" s="58">
        <v>44.1</v>
      </c>
      <c r="W11" s="24">
        <v>391</v>
      </c>
      <c r="X11" s="24">
        <v>35</v>
      </c>
      <c r="Y11" s="24">
        <v>426</v>
      </c>
      <c r="Z11" s="58">
        <v>51</v>
      </c>
      <c r="AA11" s="24">
        <v>0</v>
      </c>
      <c r="AB11" s="24">
        <v>0</v>
      </c>
      <c r="AC11" s="24">
        <v>24</v>
      </c>
      <c r="AD11" s="81">
        <v>415887.421</v>
      </c>
      <c r="AE11" s="58">
        <v>40.4</v>
      </c>
      <c r="AF11" s="24">
        <v>774</v>
      </c>
      <c r="AG11" s="24">
        <v>96</v>
      </c>
      <c r="AH11" s="24">
        <v>870</v>
      </c>
      <c r="AI11" s="58">
        <v>58.5</v>
      </c>
      <c r="AJ11" s="24">
        <v>348</v>
      </c>
      <c r="AK11" s="24">
        <v>106</v>
      </c>
      <c r="AL11" s="24">
        <v>77</v>
      </c>
    </row>
    <row r="12" spans="1:38" s="22" customFormat="1" ht="15" customHeight="1">
      <c r="A12" s="56" t="s">
        <v>19</v>
      </c>
      <c r="B12" s="57"/>
      <c r="C12" s="24">
        <v>106688.479</v>
      </c>
      <c r="D12" s="58">
        <v>11.2</v>
      </c>
      <c r="E12" s="24">
        <v>51</v>
      </c>
      <c r="F12" s="24">
        <v>6</v>
      </c>
      <c r="G12" s="24">
        <v>57</v>
      </c>
      <c r="H12" s="58">
        <v>16.1</v>
      </c>
      <c r="I12" s="24">
        <v>24</v>
      </c>
      <c r="J12" s="24">
        <v>28</v>
      </c>
      <c r="K12" s="24">
        <v>3</v>
      </c>
      <c r="L12" s="24">
        <v>9245.977</v>
      </c>
      <c r="M12" s="58">
        <v>28.5</v>
      </c>
      <c r="N12" s="24">
        <v>82</v>
      </c>
      <c r="O12" s="24">
        <v>4</v>
      </c>
      <c r="P12" s="24">
        <v>86</v>
      </c>
      <c r="Q12" s="58">
        <v>28.9</v>
      </c>
      <c r="R12" s="24">
        <v>0</v>
      </c>
      <c r="S12" s="24">
        <v>39</v>
      </c>
      <c r="T12" s="24">
        <v>1</v>
      </c>
      <c r="U12" s="24">
        <v>12973.387</v>
      </c>
      <c r="V12" s="58">
        <v>30</v>
      </c>
      <c r="W12" s="24">
        <v>263</v>
      </c>
      <c r="X12" s="24">
        <v>23</v>
      </c>
      <c r="Y12" s="24">
        <v>286</v>
      </c>
      <c r="Z12" s="58">
        <v>34.3</v>
      </c>
      <c r="AA12" s="24">
        <v>0</v>
      </c>
      <c r="AB12" s="24">
        <v>0</v>
      </c>
      <c r="AC12" s="24">
        <v>4</v>
      </c>
      <c r="AD12" s="81">
        <v>128907.844</v>
      </c>
      <c r="AE12" s="58">
        <v>12.5</v>
      </c>
      <c r="AF12" s="24">
        <v>396</v>
      </c>
      <c r="AG12" s="24">
        <v>33</v>
      </c>
      <c r="AH12" s="24">
        <v>429</v>
      </c>
      <c r="AI12" s="58">
        <v>28.8</v>
      </c>
      <c r="AJ12" s="24">
        <v>24</v>
      </c>
      <c r="AK12" s="24">
        <v>67</v>
      </c>
      <c r="AL12" s="24">
        <v>8</v>
      </c>
    </row>
    <row r="13" spans="1:38" s="25" customFormat="1" ht="15" customHeight="1">
      <c r="A13" s="59"/>
      <c r="B13" s="59" t="s">
        <v>20</v>
      </c>
      <c r="C13" s="61">
        <v>480453.82</v>
      </c>
      <c r="D13" s="60">
        <v>50.3</v>
      </c>
      <c r="E13" s="61">
        <v>236</v>
      </c>
      <c r="F13" s="61">
        <v>54</v>
      </c>
      <c r="G13" s="61">
        <v>290</v>
      </c>
      <c r="H13" s="60">
        <v>81.7</v>
      </c>
      <c r="I13" s="61">
        <v>372</v>
      </c>
      <c r="J13" s="61">
        <v>98</v>
      </c>
      <c r="K13" s="61">
        <v>24</v>
      </c>
      <c r="L13" s="61">
        <v>32277.105000000003</v>
      </c>
      <c r="M13" s="60">
        <v>99.6</v>
      </c>
      <c r="N13" s="61">
        <v>280</v>
      </c>
      <c r="O13" s="61">
        <v>17</v>
      </c>
      <c r="P13" s="61">
        <v>297</v>
      </c>
      <c r="Q13" s="60">
        <v>99.7</v>
      </c>
      <c r="R13" s="61">
        <v>0</v>
      </c>
      <c r="S13" s="61">
        <v>75</v>
      </c>
      <c r="T13" s="61">
        <v>33</v>
      </c>
      <c r="U13" s="61">
        <v>32064</v>
      </c>
      <c r="V13" s="60">
        <v>74</v>
      </c>
      <c r="W13" s="61">
        <v>654</v>
      </c>
      <c r="X13" s="61">
        <v>58</v>
      </c>
      <c r="Y13" s="61">
        <v>712</v>
      </c>
      <c r="Z13" s="60">
        <v>85.3</v>
      </c>
      <c r="AA13" s="61">
        <v>0</v>
      </c>
      <c r="AB13" s="61">
        <v>0</v>
      </c>
      <c r="AC13" s="61">
        <v>28</v>
      </c>
      <c r="AD13" s="61">
        <v>544795.265</v>
      </c>
      <c r="AE13" s="60">
        <v>52.9</v>
      </c>
      <c r="AF13" s="61">
        <v>1170</v>
      </c>
      <c r="AG13" s="61">
        <v>129</v>
      </c>
      <c r="AH13" s="61">
        <v>1299</v>
      </c>
      <c r="AI13" s="60">
        <v>87.3</v>
      </c>
      <c r="AJ13" s="61">
        <v>372</v>
      </c>
      <c r="AK13" s="61">
        <v>173</v>
      </c>
      <c r="AL13" s="61">
        <v>85</v>
      </c>
    </row>
    <row r="14" spans="1:39" s="22" customFormat="1" ht="9.75" customHeight="1">
      <c r="A14" s="48"/>
      <c r="B14" s="48"/>
      <c r="C14" s="23"/>
      <c r="D14" s="62"/>
      <c r="E14" s="23"/>
      <c r="F14" s="23"/>
      <c r="G14" s="23"/>
      <c r="H14" s="62"/>
      <c r="I14" s="23"/>
      <c r="J14" s="23"/>
      <c r="K14" s="23"/>
      <c r="L14" s="23"/>
      <c r="M14" s="58"/>
      <c r="N14" s="24"/>
      <c r="O14" s="24"/>
      <c r="P14" s="24"/>
      <c r="Q14" s="58"/>
      <c r="R14" s="24"/>
      <c r="S14" s="24"/>
      <c r="T14" s="24"/>
      <c r="U14" s="23"/>
      <c r="V14" s="58"/>
      <c r="W14" s="24"/>
      <c r="X14" s="24"/>
      <c r="Y14" s="24"/>
      <c r="Z14" s="58"/>
      <c r="AA14" s="24"/>
      <c r="AB14" s="24"/>
      <c r="AC14" s="24"/>
      <c r="AD14" s="82"/>
      <c r="AE14" s="62"/>
      <c r="AF14" s="23"/>
      <c r="AG14" s="23"/>
      <c r="AH14" s="23"/>
      <c r="AI14" s="62"/>
      <c r="AJ14" s="23"/>
      <c r="AK14" s="23"/>
      <c r="AL14" s="23"/>
      <c r="AM14" s="43"/>
    </row>
    <row r="15" spans="1:39" s="22" customFormat="1" ht="15" customHeight="1">
      <c r="A15" s="53" t="s">
        <v>21</v>
      </c>
      <c r="B15" s="53"/>
      <c r="C15" s="27"/>
      <c r="D15" s="63"/>
      <c r="E15" s="27"/>
      <c r="F15" s="27"/>
      <c r="G15" s="27"/>
      <c r="H15" s="63"/>
      <c r="I15" s="27"/>
      <c r="J15" s="27"/>
      <c r="K15" s="27"/>
      <c r="L15" s="27"/>
      <c r="M15" s="55"/>
      <c r="N15" s="21"/>
      <c r="O15" s="21"/>
      <c r="P15" s="21"/>
      <c r="Q15" s="55"/>
      <c r="R15" s="21"/>
      <c r="S15" s="21"/>
      <c r="T15" s="21"/>
      <c r="U15" s="27"/>
      <c r="V15" s="55"/>
      <c r="W15" s="21"/>
      <c r="X15" s="21"/>
      <c r="Y15" s="21"/>
      <c r="Z15" s="55"/>
      <c r="AA15" s="21"/>
      <c r="AB15" s="21"/>
      <c r="AC15" s="21"/>
      <c r="AD15" s="27"/>
      <c r="AE15" s="63"/>
      <c r="AF15" s="27"/>
      <c r="AG15" s="27"/>
      <c r="AH15" s="27"/>
      <c r="AI15" s="63"/>
      <c r="AJ15" s="27"/>
      <c r="AK15" s="27"/>
      <c r="AL15" s="27"/>
      <c r="AM15" s="43"/>
    </row>
    <row r="16" spans="1:39" s="22" customFormat="1" ht="9.75" customHeight="1">
      <c r="A16" s="48"/>
      <c r="B16" s="48"/>
      <c r="C16" s="23"/>
      <c r="D16" s="62"/>
      <c r="E16" s="23"/>
      <c r="F16" s="23"/>
      <c r="G16" s="23"/>
      <c r="H16" s="62"/>
      <c r="I16" s="23"/>
      <c r="J16" s="23"/>
      <c r="K16" s="23"/>
      <c r="L16" s="23"/>
      <c r="M16" s="58"/>
      <c r="N16" s="24"/>
      <c r="O16" s="24"/>
      <c r="P16" s="24"/>
      <c r="Q16" s="58"/>
      <c r="R16" s="24"/>
      <c r="S16" s="24"/>
      <c r="T16" s="24"/>
      <c r="U16" s="23"/>
      <c r="V16" s="58"/>
      <c r="W16" s="24"/>
      <c r="X16" s="24"/>
      <c r="Y16" s="24"/>
      <c r="Z16" s="58"/>
      <c r="AA16" s="24"/>
      <c r="AB16" s="24"/>
      <c r="AC16" s="24"/>
      <c r="AD16" s="82"/>
      <c r="AE16" s="62"/>
      <c r="AF16" s="23"/>
      <c r="AG16" s="23"/>
      <c r="AH16" s="23"/>
      <c r="AI16" s="62"/>
      <c r="AJ16" s="23"/>
      <c r="AK16" s="23"/>
      <c r="AL16" s="23"/>
      <c r="AM16" s="43"/>
    </row>
    <row r="17" spans="1:38" s="29" customFormat="1" ht="15" customHeight="1">
      <c r="A17" s="64"/>
      <c r="B17" s="59" t="s">
        <v>22</v>
      </c>
      <c r="C17" s="61">
        <v>428502.707</v>
      </c>
      <c r="D17" s="60">
        <v>44.9</v>
      </c>
      <c r="E17" s="61">
        <v>35</v>
      </c>
      <c r="F17" s="61">
        <v>7</v>
      </c>
      <c r="G17" s="61">
        <v>42</v>
      </c>
      <c r="H17" s="60">
        <v>11.8</v>
      </c>
      <c r="I17" s="61">
        <v>8</v>
      </c>
      <c r="J17" s="61">
        <v>4</v>
      </c>
      <c r="K17" s="61">
        <v>17</v>
      </c>
      <c r="L17" s="61">
        <v>0</v>
      </c>
      <c r="M17" s="60">
        <v>0</v>
      </c>
      <c r="N17" s="61">
        <v>0</v>
      </c>
      <c r="O17" s="61">
        <v>0</v>
      </c>
      <c r="P17" s="61">
        <v>0</v>
      </c>
      <c r="Q17" s="60">
        <v>0</v>
      </c>
      <c r="R17" s="61">
        <v>0</v>
      </c>
      <c r="S17" s="61">
        <v>0</v>
      </c>
      <c r="T17" s="61">
        <v>0</v>
      </c>
      <c r="U17" s="61">
        <v>674.146</v>
      </c>
      <c r="V17" s="60">
        <v>1.6</v>
      </c>
      <c r="W17" s="61">
        <v>7</v>
      </c>
      <c r="X17" s="61">
        <v>1</v>
      </c>
      <c r="Y17" s="61">
        <v>8</v>
      </c>
      <c r="Z17" s="60">
        <v>1</v>
      </c>
      <c r="AA17" s="61">
        <v>0</v>
      </c>
      <c r="AB17" s="61">
        <v>0</v>
      </c>
      <c r="AC17" s="61">
        <v>0</v>
      </c>
      <c r="AD17" s="61">
        <v>429176.853</v>
      </c>
      <c r="AE17" s="60">
        <v>41.7</v>
      </c>
      <c r="AF17" s="61">
        <v>42</v>
      </c>
      <c r="AG17" s="61">
        <v>8</v>
      </c>
      <c r="AH17" s="61">
        <v>50</v>
      </c>
      <c r="AI17" s="60">
        <v>3.4</v>
      </c>
      <c r="AJ17" s="61">
        <v>8</v>
      </c>
      <c r="AK17" s="61">
        <v>4</v>
      </c>
      <c r="AL17" s="61">
        <v>17</v>
      </c>
    </row>
    <row r="18" spans="1:39" s="22" customFormat="1" ht="9.75" customHeight="1">
      <c r="A18" s="48"/>
      <c r="B18" s="44"/>
      <c r="C18" s="23"/>
      <c r="D18" s="62"/>
      <c r="E18" s="23"/>
      <c r="F18" s="23"/>
      <c r="G18" s="23"/>
      <c r="H18" s="62"/>
      <c r="I18" s="23"/>
      <c r="J18" s="23"/>
      <c r="K18" s="23"/>
      <c r="L18" s="23"/>
      <c r="M18" s="58"/>
      <c r="N18" s="24"/>
      <c r="O18" s="24"/>
      <c r="P18" s="24"/>
      <c r="Q18" s="58"/>
      <c r="R18" s="24"/>
      <c r="S18" s="24"/>
      <c r="T18" s="24"/>
      <c r="U18" s="23"/>
      <c r="V18" s="58"/>
      <c r="W18" s="24"/>
      <c r="X18" s="24"/>
      <c r="Y18" s="24"/>
      <c r="Z18" s="58"/>
      <c r="AA18" s="24"/>
      <c r="AB18" s="24"/>
      <c r="AC18" s="24"/>
      <c r="AD18" s="82"/>
      <c r="AE18" s="62"/>
      <c r="AF18" s="23"/>
      <c r="AG18" s="23"/>
      <c r="AH18" s="23"/>
      <c r="AI18" s="62"/>
      <c r="AJ18" s="23"/>
      <c r="AK18" s="23"/>
      <c r="AL18" s="23"/>
      <c r="AM18" s="43"/>
    </row>
    <row r="19" spans="1:39" s="22" customFormat="1" ht="15" customHeight="1">
      <c r="A19" s="65"/>
      <c r="B19" s="66" t="s">
        <v>23</v>
      </c>
      <c r="C19" s="27">
        <f aca="true" t="shared" si="0" ref="C19:Q19">C13+C17</f>
        <v>908956.527</v>
      </c>
      <c r="D19" s="63">
        <f t="shared" si="0"/>
        <v>95.19999999999999</v>
      </c>
      <c r="E19" s="27">
        <f t="shared" si="0"/>
        <v>271</v>
      </c>
      <c r="F19" s="27">
        <f t="shared" si="0"/>
        <v>61</v>
      </c>
      <c r="G19" s="27">
        <f t="shared" si="0"/>
        <v>332</v>
      </c>
      <c r="H19" s="63">
        <f t="shared" si="0"/>
        <v>93.5</v>
      </c>
      <c r="I19" s="27">
        <f t="shared" si="0"/>
        <v>380</v>
      </c>
      <c r="J19" s="27">
        <f t="shared" si="0"/>
        <v>102</v>
      </c>
      <c r="K19" s="27">
        <f t="shared" si="0"/>
        <v>41</v>
      </c>
      <c r="L19" s="27">
        <f t="shared" si="0"/>
        <v>32277.105000000003</v>
      </c>
      <c r="M19" s="55">
        <f t="shared" si="0"/>
        <v>99.6</v>
      </c>
      <c r="N19" s="21">
        <f t="shared" si="0"/>
        <v>280</v>
      </c>
      <c r="O19" s="21">
        <f>O13+O17</f>
        <v>17</v>
      </c>
      <c r="P19" s="21">
        <f>P13+P17</f>
        <v>297</v>
      </c>
      <c r="Q19" s="55">
        <f t="shared" si="0"/>
        <v>99.7</v>
      </c>
      <c r="R19" s="21">
        <v>0</v>
      </c>
      <c r="S19" s="21">
        <f aca="true" t="shared" si="1" ref="S19:Z19">S13+S17</f>
        <v>75</v>
      </c>
      <c r="T19" s="21">
        <f t="shared" si="1"/>
        <v>33</v>
      </c>
      <c r="U19" s="27">
        <f>U13+U17</f>
        <v>32738.146</v>
      </c>
      <c r="V19" s="55">
        <f t="shared" si="1"/>
        <v>75.6</v>
      </c>
      <c r="W19" s="21">
        <f t="shared" si="1"/>
        <v>661</v>
      </c>
      <c r="X19" s="21">
        <f>X13+X17</f>
        <v>59</v>
      </c>
      <c r="Y19" s="21">
        <f>Y13+Y17</f>
        <v>720</v>
      </c>
      <c r="Z19" s="55">
        <f t="shared" si="1"/>
        <v>86.3</v>
      </c>
      <c r="AA19" s="21">
        <v>0</v>
      </c>
      <c r="AB19" s="21">
        <f aca="true" t="shared" si="2" ref="AB19:AL19">AB13+AB17</f>
        <v>0</v>
      </c>
      <c r="AC19" s="21">
        <f t="shared" si="2"/>
        <v>28</v>
      </c>
      <c r="AD19" s="27">
        <f t="shared" si="2"/>
        <v>973972.118</v>
      </c>
      <c r="AE19" s="63">
        <f t="shared" si="2"/>
        <v>94.6</v>
      </c>
      <c r="AF19" s="27">
        <f t="shared" si="2"/>
        <v>1212</v>
      </c>
      <c r="AG19" s="27">
        <f t="shared" si="2"/>
        <v>137</v>
      </c>
      <c r="AH19" s="27">
        <f t="shared" si="2"/>
        <v>1349</v>
      </c>
      <c r="AI19" s="63">
        <f t="shared" si="2"/>
        <v>90.7</v>
      </c>
      <c r="AJ19" s="27">
        <f t="shared" si="2"/>
        <v>380</v>
      </c>
      <c r="AK19" s="27">
        <f t="shared" si="2"/>
        <v>177</v>
      </c>
      <c r="AL19" s="27">
        <f t="shared" si="2"/>
        <v>102</v>
      </c>
      <c r="AM19" s="43"/>
    </row>
    <row r="20" spans="1:39" s="22" customFormat="1" ht="15" customHeight="1">
      <c r="A20" s="48"/>
      <c r="B20" s="48"/>
      <c r="C20" s="23"/>
      <c r="D20" s="62"/>
      <c r="E20" s="23"/>
      <c r="F20" s="23"/>
      <c r="G20" s="23"/>
      <c r="H20" s="62"/>
      <c r="I20" s="23"/>
      <c r="J20" s="23"/>
      <c r="K20" s="23"/>
      <c r="L20" s="23"/>
      <c r="M20" s="58"/>
      <c r="N20" s="24"/>
      <c r="O20" s="24"/>
      <c r="P20" s="24"/>
      <c r="Q20" s="58"/>
      <c r="R20" s="24"/>
      <c r="S20" s="24"/>
      <c r="T20" s="24"/>
      <c r="U20" s="23"/>
      <c r="V20" s="58"/>
      <c r="W20" s="24"/>
      <c r="X20" s="24"/>
      <c r="Y20" s="24"/>
      <c r="Z20" s="58"/>
      <c r="AA20" s="24"/>
      <c r="AB20" s="24"/>
      <c r="AC20" s="24"/>
      <c r="AD20" s="82"/>
      <c r="AE20" s="62"/>
      <c r="AF20" s="23"/>
      <c r="AG20" s="23"/>
      <c r="AH20" s="23"/>
      <c r="AI20" s="62"/>
      <c r="AJ20" s="23"/>
      <c r="AK20" s="23"/>
      <c r="AL20" s="23"/>
      <c r="AM20" s="43"/>
    </row>
    <row r="21" spans="1:39" s="22" customFormat="1" ht="15" customHeight="1">
      <c r="A21" s="53" t="s">
        <v>24</v>
      </c>
      <c r="B21" s="53"/>
      <c r="C21" s="27"/>
      <c r="D21" s="63"/>
      <c r="E21" s="27"/>
      <c r="F21" s="27"/>
      <c r="G21" s="27"/>
      <c r="H21" s="63"/>
      <c r="I21" s="27"/>
      <c r="J21" s="27"/>
      <c r="K21" s="27"/>
      <c r="L21" s="27"/>
      <c r="M21" s="55"/>
      <c r="N21" s="21"/>
      <c r="O21" s="21"/>
      <c r="P21" s="21"/>
      <c r="Q21" s="55"/>
      <c r="R21" s="21"/>
      <c r="S21" s="21"/>
      <c r="T21" s="21"/>
      <c r="U21" s="27"/>
      <c r="V21" s="55"/>
      <c r="W21" s="21"/>
      <c r="X21" s="21"/>
      <c r="Y21" s="21"/>
      <c r="Z21" s="55"/>
      <c r="AA21" s="21"/>
      <c r="AB21" s="21"/>
      <c r="AC21" s="21"/>
      <c r="AD21" s="27"/>
      <c r="AE21" s="63"/>
      <c r="AF21" s="27"/>
      <c r="AG21" s="27"/>
      <c r="AH21" s="27"/>
      <c r="AI21" s="63"/>
      <c r="AJ21" s="27"/>
      <c r="AK21" s="27"/>
      <c r="AL21" s="27"/>
      <c r="AM21" s="43"/>
    </row>
    <row r="22" spans="1:39" s="22" customFormat="1" ht="9.75" customHeight="1">
      <c r="A22" s="48"/>
      <c r="B22" s="48"/>
      <c r="C22" s="23"/>
      <c r="D22" s="62"/>
      <c r="E22" s="23"/>
      <c r="F22" s="23"/>
      <c r="G22" s="23"/>
      <c r="H22" s="62"/>
      <c r="I22" s="23"/>
      <c r="J22" s="23"/>
      <c r="K22" s="23"/>
      <c r="L22" s="23"/>
      <c r="M22" s="58"/>
      <c r="N22" s="24"/>
      <c r="O22" s="24"/>
      <c r="P22" s="24"/>
      <c r="Q22" s="58"/>
      <c r="R22" s="24"/>
      <c r="S22" s="24"/>
      <c r="T22" s="24"/>
      <c r="U22" s="23"/>
      <c r="V22" s="58"/>
      <c r="W22" s="24"/>
      <c r="X22" s="24"/>
      <c r="Y22" s="24"/>
      <c r="Z22" s="58"/>
      <c r="AA22" s="24"/>
      <c r="AB22" s="24"/>
      <c r="AC22" s="24"/>
      <c r="AD22" s="82"/>
      <c r="AE22" s="62"/>
      <c r="AF22" s="23"/>
      <c r="AG22" s="23"/>
      <c r="AH22" s="23"/>
      <c r="AI22" s="62"/>
      <c r="AJ22" s="23"/>
      <c r="AK22" s="23"/>
      <c r="AL22" s="23"/>
      <c r="AM22" s="43"/>
    </row>
    <row r="23" spans="1:38" s="30" customFormat="1" ht="15" customHeight="1">
      <c r="A23" s="59"/>
      <c r="B23" s="59" t="s">
        <v>24</v>
      </c>
      <c r="C23" s="61">
        <v>45339.055</v>
      </c>
      <c r="D23" s="60">
        <v>4.8</v>
      </c>
      <c r="E23" s="61">
        <v>22</v>
      </c>
      <c r="F23" s="61">
        <v>1</v>
      </c>
      <c r="G23" s="61">
        <v>23</v>
      </c>
      <c r="H23" s="60">
        <v>6.5</v>
      </c>
      <c r="I23" s="61">
        <v>0</v>
      </c>
      <c r="J23" s="61">
        <v>10</v>
      </c>
      <c r="K23" s="61">
        <v>7</v>
      </c>
      <c r="L23" s="61">
        <v>124.131</v>
      </c>
      <c r="M23" s="60">
        <v>0.4</v>
      </c>
      <c r="N23" s="61">
        <v>1</v>
      </c>
      <c r="O23" s="61">
        <v>0</v>
      </c>
      <c r="P23" s="61">
        <v>1</v>
      </c>
      <c r="Q23" s="60">
        <v>0.3</v>
      </c>
      <c r="R23" s="61">
        <v>0</v>
      </c>
      <c r="S23" s="61">
        <v>0</v>
      </c>
      <c r="T23" s="61">
        <v>1</v>
      </c>
      <c r="U23" s="61">
        <v>10566.145</v>
      </c>
      <c r="V23" s="60">
        <v>24.4</v>
      </c>
      <c r="W23" s="61">
        <v>113</v>
      </c>
      <c r="X23" s="61">
        <v>2</v>
      </c>
      <c r="Y23" s="61">
        <v>115</v>
      </c>
      <c r="Z23" s="60">
        <v>13.7</v>
      </c>
      <c r="AA23" s="61">
        <v>0</v>
      </c>
      <c r="AB23" s="61">
        <v>0</v>
      </c>
      <c r="AC23" s="61">
        <v>13</v>
      </c>
      <c r="AD23" s="61">
        <v>56029.331</v>
      </c>
      <c r="AE23" s="60">
        <v>5.4</v>
      </c>
      <c r="AF23" s="61">
        <v>136</v>
      </c>
      <c r="AG23" s="61">
        <v>3</v>
      </c>
      <c r="AH23" s="61">
        <v>139</v>
      </c>
      <c r="AI23" s="60">
        <v>9.3</v>
      </c>
      <c r="AJ23" s="61">
        <v>0</v>
      </c>
      <c r="AK23" s="61">
        <v>10</v>
      </c>
      <c r="AL23" s="61">
        <v>21</v>
      </c>
    </row>
    <row r="24" spans="1:39" s="22" customFormat="1" ht="9.75" customHeight="1">
      <c r="A24" s="48"/>
      <c r="B24" s="44"/>
      <c r="C24" s="23"/>
      <c r="D24" s="62"/>
      <c r="E24" s="23"/>
      <c r="F24" s="23"/>
      <c r="G24" s="23"/>
      <c r="H24" s="62"/>
      <c r="I24" s="23"/>
      <c r="J24" s="23"/>
      <c r="K24" s="23"/>
      <c r="L24" s="23"/>
      <c r="M24" s="58"/>
      <c r="N24" s="24"/>
      <c r="O24" s="24"/>
      <c r="P24" s="24"/>
      <c r="Q24" s="58"/>
      <c r="R24" s="24"/>
      <c r="S24" s="24"/>
      <c r="T24" s="24"/>
      <c r="U24" s="23"/>
      <c r="V24" s="58"/>
      <c r="W24" s="24"/>
      <c r="X24" s="24"/>
      <c r="Y24" s="24"/>
      <c r="Z24" s="58"/>
      <c r="AA24" s="24"/>
      <c r="AB24" s="24"/>
      <c r="AC24" s="24"/>
      <c r="AD24" s="23"/>
      <c r="AE24" s="62"/>
      <c r="AF24" s="23"/>
      <c r="AG24" s="23"/>
      <c r="AH24" s="23"/>
      <c r="AI24" s="62"/>
      <c r="AJ24" s="23"/>
      <c r="AK24" s="23"/>
      <c r="AL24" s="23"/>
      <c r="AM24" s="43"/>
    </row>
    <row r="25" spans="1:38" s="22" customFormat="1" ht="15" customHeight="1">
      <c r="A25" s="735" t="s">
        <v>25</v>
      </c>
      <c r="B25" s="735"/>
      <c r="C25" s="27">
        <f aca="true" t="shared" si="3" ref="C25:Z25">C19+C23</f>
        <v>954295.582</v>
      </c>
      <c r="D25" s="63">
        <f t="shared" si="3"/>
        <v>99.99999999999999</v>
      </c>
      <c r="E25" s="27">
        <f t="shared" si="3"/>
        <v>293</v>
      </c>
      <c r="F25" s="27">
        <f t="shared" si="3"/>
        <v>62</v>
      </c>
      <c r="G25" s="27">
        <f t="shared" si="3"/>
        <v>355</v>
      </c>
      <c r="H25" s="63">
        <f t="shared" si="3"/>
        <v>100</v>
      </c>
      <c r="I25" s="27">
        <f t="shared" si="3"/>
        <v>380</v>
      </c>
      <c r="J25" s="27">
        <f t="shared" si="3"/>
        <v>112</v>
      </c>
      <c r="K25" s="27">
        <f t="shared" si="3"/>
        <v>48</v>
      </c>
      <c r="L25" s="27">
        <f t="shared" si="3"/>
        <v>32401.236000000004</v>
      </c>
      <c r="M25" s="55">
        <f t="shared" si="3"/>
        <v>100</v>
      </c>
      <c r="N25" s="21">
        <f t="shared" si="3"/>
        <v>281</v>
      </c>
      <c r="O25" s="21">
        <f>O19+O23</f>
        <v>17</v>
      </c>
      <c r="P25" s="21">
        <f>P19+P23</f>
        <v>298</v>
      </c>
      <c r="Q25" s="55">
        <f t="shared" si="3"/>
        <v>100</v>
      </c>
      <c r="R25" s="21">
        <f t="shared" si="3"/>
        <v>0</v>
      </c>
      <c r="S25" s="21">
        <f t="shared" si="3"/>
        <v>75</v>
      </c>
      <c r="T25" s="21">
        <f t="shared" si="3"/>
        <v>34</v>
      </c>
      <c r="U25" s="27">
        <f>U19+U23</f>
        <v>43304.291</v>
      </c>
      <c r="V25" s="55">
        <f t="shared" si="3"/>
        <v>100</v>
      </c>
      <c r="W25" s="21">
        <f t="shared" si="3"/>
        <v>774</v>
      </c>
      <c r="X25" s="21">
        <f>X19+X23</f>
        <v>61</v>
      </c>
      <c r="Y25" s="21">
        <f>Y19+Y23</f>
        <v>835</v>
      </c>
      <c r="Z25" s="55">
        <f t="shared" si="3"/>
        <v>100</v>
      </c>
      <c r="AA25" s="21">
        <v>0</v>
      </c>
      <c r="AB25" s="21">
        <f aca="true" t="shared" si="4" ref="AB25:AL25">AB19+AB23</f>
        <v>0</v>
      </c>
      <c r="AC25" s="21">
        <f t="shared" si="4"/>
        <v>41</v>
      </c>
      <c r="AD25" s="27">
        <f t="shared" si="4"/>
        <v>1030001.449</v>
      </c>
      <c r="AE25" s="63">
        <f t="shared" si="4"/>
        <v>100</v>
      </c>
      <c r="AF25" s="27">
        <f t="shared" si="4"/>
        <v>1348</v>
      </c>
      <c r="AG25" s="27">
        <f t="shared" si="4"/>
        <v>140</v>
      </c>
      <c r="AH25" s="27">
        <f t="shared" si="4"/>
        <v>1488</v>
      </c>
      <c r="AI25" s="63">
        <f t="shared" si="4"/>
        <v>100</v>
      </c>
      <c r="AJ25" s="27">
        <f t="shared" si="4"/>
        <v>380</v>
      </c>
      <c r="AK25" s="27">
        <f t="shared" si="4"/>
        <v>187</v>
      </c>
      <c r="AL25" s="27">
        <f t="shared" si="4"/>
        <v>123</v>
      </c>
    </row>
    <row r="26" spans="1:9" s="33" customFormat="1" ht="13.5">
      <c r="A26" s="31"/>
      <c r="B26" s="32"/>
      <c r="C26" s="32"/>
      <c r="D26" s="32"/>
      <c r="E26" s="32"/>
      <c r="F26" s="32"/>
      <c r="G26" s="32"/>
      <c r="H26" s="32"/>
      <c r="I26" s="32"/>
    </row>
    <row r="27" spans="1:9" s="33" customFormat="1" ht="13.5">
      <c r="A27" s="31" t="s">
        <v>37</v>
      </c>
      <c r="B27" s="32"/>
      <c r="C27" s="32"/>
      <c r="D27" s="32"/>
      <c r="E27" s="32"/>
      <c r="F27" s="32"/>
      <c r="G27" s="32"/>
      <c r="H27" s="32"/>
      <c r="I27" s="32"/>
    </row>
    <row r="28" spans="1:14" s="33" customFormat="1" ht="13.5">
      <c r="A28" s="34" t="s">
        <v>34</v>
      </c>
      <c r="M28" s="32"/>
      <c r="N28" s="32"/>
    </row>
    <row r="29" s="33" customFormat="1" ht="13.5">
      <c r="A29" s="34" t="s">
        <v>35</v>
      </c>
    </row>
    <row r="30" s="33" customFormat="1" ht="13.5">
      <c r="A30" s="34" t="s">
        <v>26</v>
      </c>
    </row>
    <row r="31" s="33" customFormat="1" ht="13.5">
      <c r="A31" s="34" t="s">
        <v>27</v>
      </c>
    </row>
    <row r="32" s="33" customFormat="1" ht="13.5">
      <c r="A32" s="34" t="s">
        <v>28</v>
      </c>
    </row>
    <row r="33" s="33" customFormat="1" ht="13.5">
      <c r="A33" s="35" t="s">
        <v>29</v>
      </c>
    </row>
    <row r="34" s="33" customFormat="1" ht="13.5">
      <c r="A34" s="34" t="s">
        <v>30</v>
      </c>
    </row>
    <row r="35" s="33" customFormat="1" ht="13.5">
      <c r="A35" s="34" t="s">
        <v>17</v>
      </c>
    </row>
    <row r="36" s="33" customFormat="1" ht="13.5">
      <c r="A36" s="34" t="s">
        <v>21</v>
      </c>
    </row>
    <row r="37" spans="1:30" s="33" customFormat="1" ht="13.5">
      <c r="A37" s="34" t="s">
        <v>31</v>
      </c>
      <c r="B37" s="36"/>
      <c r="C37" s="36"/>
      <c r="L37" s="36"/>
      <c r="AD37" s="36"/>
    </row>
    <row r="38" spans="1:30" s="22" customFormat="1" ht="13.5">
      <c r="A38" s="37"/>
      <c r="B38" s="37"/>
      <c r="C38" s="38"/>
      <c r="L38" s="38"/>
      <c r="AD38" s="38"/>
    </row>
    <row r="39" spans="1:30" s="22" customFormat="1" ht="13.5">
      <c r="A39" s="37"/>
      <c r="B39" s="37"/>
      <c r="C39" s="38"/>
      <c r="L39" s="38"/>
      <c r="AD39" s="38"/>
    </row>
    <row r="40" spans="1:30" s="22" customFormat="1" ht="13.5">
      <c r="A40" s="37"/>
      <c r="B40" s="37"/>
      <c r="C40" s="38"/>
      <c r="L40" s="38"/>
      <c r="AD40" s="38"/>
    </row>
    <row r="41" spans="1:30" s="22" customFormat="1" ht="13.5">
      <c r="A41" s="37"/>
      <c r="B41" s="37"/>
      <c r="C41" s="38"/>
      <c r="L41" s="38"/>
      <c r="AD41" s="38"/>
    </row>
    <row r="42" spans="1:30" s="22" customFormat="1" ht="13.5">
      <c r="A42" s="37"/>
      <c r="B42" s="37"/>
      <c r="C42" s="38"/>
      <c r="L42" s="38"/>
      <c r="AD42" s="38"/>
    </row>
    <row r="43" spans="1:30" s="22" customFormat="1" ht="13.5">
      <c r="A43" s="37"/>
      <c r="B43" s="37"/>
      <c r="C43" s="38"/>
      <c r="L43" s="38"/>
      <c r="AD43" s="38"/>
    </row>
    <row r="44" spans="1:30" s="22" customFormat="1" ht="13.5">
      <c r="A44" s="37"/>
      <c r="B44" s="39"/>
      <c r="C44" s="38"/>
      <c r="L44" s="38"/>
      <c r="AD44" s="38"/>
    </row>
    <row r="45" spans="1:30" s="22" customFormat="1" ht="13.5">
      <c r="A45" s="37"/>
      <c r="B45" s="39"/>
      <c r="C45" s="38"/>
      <c r="L45" s="38"/>
      <c r="AD45" s="38"/>
    </row>
    <row r="46" spans="1:30" s="22" customFormat="1" ht="13.5">
      <c r="A46" s="37"/>
      <c r="B46" s="39"/>
      <c r="C46" s="38"/>
      <c r="L46" s="38"/>
      <c r="AD46" s="38"/>
    </row>
    <row r="47" spans="1:30" s="22" customFormat="1" ht="13.5">
      <c r="A47" s="37"/>
      <c r="B47" s="39"/>
      <c r="C47" s="38"/>
      <c r="L47" s="38"/>
      <c r="AD47" s="38"/>
    </row>
    <row r="48" spans="1:30" s="22" customFormat="1" ht="13.5">
      <c r="A48" s="37"/>
      <c r="B48" s="39"/>
      <c r="C48" s="38"/>
      <c r="L48" s="38"/>
      <c r="AD48" s="38"/>
    </row>
    <row r="49" spans="1:30" s="22" customFormat="1" ht="13.5">
      <c r="A49" s="37"/>
      <c r="B49" s="39"/>
      <c r="C49" s="38"/>
      <c r="L49" s="38"/>
      <c r="AD49" s="38"/>
    </row>
    <row r="50" spans="1:30" s="22" customFormat="1" ht="13.5">
      <c r="A50" s="37"/>
      <c r="B50" s="39"/>
      <c r="C50" s="38"/>
      <c r="L50" s="38"/>
      <c r="AD50" s="38"/>
    </row>
    <row r="51" spans="1:30" s="22" customFormat="1" ht="13.5">
      <c r="A51" s="37"/>
      <c r="B51" s="39"/>
      <c r="C51" s="38"/>
      <c r="L51" s="38"/>
      <c r="AD51" s="38"/>
    </row>
    <row r="52" spans="1:30" s="22" customFormat="1" ht="13.5">
      <c r="A52" s="37"/>
      <c r="B52" s="39"/>
      <c r="C52" s="38"/>
      <c r="L52" s="38"/>
      <c r="AD52" s="38"/>
    </row>
    <row r="53" spans="1:30" s="22" customFormat="1" ht="13.5">
      <c r="A53" s="37"/>
      <c r="B53" s="39"/>
      <c r="C53" s="38"/>
      <c r="L53" s="38"/>
      <c r="AD53" s="38"/>
    </row>
    <row r="54" spans="1:30" s="22" customFormat="1" ht="13.5">
      <c r="A54" s="37"/>
      <c r="B54" s="39"/>
      <c r="C54" s="38"/>
      <c r="L54" s="38"/>
      <c r="AD54" s="38"/>
    </row>
    <row r="55" spans="1:30" s="22" customFormat="1" ht="13.5">
      <c r="A55" s="37"/>
      <c r="B55" s="39"/>
      <c r="C55" s="38"/>
      <c r="L55" s="38"/>
      <c r="AD55" s="38"/>
    </row>
    <row r="56" spans="1:30" ht="13.5">
      <c r="A56" s="37"/>
      <c r="B56" s="39"/>
      <c r="C56" s="38"/>
      <c r="L56" s="38"/>
      <c r="AD56" s="38"/>
    </row>
    <row r="57" spans="1:30" ht="13.5">
      <c r="A57" s="37"/>
      <c r="B57" s="39"/>
      <c r="C57" s="38"/>
      <c r="L57" s="38"/>
      <c r="AD57" s="38"/>
    </row>
    <row r="58" spans="1:30" ht="13.5">
      <c r="A58" s="37"/>
      <c r="B58" s="39"/>
      <c r="C58" s="38"/>
      <c r="L58" s="38"/>
      <c r="AD58" s="38"/>
    </row>
    <row r="59" spans="1:30" ht="13.5">
      <c r="A59" s="37"/>
      <c r="B59" s="39"/>
      <c r="C59" s="38"/>
      <c r="L59" s="38"/>
      <c r="AD59" s="38"/>
    </row>
    <row r="60" spans="1:30" ht="13.5">
      <c r="A60" s="37"/>
      <c r="B60" s="39"/>
      <c r="C60" s="38"/>
      <c r="L60" s="38"/>
      <c r="AD60" s="38"/>
    </row>
    <row r="61" spans="1:30" ht="13.5">
      <c r="A61" s="37"/>
      <c r="B61" s="39"/>
      <c r="C61" s="38"/>
      <c r="L61" s="38"/>
      <c r="AD61" s="38"/>
    </row>
    <row r="62" spans="1:30" ht="13.5">
      <c r="A62" s="37"/>
      <c r="B62" s="39"/>
      <c r="C62" s="38"/>
      <c r="L62" s="38"/>
      <c r="AD62" s="38"/>
    </row>
    <row r="63" spans="1:30" ht="13.5">
      <c r="A63" s="37"/>
      <c r="B63" s="39"/>
      <c r="C63" s="38"/>
      <c r="L63" s="38"/>
      <c r="AD63" s="38"/>
    </row>
    <row r="64" spans="1:30" ht="13.5">
      <c r="A64" s="37"/>
      <c r="B64" s="39"/>
      <c r="C64" s="38"/>
      <c r="L64" s="38"/>
      <c r="AD64" s="38"/>
    </row>
    <row r="65" spans="1:30" ht="13.5">
      <c r="A65" s="37"/>
      <c r="B65" s="39"/>
      <c r="C65" s="38"/>
      <c r="L65" s="38"/>
      <c r="AD65" s="38"/>
    </row>
    <row r="66" spans="1:30" ht="13.5">
      <c r="A66" s="37"/>
      <c r="B66" s="39"/>
      <c r="C66" s="38"/>
      <c r="L66" s="38"/>
      <c r="AD66" s="38"/>
    </row>
    <row r="67" spans="1:30" ht="13.5">
      <c r="A67" s="37"/>
      <c r="B67" s="39"/>
      <c r="C67" s="38"/>
      <c r="L67" s="38"/>
      <c r="AD67" s="38"/>
    </row>
    <row r="68" spans="1:30" ht="13.5">
      <c r="A68" s="37"/>
      <c r="B68" s="39"/>
      <c r="C68" s="38"/>
      <c r="L68" s="38"/>
      <c r="AD68" s="38"/>
    </row>
    <row r="69" spans="1:30" ht="13.5">
      <c r="A69" s="37"/>
      <c r="B69" s="39"/>
      <c r="C69" s="38"/>
      <c r="L69" s="38"/>
      <c r="AD69" s="38"/>
    </row>
    <row r="70" spans="1:30" ht="13.5">
      <c r="A70" s="37"/>
      <c r="B70" s="39"/>
      <c r="C70" s="38"/>
      <c r="L70" s="38"/>
      <c r="AD70" s="38"/>
    </row>
    <row r="71" spans="1:30" ht="13.5">
      <c r="A71" s="37"/>
      <c r="B71" s="39"/>
      <c r="C71" s="38"/>
      <c r="L71" s="38"/>
      <c r="AD71" s="38"/>
    </row>
    <row r="72" spans="1:30" ht="13.5">
      <c r="A72" s="37"/>
      <c r="B72" s="39"/>
      <c r="C72" s="38"/>
      <c r="L72" s="38"/>
      <c r="AD72" s="38"/>
    </row>
    <row r="73" spans="1:30" ht="13.5">
      <c r="A73" s="37"/>
      <c r="B73" s="39"/>
      <c r="C73" s="38"/>
      <c r="L73" s="38"/>
      <c r="AD73" s="38"/>
    </row>
    <row r="74" spans="1:30" ht="13.5">
      <c r="A74" s="37"/>
      <c r="B74" s="39"/>
      <c r="C74" s="38"/>
      <c r="L74" s="38"/>
      <c r="AD74" s="38"/>
    </row>
    <row r="75" spans="1:30" ht="13.5">
      <c r="A75" s="37"/>
      <c r="B75" s="39"/>
      <c r="C75" s="38"/>
      <c r="L75" s="38"/>
      <c r="AD75" s="38"/>
    </row>
    <row r="76" spans="1:30" ht="13.5">
      <c r="A76" s="37"/>
      <c r="B76" s="39"/>
      <c r="C76" s="38"/>
      <c r="L76" s="38"/>
      <c r="AD76" s="38"/>
    </row>
    <row r="77" spans="1:30" ht="13.5">
      <c r="A77" s="37"/>
      <c r="B77" s="39"/>
      <c r="C77" s="38"/>
      <c r="L77" s="38"/>
      <c r="AD77" s="38"/>
    </row>
    <row r="78" spans="1:30" ht="13.5">
      <c r="A78" s="37"/>
      <c r="B78" s="39"/>
      <c r="C78" s="38"/>
      <c r="L78" s="38"/>
      <c r="AD78" s="38"/>
    </row>
    <row r="79" spans="1:30" ht="13.5">
      <c r="A79" s="37"/>
      <c r="B79" s="39"/>
      <c r="C79" s="38"/>
      <c r="L79" s="38"/>
      <c r="AD79" s="38"/>
    </row>
    <row r="80" spans="12:30" ht="13.5">
      <c r="L80" s="38"/>
      <c r="AD80" s="38"/>
    </row>
    <row r="81" spans="12:30" ht="13.5">
      <c r="L81" s="38"/>
      <c r="AD81" s="38"/>
    </row>
    <row r="82" spans="12:30" ht="13.5">
      <c r="L82" s="38"/>
      <c r="AD82" s="38"/>
    </row>
  </sheetData>
  <mergeCells count="18">
    <mergeCell ref="C5:K5"/>
    <mergeCell ref="L5:T5"/>
    <mergeCell ref="A1:AL1"/>
    <mergeCell ref="A7:B7"/>
    <mergeCell ref="U5:AC5"/>
    <mergeCell ref="AD5:AL5"/>
    <mergeCell ref="C6:D6"/>
    <mergeCell ref="G6:H6"/>
    <mergeCell ref="L6:M6"/>
    <mergeCell ref="AH6:AI6"/>
    <mergeCell ref="A25:B25"/>
    <mergeCell ref="A5:B5"/>
    <mergeCell ref="A6:B6"/>
    <mergeCell ref="A8:B8"/>
    <mergeCell ref="P6:Q6"/>
    <mergeCell ref="U6:V6"/>
    <mergeCell ref="Y6:Z6"/>
    <mergeCell ref="AD6:AE6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2" r:id="rId2"/>
  <headerFooter alignWithMargins="0">
    <oddHeader>&amp;L&amp;G&amp;C&amp;"Arial Narrow,Normálne"&amp;14Štatistické vyhodnotenie verejného obstarávania za rok 2010
&amp;"Arial Narrow,Tučné"Klasický sektor, vybrané odvetvia a iné subjekty&amp;R&amp;"Arial Narrow,Normálne"&amp;11Príloha č. 2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workbookViewId="0" topLeftCell="A1">
      <selection activeCell="A1" sqref="A1:AL1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87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9" width="4.25390625" style="0" customWidth="1"/>
    <col min="30" max="30" width="10.1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1:38" s="2" customFormat="1" ht="18" customHeight="1">
      <c r="A1" s="741" t="s">
        <v>46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  <c r="AI1" s="741"/>
      <c r="AJ1" s="741"/>
      <c r="AK1" s="741"/>
      <c r="AL1" s="741"/>
    </row>
    <row r="2" spans="2:38" s="2" customFormat="1" ht="12" customHeight="1">
      <c r="B2" s="4"/>
      <c r="C2" s="3"/>
      <c r="D2" s="5"/>
      <c r="E2" s="5"/>
      <c r="F2" s="5"/>
      <c r="G2" s="5"/>
      <c r="H2" s="5"/>
      <c r="I2" s="5"/>
      <c r="J2" s="5"/>
      <c r="K2" s="5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E2" s="5"/>
      <c r="AF2" s="5"/>
      <c r="AG2" s="5"/>
      <c r="AH2" s="5"/>
      <c r="AI2" s="5"/>
      <c r="AJ2" s="5"/>
      <c r="AK2" s="5"/>
      <c r="AL2" s="5"/>
    </row>
    <row r="3" spans="1:38" s="2" customFormat="1" ht="12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8"/>
      <c r="AE3" s="9"/>
      <c r="AF3" s="9"/>
      <c r="AG3" s="9"/>
      <c r="AH3" s="9"/>
      <c r="AI3" s="9"/>
      <c r="AJ3" s="9"/>
      <c r="AK3" s="9"/>
      <c r="AL3" s="9"/>
    </row>
    <row r="4" spans="1:38" s="11" customFormat="1" ht="18.75" customHeight="1">
      <c r="A4" s="10" t="s">
        <v>0</v>
      </c>
      <c r="C4" s="12"/>
      <c r="D4" s="13"/>
      <c r="E4" s="14"/>
      <c r="F4" s="1"/>
      <c r="G4" s="1"/>
      <c r="H4" s="1"/>
      <c r="I4" s="1"/>
      <c r="J4" s="12"/>
      <c r="K4" s="13"/>
      <c r="L4" s="14"/>
      <c r="O4" s="1"/>
      <c r="P4" s="1"/>
      <c r="Q4" s="1"/>
      <c r="R4" s="1"/>
      <c r="S4" s="12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4"/>
      <c r="AG4" s="1"/>
      <c r="AH4" s="1"/>
      <c r="AI4" s="1"/>
      <c r="AJ4" s="1"/>
      <c r="AK4" s="12"/>
      <c r="AL4" s="15" t="s">
        <v>32</v>
      </c>
    </row>
    <row r="5" spans="1:38" s="16" customFormat="1" ht="18.75" customHeight="1">
      <c r="A5" s="732" t="s">
        <v>1</v>
      </c>
      <c r="B5" s="732"/>
      <c r="C5" s="740" t="s">
        <v>2</v>
      </c>
      <c r="D5" s="740"/>
      <c r="E5" s="740"/>
      <c r="F5" s="740"/>
      <c r="G5" s="740"/>
      <c r="H5" s="740"/>
      <c r="I5" s="740"/>
      <c r="J5" s="740"/>
      <c r="K5" s="740"/>
      <c r="L5" s="740" t="s">
        <v>3</v>
      </c>
      <c r="M5" s="740"/>
      <c r="N5" s="740"/>
      <c r="O5" s="740"/>
      <c r="P5" s="740"/>
      <c r="Q5" s="740"/>
      <c r="R5" s="740"/>
      <c r="S5" s="740"/>
      <c r="T5" s="740"/>
      <c r="U5" s="740" t="s">
        <v>36</v>
      </c>
      <c r="V5" s="740"/>
      <c r="W5" s="740"/>
      <c r="X5" s="740"/>
      <c r="Y5" s="740"/>
      <c r="Z5" s="740"/>
      <c r="AA5" s="740"/>
      <c r="AB5" s="740"/>
      <c r="AC5" s="740"/>
      <c r="AD5" s="730" t="s">
        <v>40</v>
      </c>
      <c r="AE5" s="730"/>
      <c r="AF5" s="730"/>
      <c r="AG5" s="730"/>
      <c r="AH5" s="730"/>
      <c r="AI5" s="730"/>
      <c r="AJ5" s="730"/>
      <c r="AK5" s="730"/>
      <c r="AL5" s="730"/>
    </row>
    <row r="6" spans="1:39" s="18" customFormat="1" ht="19.5" customHeight="1">
      <c r="A6" s="732" t="s">
        <v>5</v>
      </c>
      <c r="B6" s="732"/>
      <c r="C6" s="739" t="s">
        <v>6</v>
      </c>
      <c r="D6" s="739"/>
      <c r="E6" s="17" t="s">
        <v>7</v>
      </c>
      <c r="F6" s="17" t="s">
        <v>8</v>
      </c>
      <c r="G6" s="734" t="s">
        <v>9</v>
      </c>
      <c r="H6" s="734"/>
      <c r="I6" s="17" t="s">
        <v>10</v>
      </c>
      <c r="J6" s="17" t="s">
        <v>11</v>
      </c>
      <c r="K6" s="17" t="s">
        <v>12</v>
      </c>
      <c r="L6" s="739" t="s">
        <v>6</v>
      </c>
      <c r="M6" s="739"/>
      <c r="N6" s="17" t="s">
        <v>7</v>
      </c>
      <c r="O6" s="17" t="s">
        <v>8</v>
      </c>
      <c r="P6" s="734" t="s">
        <v>9</v>
      </c>
      <c r="Q6" s="734"/>
      <c r="R6" s="17" t="s">
        <v>10</v>
      </c>
      <c r="S6" s="17" t="s">
        <v>11</v>
      </c>
      <c r="T6" s="17" t="s">
        <v>12</v>
      </c>
      <c r="U6" s="739" t="s">
        <v>6</v>
      </c>
      <c r="V6" s="739"/>
      <c r="W6" s="17" t="s">
        <v>7</v>
      </c>
      <c r="X6" s="17" t="s">
        <v>8</v>
      </c>
      <c r="Y6" s="734" t="s">
        <v>9</v>
      </c>
      <c r="Z6" s="734"/>
      <c r="AA6" s="17" t="s">
        <v>10</v>
      </c>
      <c r="AB6" s="17" t="s">
        <v>11</v>
      </c>
      <c r="AC6" s="17" t="s">
        <v>12</v>
      </c>
      <c r="AD6" s="739" t="s">
        <v>6</v>
      </c>
      <c r="AE6" s="739"/>
      <c r="AF6" s="17" t="s">
        <v>7</v>
      </c>
      <c r="AG6" s="17" t="s">
        <v>8</v>
      </c>
      <c r="AH6" s="734" t="s">
        <v>9</v>
      </c>
      <c r="AI6" s="734"/>
      <c r="AJ6" s="17" t="s">
        <v>10</v>
      </c>
      <c r="AK6" s="17" t="s">
        <v>11</v>
      </c>
      <c r="AL6" s="17" t="s">
        <v>12</v>
      </c>
      <c r="AM6" s="16"/>
    </row>
    <row r="7" spans="1:39" s="18" customFormat="1" ht="13.5" customHeight="1">
      <c r="A7" s="729" t="s">
        <v>13</v>
      </c>
      <c r="B7" s="742"/>
      <c r="C7" s="45" t="s">
        <v>33</v>
      </c>
      <c r="D7" s="19" t="s">
        <v>14</v>
      </c>
      <c r="E7" s="19" t="s">
        <v>15</v>
      </c>
      <c r="F7" s="19" t="s">
        <v>15</v>
      </c>
      <c r="G7" s="19" t="s">
        <v>15</v>
      </c>
      <c r="H7" s="19" t="s">
        <v>14</v>
      </c>
      <c r="I7" s="19" t="s">
        <v>15</v>
      </c>
      <c r="J7" s="19" t="s">
        <v>15</v>
      </c>
      <c r="K7" s="19" t="s">
        <v>15</v>
      </c>
      <c r="L7" s="45" t="s">
        <v>33</v>
      </c>
      <c r="M7" s="19" t="s">
        <v>14</v>
      </c>
      <c r="N7" s="19" t="s">
        <v>15</v>
      </c>
      <c r="O7" s="19" t="s">
        <v>15</v>
      </c>
      <c r="P7" s="19" t="s">
        <v>15</v>
      </c>
      <c r="Q7" s="19" t="s">
        <v>14</v>
      </c>
      <c r="R7" s="19" t="s">
        <v>15</v>
      </c>
      <c r="S7" s="19" t="s">
        <v>15</v>
      </c>
      <c r="T7" s="19" t="s">
        <v>15</v>
      </c>
      <c r="U7" s="45" t="s">
        <v>33</v>
      </c>
      <c r="V7" s="19" t="s">
        <v>14</v>
      </c>
      <c r="W7" s="19" t="s">
        <v>15</v>
      </c>
      <c r="X7" s="19" t="s">
        <v>15</v>
      </c>
      <c r="Y7" s="19" t="s">
        <v>15</v>
      </c>
      <c r="Z7" s="19" t="s">
        <v>14</v>
      </c>
      <c r="AA7" s="19" t="s">
        <v>15</v>
      </c>
      <c r="AB7" s="19" t="s">
        <v>15</v>
      </c>
      <c r="AC7" s="19" t="s">
        <v>15</v>
      </c>
      <c r="AD7" s="45" t="s">
        <v>33</v>
      </c>
      <c r="AE7" s="19" t="s">
        <v>14</v>
      </c>
      <c r="AF7" s="19" t="s">
        <v>15</v>
      </c>
      <c r="AG7" s="19" t="s">
        <v>15</v>
      </c>
      <c r="AH7" s="19" t="s">
        <v>15</v>
      </c>
      <c r="AI7" s="19" t="s">
        <v>14</v>
      </c>
      <c r="AJ7" s="19" t="s">
        <v>15</v>
      </c>
      <c r="AK7" s="19" t="s">
        <v>15</v>
      </c>
      <c r="AL7" s="19" t="s">
        <v>15</v>
      </c>
      <c r="AM7" s="16"/>
    </row>
    <row r="8" spans="1:39" s="20" customFormat="1" ht="9.75" customHeight="1">
      <c r="A8" s="733" t="s">
        <v>16</v>
      </c>
      <c r="B8" s="733"/>
      <c r="C8" s="46">
        <v>1</v>
      </c>
      <c r="D8" s="46">
        <v>2</v>
      </c>
      <c r="E8" s="46">
        <v>3</v>
      </c>
      <c r="F8" s="46">
        <v>4</v>
      </c>
      <c r="G8" s="47">
        <v>5</v>
      </c>
      <c r="H8" s="46">
        <v>6</v>
      </c>
      <c r="I8" s="46">
        <v>7</v>
      </c>
      <c r="J8" s="46">
        <v>8</v>
      </c>
      <c r="K8" s="47">
        <v>9</v>
      </c>
      <c r="L8" s="46">
        <v>10</v>
      </c>
      <c r="M8" s="46">
        <v>11</v>
      </c>
      <c r="N8" s="46">
        <v>12</v>
      </c>
      <c r="O8" s="46">
        <v>13</v>
      </c>
      <c r="P8" s="47">
        <v>14</v>
      </c>
      <c r="Q8" s="46">
        <v>15</v>
      </c>
      <c r="R8" s="46">
        <v>16</v>
      </c>
      <c r="S8" s="46">
        <v>17</v>
      </c>
      <c r="T8" s="47">
        <v>18</v>
      </c>
      <c r="U8" s="46">
        <v>19</v>
      </c>
      <c r="V8" s="46">
        <v>20</v>
      </c>
      <c r="W8" s="46">
        <v>21</v>
      </c>
      <c r="X8" s="46">
        <v>22</v>
      </c>
      <c r="Y8" s="47">
        <v>23</v>
      </c>
      <c r="Z8" s="46">
        <v>24</v>
      </c>
      <c r="AA8" s="46">
        <v>25</v>
      </c>
      <c r="AB8" s="46">
        <v>26</v>
      </c>
      <c r="AC8" s="47">
        <v>27</v>
      </c>
      <c r="AD8" s="46">
        <v>28</v>
      </c>
      <c r="AE8" s="46">
        <v>29</v>
      </c>
      <c r="AF8" s="46">
        <v>30</v>
      </c>
      <c r="AG8" s="46">
        <v>31</v>
      </c>
      <c r="AH8" s="47">
        <v>32</v>
      </c>
      <c r="AI8" s="46">
        <v>33</v>
      </c>
      <c r="AJ8" s="46">
        <v>34</v>
      </c>
      <c r="AK8" s="46">
        <v>35</v>
      </c>
      <c r="AL8" s="47">
        <v>36</v>
      </c>
      <c r="AM8" s="42"/>
    </row>
    <row r="9" spans="1:39" s="18" customFormat="1" ht="9.75" customHeight="1">
      <c r="A9" s="48"/>
      <c r="B9" s="49"/>
      <c r="C9" s="50"/>
      <c r="D9" s="51"/>
      <c r="E9" s="50"/>
      <c r="F9" s="50"/>
      <c r="G9" s="52"/>
      <c r="H9" s="51"/>
      <c r="I9" s="50"/>
      <c r="J9" s="50"/>
      <c r="K9" s="52"/>
      <c r="L9" s="50"/>
      <c r="M9" s="51"/>
      <c r="N9" s="50"/>
      <c r="O9" s="50"/>
      <c r="P9" s="52"/>
      <c r="Q9" s="51"/>
      <c r="R9" s="50"/>
      <c r="S9" s="50"/>
      <c r="T9" s="52"/>
      <c r="U9" s="50"/>
      <c r="V9" s="51"/>
      <c r="W9" s="50"/>
      <c r="X9" s="50"/>
      <c r="Y9" s="52"/>
      <c r="Z9" s="51"/>
      <c r="AA9" s="50"/>
      <c r="AB9" s="50"/>
      <c r="AC9" s="52"/>
      <c r="AD9" s="50"/>
      <c r="AE9" s="51"/>
      <c r="AF9" s="50"/>
      <c r="AG9" s="50"/>
      <c r="AH9" s="52"/>
      <c r="AI9" s="51"/>
      <c r="AJ9" s="50"/>
      <c r="AK9" s="50"/>
      <c r="AL9" s="52"/>
      <c r="AM9" s="16"/>
    </row>
    <row r="10" spans="1:39" s="22" customFormat="1" ht="15" customHeight="1">
      <c r="A10" s="53" t="s">
        <v>17</v>
      </c>
      <c r="B10" s="53"/>
      <c r="C10" s="21"/>
      <c r="D10" s="54"/>
      <c r="E10" s="21"/>
      <c r="F10" s="21"/>
      <c r="G10" s="21"/>
      <c r="H10" s="55"/>
      <c r="I10" s="21"/>
      <c r="J10" s="21"/>
      <c r="K10" s="21"/>
      <c r="L10" s="21"/>
      <c r="M10" s="55"/>
      <c r="N10" s="21"/>
      <c r="O10" s="21"/>
      <c r="P10" s="21"/>
      <c r="Q10" s="55"/>
      <c r="R10" s="21"/>
      <c r="S10" s="21"/>
      <c r="T10" s="21"/>
      <c r="U10" s="21"/>
      <c r="V10" s="55"/>
      <c r="W10" s="21"/>
      <c r="X10" s="21"/>
      <c r="Y10" s="21"/>
      <c r="Z10" s="55"/>
      <c r="AA10" s="21"/>
      <c r="AB10" s="21"/>
      <c r="AC10" s="21"/>
      <c r="AD10" s="21"/>
      <c r="AE10" s="55"/>
      <c r="AF10" s="21"/>
      <c r="AG10" s="21"/>
      <c r="AH10" s="21"/>
      <c r="AI10" s="55"/>
      <c r="AJ10" s="21"/>
      <c r="AK10" s="21"/>
      <c r="AL10" s="21"/>
      <c r="AM10" s="43"/>
    </row>
    <row r="11" spans="1:38" s="22" customFormat="1" ht="15" customHeight="1">
      <c r="A11" s="56" t="s">
        <v>18</v>
      </c>
      <c r="B11" s="57"/>
      <c r="C11" s="75">
        <v>891960.692</v>
      </c>
      <c r="D11" s="58">
        <v>54.4</v>
      </c>
      <c r="E11" s="24">
        <v>231</v>
      </c>
      <c r="F11" s="24">
        <v>43</v>
      </c>
      <c r="G11" s="24">
        <v>274</v>
      </c>
      <c r="H11" s="58">
        <v>63.7</v>
      </c>
      <c r="I11" s="24">
        <v>266</v>
      </c>
      <c r="J11" s="24">
        <v>54</v>
      </c>
      <c r="K11" s="24">
        <v>0</v>
      </c>
      <c r="L11" s="75">
        <v>16263.68</v>
      </c>
      <c r="M11" s="58">
        <v>59.8</v>
      </c>
      <c r="N11" s="24">
        <v>162</v>
      </c>
      <c r="O11" s="24">
        <v>6</v>
      </c>
      <c r="P11" s="24">
        <v>168</v>
      </c>
      <c r="Q11" s="58">
        <v>66.1</v>
      </c>
      <c r="R11" s="24">
        <v>0</v>
      </c>
      <c r="S11" s="24">
        <v>19</v>
      </c>
      <c r="T11" s="24">
        <v>6</v>
      </c>
      <c r="U11" s="75">
        <v>15148.598</v>
      </c>
      <c r="V11" s="58">
        <v>19.7</v>
      </c>
      <c r="W11" s="24">
        <v>275</v>
      </c>
      <c r="X11" s="24">
        <v>19</v>
      </c>
      <c r="Y11" s="24">
        <v>294</v>
      </c>
      <c r="Z11" s="58">
        <v>27.8</v>
      </c>
      <c r="AA11" s="24">
        <v>0</v>
      </c>
      <c r="AB11" s="24">
        <v>0</v>
      </c>
      <c r="AC11" s="24">
        <v>10</v>
      </c>
      <c r="AD11" s="79">
        <v>923372.97</v>
      </c>
      <c r="AE11" s="58">
        <v>53</v>
      </c>
      <c r="AF11" s="24">
        <v>668</v>
      </c>
      <c r="AG11" s="24">
        <v>68</v>
      </c>
      <c r="AH11" s="24">
        <v>736</v>
      </c>
      <c r="AI11" s="58">
        <v>42.2</v>
      </c>
      <c r="AJ11" s="24">
        <v>266</v>
      </c>
      <c r="AK11" s="24">
        <v>73</v>
      </c>
      <c r="AL11" s="24">
        <v>16</v>
      </c>
    </row>
    <row r="12" spans="1:38" s="22" customFormat="1" ht="15" customHeight="1">
      <c r="A12" s="56" t="s">
        <v>19</v>
      </c>
      <c r="B12" s="57"/>
      <c r="C12" s="75">
        <v>131429.448</v>
      </c>
      <c r="D12" s="58">
        <v>8</v>
      </c>
      <c r="E12" s="24">
        <v>39</v>
      </c>
      <c r="F12" s="24">
        <v>5</v>
      </c>
      <c r="G12" s="24">
        <v>44</v>
      </c>
      <c r="H12" s="58">
        <v>10.2</v>
      </c>
      <c r="I12" s="24">
        <v>16</v>
      </c>
      <c r="J12" s="24">
        <v>13</v>
      </c>
      <c r="K12" s="24">
        <v>0</v>
      </c>
      <c r="L12" s="75">
        <v>10534.375</v>
      </c>
      <c r="M12" s="58">
        <v>38.7</v>
      </c>
      <c r="N12" s="24">
        <v>66</v>
      </c>
      <c r="O12" s="24">
        <v>17</v>
      </c>
      <c r="P12" s="24">
        <v>83</v>
      </c>
      <c r="Q12" s="58">
        <v>32.7</v>
      </c>
      <c r="R12" s="24">
        <v>0</v>
      </c>
      <c r="S12" s="24">
        <v>23</v>
      </c>
      <c r="T12" s="24">
        <v>2</v>
      </c>
      <c r="U12" s="75">
        <v>12579.004</v>
      </c>
      <c r="V12" s="58">
        <v>16.4</v>
      </c>
      <c r="W12" s="24">
        <v>266</v>
      </c>
      <c r="X12" s="24">
        <v>7</v>
      </c>
      <c r="Y12" s="24">
        <v>273</v>
      </c>
      <c r="Z12" s="58">
        <v>25.8</v>
      </c>
      <c r="AA12" s="24">
        <v>0</v>
      </c>
      <c r="AB12" s="24">
        <v>0</v>
      </c>
      <c r="AC12" s="24">
        <v>10</v>
      </c>
      <c r="AD12" s="79">
        <v>154542.827</v>
      </c>
      <c r="AE12" s="58">
        <v>8.9</v>
      </c>
      <c r="AF12" s="24">
        <v>371</v>
      </c>
      <c r="AG12" s="24">
        <v>29</v>
      </c>
      <c r="AH12" s="24">
        <v>400</v>
      </c>
      <c r="AI12" s="58">
        <v>22.9</v>
      </c>
      <c r="AJ12" s="24">
        <v>16</v>
      </c>
      <c r="AK12" s="24">
        <v>36</v>
      </c>
      <c r="AL12" s="24">
        <v>12</v>
      </c>
    </row>
    <row r="13" spans="1:38" s="25" customFormat="1" ht="15" customHeight="1">
      <c r="A13" s="59"/>
      <c r="B13" s="59" t="s">
        <v>20</v>
      </c>
      <c r="C13" s="76">
        <v>1023390.14</v>
      </c>
      <c r="D13" s="60">
        <v>62.4</v>
      </c>
      <c r="E13" s="61">
        <v>270</v>
      </c>
      <c r="F13" s="61">
        <v>48</v>
      </c>
      <c r="G13" s="61">
        <v>318</v>
      </c>
      <c r="H13" s="60">
        <v>74</v>
      </c>
      <c r="I13" s="61">
        <v>282</v>
      </c>
      <c r="J13" s="61">
        <v>67</v>
      </c>
      <c r="K13" s="61">
        <v>0</v>
      </c>
      <c r="L13" s="76">
        <v>26798.055</v>
      </c>
      <c r="M13" s="60">
        <v>98.5</v>
      </c>
      <c r="N13" s="61">
        <v>228</v>
      </c>
      <c r="O13" s="61">
        <v>23</v>
      </c>
      <c r="P13" s="61">
        <v>251</v>
      </c>
      <c r="Q13" s="60">
        <v>98.8</v>
      </c>
      <c r="R13" s="61">
        <v>0</v>
      </c>
      <c r="S13" s="61">
        <v>42</v>
      </c>
      <c r="T13" s="61">
        <v>8</v>
      </c>
      <c r="U13" s="76">
        <v>27727.602</v>
      </c>
      <c r="V13" s="60">
        <v>36.1</v>
      </c>
      <c r="W13" s="61">
        <v>541</v>
      </c>
      <c r="X13" s="61">
        <v>26</v>
      </c>
      <c r="Y13" s="61">
        <v>567</v>
      </c>
      <c r="Z13" s="60">
        <v>53.5</v>
      </c>
      <c r="AA13" s="61">
        <v>0</v>
      </c>
      <c r="AB13" s="61">
        <v>0</v>
      </c>
      <c r="AC13" s="61">
        <v>20</v>
      </c>
      <c r="AD13" s="76">
        <v>1077915.797</v>
      </c>
      <c r="AE13" s="60">
        <v>61.8</v>
      </c>
      <c r="AF13" s="61">
        <v>1039</v>
      </c>
      <c r="AG13" s="61">
        <v>97</v>
      </c>
      <c r="AH13" s="61">
        <v>1136</v>
      </c>
      <c r="AI13" s="60">
        <v>65.2</v>
      </c>
      <c r="AJ13" s="61">
        <v>282</v>
      </c>
      <c r="AK13" s="61">
        <v>109</v>
      </c>
      <c r="AL13" s="61">
        <v>28</v>
      </c>
    </row>
    <row r="14" spans="1:39" s="22" customFormat="1" ht="9.75" customHeight="1">
      <c r="A14" s="48"/>
      <c r="B14" s="48"/>
      <c r="C14" s="77"/>
      <c r="D14" s="62"/>
      <c r="E14" s="23"/>
      <c r="F14" s="23"/>
      <c r="G14" s="23"/>
      <c r="H14" s="62"/>
      <c r="I14" s="23"/>
      <c r="J14" s="23"/>
      <c r="K14" s="23"/>
      <c r="L14" s="77"/>
      <c r="M14" s="58"/>
      <c r="N14" s="24"/>
      <c r="O14" s="24"/>
      <c r="P14" s="24"/>
      <c r="Q14" s="58"/>
      <c r="R14" s="24"/>
      <c r="S14" s="24"/>
      <c r="T14" s="24"/>
      <c r="U14" s="77"/>
      <c r="V14" s="58"/>
      <c r="W14" s="24"/>
      <c r="X14" s="24"/>
      <c r="Y14" s="24"/>
      <c r="Z14" s="58"/>
      <c r="AA14" s="24"/>
      <c r="AB14" s="24"/>
      <c r="AC14" s="24"/>
      <c r="AD14" s="80"/>
      <c r="AE14" s="62"/>
      <c r="AF14" s="23"/>
      <c r="AG14" s="23"/>
      <c r="AH14" s="23"/>
      <c r="AI14" s="62"/>
      <c r="AJ14" s="23"/>
      <c r="AK14" s="23"/>
      <c r="AL14" s="23"/>
      <c r="AM14" s="43"/>
    </row>
    <row r="15" spans="1:39" s="22" customFormat="1" ht="15" customHeight="1">
      <c r="A15" s="53" t="s">
        <v>21</v>
      </c>
      <c r="B15" s="53"/>
      <c r="C15" s="78"/>
      <c r="D15" s="63"/>
      <c r="E15" s="27"/>
      <c r="F15" s="27"/>
      <c r="G15" s="27"/>
      <c r="H15" s="63"/>
      <c r="I15" s="27"/>
      <c r="J15" s="27"/>
      <c r="K15" s="27"/>
      <c r="L15" s="78"/>
      <c r="M15" s="55"/>
      <c r="N15" s="21"/>
      <c r="O15" s="21"/>
      <c r="P15" s="21"/>
      <c r="Q15" s="55"/>
      <c r="R15" s="21"/>
      <c r="S15" s="21"/>
      <c r="T15" s="21"/>
      <c r="U15" s="78"/>
      <c r="V15" s="55"/>
      <c r="W15" s="21"/>
      <c r="X15" s="21"/>
      <c r="Y15" s="21"/>
      <c r="Z15" s="55"/>
      <c r="AA15" s="21"/>
      <c r="AB15" s="21"/>
      <c r="AC15" s="21"/>
      <c r="AD15" s="78"/>
      <c r="AE15" s="63"/>
      <c r="AF15" s="27"/>
      <c r="AG15" s="27"/>
      <c r="AH15" s="27"/>
      <c r="AI15" s="63"/>
      <c r="AJ15" s="27"/>
      <c r="AK15" s="27"/>
      <c r="AL15" s="27"/>
      <c r="AM15" s="43"/>
    </row>
    <row r="16" spans="1:39" s="22" customFormat="1" ht="9.75" customHeight="1">
      <c r="A16" s="48"/>
      <c r="B16" s="48"/>
      <c r="C16" s="77"/>
      <c r="D16" s="62"/>
      <c r="E16" s="23"/>
      <c r="F16" s="23"/>
      <c r="G16" s="23"/>
      <c r="H16" s="62"/>
      <c r="I16" s="23"/>
      <c r="J16" s="23"/>
      <c r="K16" s="23"/>
      <c r="L16" s="77"/>
      <c r="M16" s="58"/>
      <c r="N16" s="24"/>
      <c r="O16" s="24"/>
      <c r="P16" s="24"/>
      <c r="Q16" s="58"/>
      <c r="R16" s="24"/>
      <c r="S16" s="24"/>
      <c r="T16" s="24"/>
      <c r="U16" s="77"/>
      <c r="V16" s="58"/>
      <c r="W16" s="24"/>
      <c r="X16" s="24"/>
      <c r="Y16" s="24"/>
      <c r="Z16" s="58"/>
      <c r="AA16" s="24"/>
      <c r="AB16" s="24"/>
      <c r="AC16" s="24"/>
      <c r="AD16" s="80"/>
      <c r="AE16" s="62"/>
      <c r="AF16" s="23"/>
      <c r="AG16" s="23"/>
      <c r="AH16" s="23"/>
      <c r="AI16" s="62"/>
      <c r="AJ16" s="23"/>
      <c r="AK16" s="23"/>
      <c r="AL16" s="23"/>
      <c r="AM16" s="43"/>
    </row>
    <row r="17" spans="1:38" s="29" customFormat="1" ht="15" customHeight="1">
      <c r="A17" s="64"/>
      <c r="B17" s="59" t="s">
        <v>22</v>
      </c>
      <c r="C17" s="76">
        <v>590856.899</v>
      </c>
      <c r="D17" s="60">
        <v>36</v>
      </c>
      <c r="E17" s="61">
        <v>58</v>
      </c>
      <c r="F17" s="61">
        <v>9</v>
      </c>
      <c r="G17" s="61">
        <v>67</v>
      </c>
      <c r="H17" s="60">
        <v>15.6</v>
      </c>
      <c r="I17" s="61">
        <v>68</v>
      </c>
      <c r="J17" s="61">
        <v>10</v>
      </c>
      <c r="K17" s="61">
        <v>4</v>
      </c>
      <c r="L17" s="76">
        <v>0</v>
      </c>
      <c r="M17" s="60">
        <v>0</v>
      </c>
      <c r="N17" s="61">
        <v>0</v>
      </c>
      <c r="O17" s="61">
        <v>0</v>
      </c>
      <c r="P17" s="61">
        <v>0</v>
      </c>
      <c r="Q17" s="60">
        <v>0</v>
      </c>
      <c r="R17" s="61">
        <v>0</v>
      </c>
      <c r="S17" s="61">
        <v>0</v>
      </c>
      <c r="T17" s="61">
        <v>0</v>
      </c>
      <c r="U17" s="76">
        <v>6342.484</v>
      </c>
      <c r="V17" s="60">
        <v>8.3</v>
      </c>
      <c r="W17" s="61">
        <v>48</v>
      </c>
      <c r="X17" s="61">
        <v>0</v>
      </c>
      <c r="Y17" s="61">
        <v>48</v>
      </c>
      <c r="Z17" s="60">
        <v>4.5</v>
      </c>
      <c r="AA17" s="61">
        <v>0</v>
      </c>
      <c r="AB17" s="61">
        <v>0</v>
      </c>
      <c r="AC17" s="61">
        <v>1</v>
      </c>
      <c r="AD17" s="76">
        <v>597199.384</v>
      </c>
      <c r="AE17" s="60">
        <v>34.3</v>
      </c>
      <c r="AF17" s="61">
        <v>106</v>
      </c>
      <c r="AG17" s="61">
        <v>9</v>
      </c>
      <c r="AH17" s="61">
        <v>115</v>
      </c>
      <c r="AI17" s="60">
        <v>6.6</v>
      </c>
      <c r="AJ17" s="61">
        <v>68</v>
      </c>
      <c r="AK17" s="61">
        <v>10</v>
      </c>
      <c r="AL17" s="61">
        <v>5</v>
      </c>
    </row>
    <row r="18" spans="1:38" s="22" customFormat="1" ht="9.75" customHeight="1">
      <c r="A18" s="48"/>
      <c r="B18" s="44"/>
      <c r="C18" s="77"/>
      <c r="D18" s="62"/>
      <c r="E18" s="23"/>
      <c r="F18" s="23"/>
      <c r="G18" s="23"/>
      <c r="H18" s="62"/>
      <c r="I18" s="23"/>
      <c r="J18" s="23"/>
      <c r="K18" s="23"/>
      <c r="L18" s="77"/>
      <c r="M18" s="58"/>
      <c r="N18" s="24"/>
      <c r="O18" s="24"/>
      <c r="P18" s="24"/>
      <c r="Q18" s="58"/>
      <c r="R18" s="24"/>
      <c r="S18" s="24"/>
      <c r="T18" s="24"/>
      <c r="U18" s="77"/>
      <c r="V18" s="58"/>
      <c r="W18" s="24"/>
      <c r="X18" s="24"/>
      <c r="Y18" s="24"/>
      <c r="Z18" s="58"/>
      <c r="AA18" s="24"/>
      <c r="AB18" s="24"/>
      <c r="AC18" s="24"/>
      <c r="AD18" s="80"/>
      <c r="AE18" s="62"/>
      <c r="AF18" s="23"/>
      <c r="AG18" s="23"/>
      <c r="AH18" s="23"/>
      <c r="AI18" s="62"/>
      <c r="AJ18" s="23"/>
      <c r="AK18" s="23"/>
      <c r="AL18" s="23"/>
    </row>
    <row r="19" spans="1:39" s="22" customFormat="1" ht="15" customHeight="1">
      <c r="A19" s="65"/>
      <c r="B19" s="66" t="s">
        <v>23</v>
      </c>
      <c r="C19" s="78">
        <f aca="true" t="shared" si="0" ref="C19:AL19">C13+C17</f>
        <v>1614247.0389999999</v>
      </c>
      <c r="D19" s="63">
        <f t="shared" si="0"/>
        <v>98.4</v>
      </c>
      <c r="E19" s="27">
        <f t="shared" si="0"/>
        <v>328</v>
      </c>
      <c r="F19" s="27">
        <f t="shared" si="0"/>
        <v>57</v>
      </c>
      <c r="G19" s="27">
        <f t="shared" si="0"/>
        <v>385</v>
      </c>
      <c r="H19" s="63">
        <f t="shared" si="0"/>
        <v>89.6</v>
      </c>
      <c r="I19" s="27">
        <f t="shared" si="0"/>
        <v>350</v>
      </c>
      <c r="J19" s="27">
        <f t="shared" si="0"/>
        <v>77</v>
      </c>
      <c r="K19" s="27">
        <f t="shared" si="0"/>
        <v>4</v>
      </c>
      <c r="L19" s="78">
        <f t="shared" si="0"/>
        <v>26798.055</v>
      </c>
      <c r="M19" s="55">
        <f t="shared" si="0"/>
        <v>98.5</v>
      </c>
      <c r="N19" s="21">
        <f t="shared" si="0"/>
        <v>228</v>
      </c>
      <c r="O19" s="21">
        <f t="shared" si="0"/>
        <v>23</v>
      </c>
      <c r="P19" s="21">
        <f t="shared" si="0"/>
        <v>251</v>
      </c>
      <c r="Q19" s="55">
        <f t="shared" si="0"/>
        <v>98.8</v>
      </c>
      <c r="R19" s="21">
        <f t="shared" si="0"/>
        <v>0</v>
      </c>
      <c r="S19" s="21">
        <f t="shared" si="0"/>
        <v>42</v>
      </c>
      <c r="T19" s="21">
        <f t="shared" si="0"/>
        <v>8</v>
      </c>
      <c r="U19" s="78">
        <f t="shared" si="0"/>
        <v>34070.085999999996</v>
      </c>
      <c r="V19" s="55">
        <f t="shared" si="0"/>
        <v>44.400000000000006</v>
      </c>
      <c r="W19" s="21">
        <f t="shared" si="0"/>
        <v>589</v>
      </c>
      <c r="X19" s="21">
        <f t="shared" si="0"/>
        <v>26</v>
      </c>
      <c r="Y19" s="21">
        <f t="shared" si="0"/>
        <v>615</v>
      </c>
      <c r="Z19" s="55">
        <f t="shared" si="0"/>
        <v>58</v>
      </c>
      <c r="AA19" s="21">
        <f t="shared" si="0"/>
        <v>0</v>
      </c>
      <c r="AB19" s="21">
        <f t="shared" si="0"/>
        <v>0</v>
      </c>
      <c r="AC19" s="21">
        <f t="shared" si="0"/>
        <v>21</v>
      </c>
      <c r="AD19" s="78">
        <f t="shared" si="0"/>
        <v>1675115.1809999999</v>
      </c>
      <c r="AE19" s="63">
        <f t="shared" si="0"/>
        <v>96.1</v>
      </c>
      <c r="AF19" s="27">
        <f t="shared" si="0"/>
        <v>1145</v>
      </c>
      <c r="AG19" s="27">
        <f t="shared" si="0"/>
        <v>106</v>
      </c>
      <c r="AH19" s="27">
        <f t="shared" si="0"/>
        <v>1251</v>
      </c>
      <c r="AI19" s="63">
        <f t="shared" si="0"/>
        <v>71.8</v>
      </c>
      <c r="AJ19" s="27">
        <f t="shared" si="0"/>
        <v>350</v>
      </c>
      <c r="AK19" s="27">
        <f t="shared" si="0"/>
        <v>119</v>
      </c>
      <c r="AL19" s="27">
        <f t="shared" si="0"/>
        <v>33</v>
      </c>
      <c r="AM19" s="43"/>
    </row>
    <row r="20" spans="1:39" s="22" customFormat="1" ht="15" customHeight="1">
      <c r="A20" s="48"/>
      <c r="B20" s="48"/>
      <c r="C20" s="77"/>
      <c r="D20" s="62"/>
      <c r="E20" s="23"/>
      <c r="F20" s="23"/>
      <c r="G20" s="23"/>
      <c r="H20" s="62"/>
      <c r="I20" s="23"/>
      <c r="J20" s="23"/>
      <c r="K20" s="23"/>
      <c r="L20" s="77"/>
      <c r="M20" s="58"/>
      <c r="N20" s="24"/>
      <c r="O20" s="24"/>
      <c r="P20" s="24"/>
      <c r="Q20" s="58"/>
      <c r="R20" s="24"/>
      <c r="S20" s="24"/>
      <c r="T20" s="24"/>
      <c r="U20" s="77"/>
      <c r="V20" s="58"/>
      <c r="W20" s="24"/>
      <c r="X20" s="24"/>
      <c r="Y20" s="24"/>
      <c r="Z20" s="58"/>
      <c r="AA20" s="24"/>
      <c r="AB20" s="24"/>
      <c r="AC20" s="24"/>
      <c r="AD20" s="80"/>
      <c r="AE20" s="62"/>
      <c r="AF20" s="23"/>
      <c r="AG20" s="23"/>
      <c r="AH20" s="23"/>
      <c r="AI20" s="62"/>
      <c r="AJ20" s="23"/>
      <c r="AK20" s="23"/>
      <c r="AL20" s="23"/>
      <c r="AM20" s="43"/>
    </row>
    <row r="21" spans="1:38" s="22" customFormat="1" ht="15" customHeight="1">
      <c r="A21" s="53" t="s">
        <v>24</v>
      </c>
      <c r="B21" s="53"/>
      <c r="C21" s="78"/>
      <c r="D21" s="63"/>
      <c r="E21" s="27"/>
      <c r="F21" s="27"/>
      <c r="G21" s="27"/>
      <c r="H21" s="63"/>
      <c r="I21" s="27"/>
      <c r="J21" s="27"/>
      <c r="K21" s="27"/>
      <c r="L21" s="78"/>
      <c r="M21" s="55"/>
      <c r="N21" s="21"/>
      <c r="O21" s="21"/>
      <c r="P21" s="21"/>
      <c r="Q21" s="55"/>
      <c r="R21" s="21"/>
      <c r="S21" s="21"/>
      <c r="T21" s="21"/>
      <c r="U21" s="78"/>
      <c r="V21" s="55"/>
      <c r="W21" s="21"/>
      <c r="X21" s="21"/>
      <c r="Y21" s="21"/>
      <c r="Z21" s="55"/>
      <c r="AA21" s="21"/>
      <c r="AB21" s="21"/>
      <c r="AC21" s="21"/>
      <c r="AD21" s="78"/>
      <c r="AE21" s="63"/>
      <c r="AF21" s="27"/>
      <c r="AG21" s="27"/>
      <c r="AH21" s="27"/>
      <c r="AI21" s="63"/>
      <c r="AJ21" s="27"/>
      <c r="AK21" s="27"/>
      <c r="AL21" s="27"/>
    </row>
    <row r="22" spans="1:39" s="22" customFormat="1" ht="9.75" customHeight="1">
      <c r="A22" s="48"/>
      <c r="B22" s="48"/>
      <c r="C22" s="77"/>
      <c r="D22" s="62"/>
      <c r="E22" s="23"/>
      <c r="F22" s="23"/>
      <c r="G22" s="23"/>
      <c r="H22" s="62"/>
      <c r="I22" s="23"/>
      <c r="J22" s="23"/>
      <c r="K22" s="23"/>
      <c r="L22" s="77"/>
      <c r="M22" s="58"/>
      <c r="N22" s="24"/>
      <c r="O22" s="24"/>
      <c r="P22" s="24"/>
      <c r="Q22" s="58"/>
      <c r="R22" s="24"/>
      <c r="S22" s="24"/>
      <c r="T22" s="24"/>
      <c r="U22" s="77"/>
      <c r="V22" s="58"/>
      <c r="W22" s="24"/>
      <c r="X22" s="24"/>
      <c r="Y22" s="24"/>
      <c r="Z22" s="58"/>
      <c r="AA22" s="24"/>
      <c r="AB22" s="24"/>
      <c r="AC22" s="24"/>
      <c r="AD22" s="80"/>
      <c r="AE22" s="62"/>
      <c r="AF22" s="23"/>
      <c r="AG22" s="23"/>
      <c r="AH22" s="23"/>
      <c r="AI22" s="62"/>
      <c r="AJ22" s="23"/>
      <c r="AK22" s="23"/>
      <c r="AL22" s="23"/>
      <c r="AM22" s="43"/>
    </row>
    <row r="23" spans="1:38" s="30" customFormat="1" ht="15" customHeight="1">
      <c r="A23" s="59"/>
      <c r="B23" s="59" t="s">
        <v>24</v>
      </c>
      <c r="C23" s="76">
        <v>25173.146</v>
      </c>
      <c r="D23" s="60">
        <v>1.6</v>
      </c>
      <c r="E23" s="61">
        <v>43</v>
      </c>
      <c r="F23" s="61">
        <v>2</v>
      </c>
      <c r="G23" s="61">
        <v>45</v>
      </c>
      <c r="H23" s="60">
        <v>10.4</v>
      </c>
      <c r="I23" s="61">
        <v>0</v>
      </c>
      <c r="J23" s="61">
        <v>10</v>
      </c>
      <c r="K23" s="61">
        <v>3</v>
      </c>
      <c r="L23" s="76">
        <v>406.585</v>
      </c>
      <c r="M23" s="60">
        <v>1.5</v>
      </c>
      <c r="N23" s="61">
        <v>2</v>
      </c>
      <c r="O23" s="61">
        <v>1</v>
      </c>
      <c r="P23" s="61">
        <v>3</v>
      </c>
      <c r="Q23" s="60">
        <v>1.2</v>
      </c>
      <c r="R23" s="61">
        <v>0</v>
      </c>
      <c r="S23" s="61">
        <v>0</v>
      </c>
      <c r="T23" s="61">
        <v>0</v>
      </c>
      <c r="U23" s="76">
        <v>42757.835</v>
      </c>
      <c r="V23" s="60">
        <v>55.6</v>
      </c>
      <c r="W23" s="61">
        <v>426</v>
      </c>
      <c r="X23" s="61">
        <v>18</v>
      </c>
      <c r="Y23" s="61">
        <v>444</v>
      </c>
      <c r="Z23" s="60">
        <v>42</v>
      </c>
      <c r="AA23" s="61">
        <v>0</v>
      </c>
      <c r="AB23" s="61">
        <v>0</v>
      </c>
      <c r="AC23" s="61">
        <v>6</v>
      </c>
      <c r="AD23" s="76">
        <v>68337.567</v>
      </c>
      <c r="AE23" s="60">
        <v>3.9</v>
      </c>
      <c r="AF23" s="61">
        <v>471</v>
      </c>
      <c r="AG23" s="61">
        <v>21</v>
      </c>
      <c r="AH23" s="61">
        <v>492</v>
      </c>
      <c r="AI23" s="60">
        <v>28.2</v>
      </c>
      <c r="AJ23" s="61">
        <v>0</v>
      </c>
      <c r="AK23" s="61">
        <v>10</v>
      </c>
      <c r="AL23" s="61">
        <v>9</v>
      </c>
    </row>
    <row r="24" spans="1:39" s="22" customFormat="1" ht="9.75" customHeight="1">
      <c r="A24" s="48"/>
      <c r="B24" s="44"/>
      <c r="C24" s="23"/>
      <c r="D24" s="62"/>
      <c r="E24" s="23"/>
      <c r="F24" s="23"/>
      <c r="G24" s="23"/>
      <c r="H24" s="62"/>
      <c r="I24" s="23"/>
      <c r="J24" s="23"/>
      <c r="K24" s="23"/>
      <c r="L24" s="23"/>
      <c r="M24" s="58"/>
      <c r="N24" s="24"/>
      <c r="O24" s="24"/>
      <c r="P24" s="24"/>
      <c r="Q24" s="58"/>
      <c r="R24" s="24"/>
      <c r="S24" s="24"/>
      <c r="T24" s="24"/>
      <c r="U24" s="23"/>
      <c r="V24" s="58"/>
      <c r="W24" s="24"/>
      <c r="X24" s="24"/>
      <c r="Y24" s="24"/>
      <c r="Z24" s="58"/>
      <c r="AA24" s="24"/>
      <c r="AB24" s="24"/>
      <c r="AC24" s="24"/>
      <c r="AD24" s="23"/>
      <c r="AE24" s="62"/>
      <c r="AF24" s="23"/>
      <c r="AG24" s="23"/>
      <c r="AH24" s="23"/>
      <c r="AI24" s="62"/>
      <c r="AJ24" s="23"/>
      <c r="AK24" s="23"/>
      <c r="AL24" s="23"/>
      <c r="AM24" s="43"/>
    </row>
    <row r="25" spans="1:39" s="22" customFormat="1" ht="15" customHeight="1">
      <c r="A25" s="735" t="s">
        <v>25</v>
      </c>
      <c r="B25" s="735"/>
      <c r="C25" s="27">
        <f aca="true" t="shared" si="1" ref="C25:Z25">C19+C23</f>
        <v>1639420.1849999998</v>
      </c>
      <c r="D25" s="63">
        <f t="shared" si="1"/>
        <v>100</v>
      </c>
      <c r="E25" s="27">
        <f t="shared" si="1"/>
        <v>371</v>
      </c>
      <c r="F25" s="27">
        <f t="shared" si="1"/>
        <v>59</v>
      </c>
      <c r="G25" s="27">
        <f t="shared" si="1"/>
        <v>430</v>
      </c>
      <c r="H25" s="63">
        <f t="shared" si="1"/>
        <v>100</v>
      </c>
      <c r="I25" s="27">
        <f t="shared" si="1"/>
        <v>350</v>
      </c>
      <c r="J25" s="27">
        <f t="shared" si="1"/>
        <v>87</v>
      </c>
      <c r="K25" s="27">
        <f t="shared" si="1"/>
        <v>7</v>
      </c>
      <c r="L25" s="27">
        <f t="shared" si="1"/>
        <v>27204.64</v>
      </c>
      <c r="M25" s="55">
        <f t="shared" si="1"/>
        <v>100</v>
      </c>
      <c r="N25" s="21">
        <f t="shared" si="1"/>
        <v>230</v>
      </c>
      <c r="O25" s="21">
        <f t="shared" si="1"/>
        <v>24</v>
      </c>
      <c r="P25" s="21">
        <f t="shared" si="1"/>
        <v>254</v>
      </c>
      <c r="Q25" s="55">
        <f t="shared" si="1"/>
        <v>100</v>
      </c>
      <c r="R25" s="21">
        <f t="shared" si="1"/>
        <v>0</v>
      </c>
      <c r="S25" s="21">
        <f t="shared" si="1"/>
        <v>42</v>
      </c>
      <c r="T25" s="21">
        <f t="shared" si="1"/>
        <v>8</v>
      </c>
      <c r="U25" s="27">
        <f t="shared" si="1"/>
        <v>76827.921</v>
      </c>
      <c r="V25" s="55">
        <f t="shared" si="1"/>
        <v>100</v>
      </c>
      <c r="W25" s="21">
        <f t="shared" si="1"/>
        <v>1015</v>
      </c>
      <c r="X25" s="21">
        <f t="shared" si="1"/>
        <v>44</v>
      </c>
      <c r="Y25" s="21">
        <f t="shared" si="1"/>
        <v>1059</v>
      </c>
      <c r="Z25" s="55">
        <f t="shared" si="1"/>
        <v>100</v>
      </c>
      <c r="AA25" s="21">
        <v>0</v>
      </c>
      <c r="AB25" s="21">
        <f aca="true" t="shared" si="2" ref="AB25:AL25">AB19+AB23</f>
        <v>0</v>
      </c>
      <c r="AC25" s="21">
        <f t="shared" si="2"/>
        <v>27</v>
      </c>
      <c r="AD25" s="27">
        <f t="shared" si="2"/>
        <v>1743452.748</v>
      </c>
      <c r="AE25" s="63">
        <f t="shared" si="2"/>
        <v>100</v>
      </c>
      <c r="AF25" s="27">
        <f t="shared" si="2"/>
        <v>1616</v>
      </c>
      <c r="AG25" s="27">
        <f t="shared" si="2"/>
        <v>127</v>
      </c>
      <c r="AH25" s="27">
        <f t="shared" si="2"/>
        <v>1743</v>
      </c>
      <c r="AI25" s="63">
        <f t="shared" si="2"/>
        <v>100</v>
      </c>
      <c r="AJ25" s="27">
        <f t="shared" si="2"/>
        <v>350</v>
      </c>
      <c r="AK25" s="27">
        <f t="shared" si="2"/>
        <v>129</v>
      </c>
      <c r="AL25" s="27">
        <f t="shared" si="2"/>
        <v>42</v>
      </c>
      <c r="AM25" s="43"/>
    </row>
    <row r="26" spans="1:9" s="33" customFormat="1" ht="13.5">
      <c r="A26" s="31"/>
      <c r="B26" s="32"/>
      <c r="C26" s="32"/>
      <c r="D26" s="32"/>
      <c r="E26" s="32"/>
      <c r="F26" s="32"/>
      <c r="G26" s="32"/>
      <c r="H26" s="32"/>
      <c r="I26" s="32"/>
    </row>
    <row r="27" spans="1:9" s="33" customFormat="1" ht="13.5">
      <c r="A27" s="31" t="s">
        <v>37</v>
      </c>
      <c r="B27" s="32"/>
      <c r="C27" s="32"/>
      <c r="D27" s="32"/>
      <c r="E27" s="32"/>
      <c r="F27" s="32"/>
      <c r="G27" s="32"/>
      <c r="H27" s="32"/>
      <c r="I27" s="32"/>
    </row>
    <row r="28" spans="1:14" s="33" customFormat="1" ht="13.5">
      <c r="A28" s="34" t="s">
        <v>34</v>
      </c>
      <c r="M28" s="32"/>
      <c r="N28" s="32"/>
    </row>
    <row r="29" s="33" customFormat="1" ht="13.5">
      <c r="A29" s="34" t="s">
        <v>35</v>
      </c>
    </row>
    <row r="30" s="33" customFormat="1" ht="13.5">
      <c r="A30" s="34" t="s">
        <v>26</v>
      </c>
    </row>
    <row r="31" s="33" customFormat="1" ht="13.5">
      <c r="A31" s="34" t="s">
        <v>27</v>
      </c>
    </row>
    <row r="32" s="33" customFormat="1" ht="13.5">
      <c r="A32" s="34" t="s">
        <v>28</v>
      </c>
    </row>
    <row r="33" s="33" customFormat="1" ht="13.5">
      <c r="A33" s="35" t="s">
        <v>29</v>
      </c>
    </row>
    <row r="34" s="33" customFormat="1" ht="13.5">
      <c r="A34" s="34" t="s">
        <v>30</v>
      </c>
    </row>
    <row r="35" s="33" customFormat="1" ht="13.5">
      <c r="A35" s="34" t="s">
        <v>17</v>
      </c>
    </row>
    <row r="36" s="33" customFormat="1" ht="13.5">
      <c r="A36" s="34" t="s">
        <v>21</v>
      </c>
    </row>
    <row r="37" spans="1:30" s="33" customFormat="1" ht="13.5">
      <c r="A37" s="34" t="s">
        <v>31</v>
      </c>
      <c r="B37" s="36"/>
      <c r="C37" s="36"/>
      <c r="L37" s="36"/>
      <c r="AD37" s="36"/>
    </row>
    <row r="38" spans="1:30" s="22" customFormat="1" ht="13.5">
      <c r="A38" s="37"/>
      <c r="B38" s="37"/>
      <c r="C38" s="38"/>
      <c r="L38" s="38"/>
      <c r="AD38" s="38"/>
    </row>
    <row r="39" spans="1:30" s="22" customFormat="1" ht="13.5">
      <c r="A39" s="37"/>
      <c r="B39" s="37"/>
      <c r="C39" s="38"/>
      <c r="L39" s="38"/>
      <c r="AD39" s="38"/>
    </row>
    <row r="40" spans="1:30" s="22" customFormat="1" ht="13.5">
      <c r="A40" s="37"/>
      <c r="B40" s="37"/>
      <c r="C40" s="38"/>
      <c r="L40" s="38"/>
      <c r="AD40" s="38"/>
    </row>
    <row r="41" spans="1:30" s="22" customFormat="1" ht="13.5">
      <c r="A41" s="37"/>
      <c r="B41" s="37"/>
      <c r="C41" s="38"/>
      <c r="L41" s="38"/>
      <c r="AD41" s="38"/>
    </row>
    <row r="42" spans="1:30" s="22" customFormat="1" ht="13.5">
      <c r="A42" s="37"/>
      <c r="B42" s="37"/>
      <c r="C42" s="38"/>
      <c r="L42" s="38"/>
      <c r="AD42" s="38"/>
    </row>
    <row r="43" spans="1:30" s="22" customFormat="1" ht="13.5">
      <c r="A43" s="37"/>
      <c r="B43" s="37"/>
      <c r="C43" s="38"/>
      <c r="L43" s="38"/>
      <c r="AD43" s="38"/>
    </row>
    <row r="44" spans="1:30" s="22" customFormat="1" ht="13.5">
      <c r="A44" s="37"/>
      <c r="B44" s="39"/>
      <c r="C44" s="38"/>
      <c r="L44" s="38"/>
      <c r="AD44" s="38"/>
    </row>
    <row r="45" spans="1:30" s="22" customFormat="1" ht="13.5">
      <c r="A45" s="37"/>
      <c r="B45" s="39"/>
      <c r="C45" s="38"/>
      <c r="L45" s="38"/>
      <c r="AD45" s="38"/>
    </row>
    <row r="46" spans="1:30" s="22" customFormat="1" ht="13.5">
      <c r="A46" s="37"/>
      <c r="B46" s="39"/>
      <c r="C46" s="38"/>
      <c r="L46" s="38"/>
      <c r="AD46" s="38"/>
    </row>
    <row r="47" spans="1:30" s="22" customFormat="1" ht="13.5">
      <c r="A47" s="37"/>
      <c r="B47" s="39"/>
      <c r="C47" s="38"/>
      <c r="L47" s="38"/>
      <c r="AD47" s="38"/>
    </row>
    <row r="48" spans="1:30" s="22" customFormat="1" ht="13.5">
      <c r="A48" s="37"/>
      <c r="B48" s="39"/>
      <c r="C48" s="38"/>
      <c r="L48" s="38"/>
      <c r="AD48" s="38"/>
    </row>
    <row r="49" spans="1:30" s="22" customFormat="1" ht="13.5">
      <c r="A49" s="37"/>
      <c r="B49" s="39"/>
      <c r="C49" s="38"/>
      <c r="L49" s="38"/>
      <c r="AD49" s="38"/>
    </row>
    <row r="50" spans="1:30" s="22" customFormat="1" ht="13.5">
      <c r="A50" s="37"/>
      <c r="B50" s="39"/>
      <c r="C50" s="38"/>
      <c r="L50" s="38"/>
      <c r="AD50" s="38"/>
    </row>
    <row r="51" spans="1:30" s="22" customFormat="1" ht="13.5">
      <c r="A51" s="37"/>
      <c r="B51" s="39"/>
      <c r="C51" s="38"/>
      <c r="L51" s="38"/>
      <c r="AD51" s="38"/>
    </row>
    <row r="52" spans="1:30" s="22" customFormat="1" ht="13.5">
      <c r="A52" s="37"/>
      <c r="B52" s="39"/>
      <c r="C52" s="38"/>
      <c r="L52" s="38"/>
      <c r="AD52" s="38"/>
    </row>
    <row r="53" spans="1:30" s="22" customFormat="1" ht="13.5">
      <c r="A53" s="37"/>
      <c r="B53" s="39"/>
      <c r="C53" s="38"/>
      <c r="L53" s="38"/>
      <c r="AD53" s="38"/>
    </row>
    <row r="54" spans="1:30" s="22" customFormat="1" ht="13.5">
      <c r="A54" s="37"/>
      <c r="B54" s="39"/>
      <c r="C54" s="38"/>
      <c r="L54" s="38"/>
      <c r="AD54" s="38"/>
    </row>
    <row r="55" spans="1:30" s="22" customFormat="1" ht="13.5">
      <c r="A55" s="37"/>
      <c r="B55" s="39"/>
      <c r="C55" s="38"/>
      <c r="L55" s="38"/>
      <c r="AD55" s="38"/>
    </row>
    <row r="56" spans="1:30" ht="13.5">
      <c r="A56" s="37"/>
      <c r="B56" s="39"/>
      <c r="C56" s="38"/>
      <c r="L56" s="38"/>
      <c r="AD56" s="38"/>
    </row>
    <row r="57" spans="1:30" ht="13.5">
      <c r="A57" s="37"/>
      <c r="B57" s="39"/>
      <c r="C57" s="38"/>
      <c r="L57" s="38"/>
      <c r="AD57" s="38"/>
    </row>
    <row r="58" spans="1:30" ht="13.5">
      <c r="A58" s="37"/>
      <c r="B58" s="39"/>
      <c r="C58" s="38"/>
      <c r="L58" s="38"/>
      <c r="AD58" s="38"/>
    </row>
    <row r="59" spans="1:30" ht="13.5">
      <c r="A59" s="37"/>
      <c r="B59" s="39"/>
      <c r="C59" s="38"/>
      <c r="L59" s="38"/>
      <c r="AD59" s="38"/>
    </row>
    <row r="60" spans="1:30" ht="13.5">
      <c r="A60" s="37"/>
      <c r="B60" s="39"/>
      <c r="C60" s="38"/>
      <c r="L60" s="38"/>
      <c r="AD60" s="38"/>
    </row>
    <row r="61" spans="1:30" ht="13.5">
      <c r="A61" s="37"/>
      <c r="B61" s="39"/>
      <c r="C61" s="38"/>
      <c r="L61" s="38"/>
      <c r="AD61" s="38"/>
    </row>
    <row r="62" spans="1:30" ht="13.5">
      <c r="A62" s="37"/>
      <c r="B62" s="39"/>
      <c r="C62" s="38"/>
      <c r="L62" s="38"/>
      <c r="AD62" s="38"/>
    </row>
    <row r="63" spans="1:30" ht="13.5">
      <c r="A63" s="37"/>
      <c r="B63" s="39"/>
      <c r="C63" s="38"/>
      <c r="L63" s="38"/>
      <c r="AD63" s="38"/>
    </row>
    <row r="64" spans="1:30" ht="13.5">
      <c r="A64" s="37"/>
      <c r="B64" s="39"/>
      <c r="C64" s="38"/>
      <c r="L64" s="38"/>
      <c r="AD64" s="38"/>
    </row>
    <row r="65" spans="1:30" ht="13.5">
      <c r="A65" s="37"/>
      <c r="B65" s="39"/>
      <c r="C65" s="38"/>
      <c r="L65" s="38"/>
      <c r="AD65" s="38"/>
    </row>
    <row r="66" spans="1:30" ht="13.5">
      <c r="A66" s="37"/>
      <c r="B66" s="39"/>
      <c r="C66" s="38"/>
      <c r="L66" s="38"/>
      <c r="AD66" s="38"/>
    </row>
    <row r="67" spans="1:30" ht="13.5">
      <c r="A67" s="37"/>
      <c r="B67" s="39"/>
      <c r="C67" s="38"/>
      <c r="L67" s="38"/>
      <c r="AD67" s="38"/>
    </row>
    <row r="68" spans="1:30" ht="13.5">
      <c r="A68" s="37"/>
      <c r="B68" s="39"/>
      <c r="C68" s="38"/>
      <c r="L68" s="38"/>
      <c r="AD68" s="38"/>
    </row>
    <row r="69" spans="1:30" ht="13.5">
      <c r="A69" s="37"/>
      <c r="B69" s="39"/>
      <c r="C69" s="38"/>
      <c r="L69" s="38"/>
      <c r="AD69" s="38"/>
    </row>
    <row r="70" spans="1:30" ht="13.5">
      <c r="A70" s="37"/>
      <c r="B70" s="39"/>
      <c r="C70" s="38"/>
      <c r="L70" s="38"/>
      <c r="AD70" s="38"/>
    </row>
    <row r="71" spans="1:30" ht="13.5">
      <c r="A71" s="37"/>
      <c r="B71" s="39"/>
      <c r="C71" s="38"/>
      <c r="L71" s="38"/>
      <c r="AD71" s="38"/>
    </row>
    <row r="72" spans="1:30" ht="13.5">
      <c r="A72" s="37"/>
      <c r="B72" s="39"/>
      <c r="C72" s="38"/>
      <c r="L72" s="38"/>
      <c r="AD72" s="38"/>
    </row>
    <row r="73" spans="1:30" ht="13.5">
      <c r="A73" s="37"/>
      <c r="B73" s="39"/>
      <c r="C73" s="38"/>
      <c r="L73" s="38"/>
      <c r="AD73" s="38"/>
    </row>
    <row r="74" spans="1:30" ht="13.5">
      <c r="A74" s="37"/>
      <c r="B74" s="39"/>
      <c r="C74" s="38"/>
      <c r="L74" s="38"/>
      <c r="AD74" s="38"/>
    </row>
    <row r="75" spans="1:30" ht="13.5">
      <c r="A75" s="37"/>
      <c r="B75" s="39"/>
      <c r="C75" s="38"/>
      <c r="L75" s="38"/>
      <c r="AD75" s="38"/>
    </row>
    <row r="76" spans="1:30" ht="13.5">
      <c r="A76" s="37"/>
      <c r="B76" s="39"/>
      <c r="C76" s="38"/>
      <c r="L76" s="38"/>
      <c r="AD76" s="38"/>
    </row>
    <row r="77" spans="1:30" ht="13.5">
      <c r="A77" s="37"/>
      <c r="B77" s="39"/>
      <c r="C77" s="38"/>
      <c r="L77" s="38"/>
      <c r="AD77" s="38"/>
    </row>
    <row r="78" spans="1:30" ht="13.5">
      <c r="A78" s="37"/>
      <c r="B78" s="39"/>
      <c r="C78" s="38"/>
      <c r="L78" s="38"/>
      <c r="AD78" s="38"/>
    </row>
    <row r="79" spans="1:30" ht="13.5">
      <c r="A79" s="37"/>
      <c r="B79" s="39"/>
      <c r="C79" s="38"/>
      <c r="L79" s="38"/>
      <c r="AD79" s="38"/>
    </row>
    <row r="80" spans="12:30" ht="13.5">
      <c r="L80" s="38"/>
      <c r="AD80" s="38"/>
    </row>
    <row r="81" spans="12:30" ht="13.5">
      <c r="L81" s="38"/>
      <c r="AD81" s="38"/>
    </row>
    <row r="82" spans="12:30" ht="13.5">
      <c r="L82" s="38"/>
      <c r="AD82" s="38"/>
    </row>
  </sheetData>
  <mergeCells count="18">
    <mergeCell ref="A1:AL1"/>
    <mergeCell ref="AH6:AI6"/>
    <mergeCell ref="P6:Q6"/>
    <mergeCell ref="U6:V6"/>
    <mergeCell ref="Y6:Z6"/>
    <mergeCell ref="AD6:AE6"/>
    <mergeCell ref="AD5:AL5"/>
    <mergeCell ref="U5:AC5"/>
    <mergeCell ref="A25:B25"/>
    <mergeCell ref="C5:K5"/>
    <mergeCell ref="L5:T5"/>
    <mergeCell ref="A6:B6"/>
    <mergeCell ref="A7:B7"/>
    <mergeCell ref="A8:B8"/>
    <mergeCell ref="C6:D6"/>
    <mergeCell ref="G6:H6"/>
    <mergeCell ref="L6:M6"/>
    <mergeCell ref="A5:B5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2" r:id="rId2"/>
  <headerFooter alignWithMargins="0">
    <oddHeader>&amp;L&amp;G&amp;C&amp;"Arial Narrow,Normálne"&amp;14Štatistické vyhodnotenie verejného obstarávania za rok 2010
&amp;"Arial Narrow,Tučné"Klasický sektor, vybrané odvetvia a iné subjekty&amp;R&amp;"Arial Narrow,Normálne"&amp;11Príloha č. 3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workbookViewId="0" topLeftCell="H1">
      <selection activeCell="A1" sqref="A1:AL1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10.00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10.87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10.25390625" style="0" customWidth="1"/>
    <col min="22" max="29" width="4.25390625" style="0" customWidth="1"/>
    <col min="30" max="30" width="10.00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1:38" s="2" customFormat="1" ht="18" customHeight="1">
      <c r="A1" s="741" t="s">
        <v>47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  <c r="AI1" s="741"/>
      <c r="AJ1" s="741"/>
      <c r="AK1" s="741"/>
      <c r="AL1" s="741"/>
    </row>
    <row r="2" spans="2:38" s="2" customFormat="1" ht="12" customHeight="1">
      <c r="B2" s="4"/>
      <c r="C2" s="3"/>
      <c r="D2" s="5"/>
      <c r="E2" s="5"/>
      <c r="F2" s="5"/>
      <c r="G2" s="5"/>
      <c r="H2" s="5"/>
      <c r="I2" s="5"/>
      <c r="J2" s="5"/>
      <c r="K2" s="5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E2" s="5"/>
      <c r="AF2" s="5"/>
      <c r="AG2" s="5"/>
      <c r="AH2" s="5"/>
      <c r="AI2" s="5"/>
      <c r="AJ2" s="5"/>
      <c r="AK2" s="5"/>
      <c r="AL2" s="5"/>
    </row>
    <row r="3" spans="1:38" s="2" customFormat="1" ht="12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8"/>
      <c r="AE3" s="9"/>
      <c r="AF3" s="9"/>
      <c r="AG3" s="9"/>
      <c r="AH3" s="9"/>
      <c r="AI3" s="9"/>
      <c r="AJ3" s="9"/>
      <c r="AK3" s="9"/>
      <c r="AL3" s="9"/>
    </row>
    <row r="4" spans="1:38" s="11" customFormat="1" ht="18.75" customHeight="1">
      <c r="A4" s="10" t="s">
        <v>0</v>
      </c>
      <c r="C4" s="12"/>
      <c r="D4" s="13"/>
      <c r="E4" s="14"/>
      <c r="F4" s="1"/>
      <c r="G4" s="1"/>
      <c r="H4" s="1"/>
      <c r="I4" s="1"/>
      <c r="J4" s="12"/>
      <c r="K4" s="13"/>
      <c r="L4" s="14"/>
      <c r="O4" s="1"/>
      <c r="P4" s="1"/>
      <c r="Q4" s="1"/>
      <c r="R4" s="1"/>
      <c r="S4" s="12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4"/>
      <c r="AG4" s="1"/>
      <c r="AH4" s="1"/>
      <c r="AI4" s="1"/>
      <c r="AJ4" s="1"/>
      <c r="AK4" s="12"/>
      <c r="AL4" s="15" t="s">
        <v>32</v>
      </c>
    </row>
    <row r="5" spans="1:38" s="16" customFormat="1" ht="18.75" customHeight="1">
      <c r="A5" s="732" t="s">
        <v>1</v>
      </c>
      <c r="B5" s="732"/>
      <c r="C5" s="740" t="s">
        <v>2</v>
      </c>
      <c r="D5" s="740"/>
      <c r="E5" s="740"/>
      <c r="F5" s="740"/>
      <c r="G5" s="740"/>
      <c r="H5" s="740"/>
      <c r="I5" s="740"/>
      <c r="J5" s="740"/>
      <c r="K5" s="740"/>
      <c r="L5" s="740" t="s">
        <v>3</v>
      </c>
      <c r="M5" s="740"/>
      <c r="N5" s="740"/>
      <c r="O5" s="740"/>
      <c r="P5" s="740"/>
      <c r="Q5" s="740"/>
      <c r="R5" s="740"/>
      <c r="S5" s="740"/>
      <c r="T5" s="740"/>
      <c r="U5" s="740" t="s">
        <v>36</v>
      </c>
      <c r="V5" s="740"/>
      <c r="W5" s="740"/>
      <c r="X5" s="740"/>
      <c r="Y5" s="740"/>
      <c r="Z5" s="740"/>
      <c r="AA5" s="740"/>
      <c r="AB5" s="740"/>
      <c r="AC5" s="740"/>
      <c r="AD5" s="730" t="s">
        <v>41</v>
      </c>
      <c r="AE5" s="730"/>
      <c r="AF5" s="730"/>
      <c r="AG5" s="730"/>
      <c r="AH5" s="730"/>
      <c r="AI5" s="730"/>
      <c r="AJ5" s="730"/>
      <c r="AK5" s="730"/>
      <c r="AL5" s="730"/>
    </row>
    <row r="6" spans="1:39" s="18" customFormat="1" ht="19.5" customHeight="1">
      <c r="A6" s="732" t="s">
        <v>5</v>
      </c>
      <c r="B6" s="732"/>
      <c r="C6" s="739" t="s">
        <v>6</v>
      </c>
      <c r="D6" s="739"/>
      <c r="E6" s="17" t="s">
        <v>7</v>
      </c>
      <c r="F6" s="17" t="s">
        <v>8</v>
      </c>
      <c r="G6" s="734" t="s">
        <v>9</v>
      </c>
      <c r="H6" s="734"/>
      <c r="I6" s="17" t="s">
        <v>10</v>
      </c>
      <c r="J6" s="17" t="s">
        <v>11</v>
      </c>
      <c r="K6" s="17" t="s">
        <v>12</v>
      </c>
      <c r="L6" s="739" t="s">
        <v>6</v>
      </c>
      <c r="M6" s="739"/>
      <c r="N6" s="17" t="s">
        <v>7</v>
      </c>
      <c r="O6" s="17" t="s">
        <v>8</v>
      </c>
      <c r="P6" s="734" t="s">
        <v>9</v>
      </c>
      <c r="Q6" s="734"/>
      <c r="R6" s="17" t="s">
        <v>10</v>
      </c>
      <c r="S6" s="17" t="s">
        <v>11</v>
      </c>
      <c r="T6" s="17" t="s">
        <v>12</v>
      </c>
      <c r="U6" s="739" t="s">
        <v>6</v>
      </c>
      <c r="V6" s="739"/>
      <c r="W6" s="17" t="s">
        <v>7</v>
      </c>
      <c r="X6" s="17" t="s">
        <v>8</v>
      </c>
      <c r="Y6" s="734" t="s">
        <v>9</v>
      </c>
      <c r="Z6" s="734"/>
      <c r="AA6" s="17" t="s">
        <v>10</v>
      </c>
      <c r="AB6" s="17" t="s">
        <v>11</v>
      </c>
      <c r="AC6" s="17" t="s">
        <v>12</v>
      </c>
      <c r="AD6" s="739" t="s">
        <v>6</v>
      </c>
      <c r="AE6" s="739"/>
      <c r="AF6" s="17" t="s">
        <v>7</v>
      </c>
      <c r="AG6" s="17" t="s">
        <v>8</v>
      </c>
      <c r="AH6" s="734" t="s">
        <v>9</v>
      </c>
      <c r="AI6" s="734"/>
      <c r="AJ6" s="17" t="s">
        <v>10</v>
      </c>
      <c r="AK6" s="17" t="s">
        <v>11</v>
      </c>
      <c r="AL6" s="17" t="s">
        <v>12</v>
      </c>
      <c r="AM6" s="16"/>
    </row>
    <row r="7" spans="1:39" s="18" customFormat="1" ht="13.5" customHeight="1">
      <c r="A7" s="729" t="s">
        <v>13</v>
      </c>
      <c r="B7" s="742"/>
      <c r="C7" s="45" t="s">
        <v>33</v>
      </c>
      <c r="D7" s="19" t="s">
        <v>14</v>
      </c>
      <c r="E7" s="19" t="s">
        <v>15</v>
      </c>
      <c r="F7" s="19" t="s">
        <v>15</v>
      </c>
      <c r="G7" s="19" t="s">
        <v>15</v>
      </c>
      <c r="H7" s="19" t="s">
        <v>14</v>
      </c>
      <c r="I7" s="19" t="s">
        <v>15</v>
      </c>
      <c r="J7" s="19" t="s">
        <v>15</v>
      </c>
      <c r="K7" s="19" t="s">
        <v>15</v>
      </c>
      <c r="L7" s="45" t="s">
        <v>33</v>
      </c>
      <c r="M7" s="19" t="s">
        <v>14</v>
      </c>
      <c r="N7" s="19" t="s">
        <v>15</v>
      </c>
      <c r="O7" s="19" t="s">
        <v>15</v>
      </c>
      <c r="P7" s="19" t="s">
        <v>15</v>
      </c>
      <c r="Q7" s="19" t="s">
        <v>14</v>
      </c>
      <c r="R7" s="19" t="s">
        <v>15</v>
      </c>
      <c r="S7" s="19" t="s">
        <v>15</v>
      </c>
      <c r="T7" s="19" t="s">
        <v>15</v>
      </c>
      <c r="U7" s="45" t="s">
        <v>33</v>
      </c>
      <c r="V7" s="19" t="s">
        <v>14</v>
      </c>
      <c r="W7" s="19" t="s">
        <v>15</v>
      </c>
      <c r="X7" s="19" t="s">
        <v>15</v>
      </c>
      <c r="Y7" s="19" t="s">
        <v>15</v>
      </c>
      <c r="Z7" s="19" t="s">
        <v>14</v>
      </c>
      <c r="AA7" s="19" t="s">
        <v>15</v>
      </c>
      <c r="AB7" s="19" t="s">
        <v>15</v>
      </c>
      <c r="AC7" s="19" t="s">
        <v>15</v>
      </c>
      <c r="AD7" s="45" t="s">
        <v>33</v>
      </c>
      <c r="AE7" s="19" t="s">
        <v>14</v>
      </c>
      <c r="AF7" s="19" t="s">
        <v>15</v>
      </c>
      <c r="AG7" s="19" t="s">
        <v>15</v>
      </c>
      <c r="AH7" s="19" t="s">
        <v>15</v>
      </c>
      <c r="AI7" s="19" t="s">
        <v>14</v>
      </c>
      <c r="AJ7" s="19" t="s">
        <v>15</v>
      </c>
      <c r="AK7" s="19" t="s">
        <v>15</v>
      </c>
      <c r="AL7" s="19" t="s">
        <v>15</v>
      </c>
      <c r="AM7" s="16"/>
    </row>
    <row r="8" spans="1:39" s="20" customFormat="1" ht="9.75" customHeight="1">
      <c r="A8" s="733" t="s">
        <v>16</v>
      </c>
      <c r="B8" s="733"/>
      <c r="C8" s="46">
        <v>1</v>
      </c>
      <c r="D8" s="46">
        <v>2</v>
      </c>
      <c r="E8" s="46">
        <v>3</v>
      </c>
      <c r="F8" s="46">
        <v>4</v>
      </c>
      <c r="G8" s="47">
        <v>5</v>
      </c>
      <c r="H8" s="46">
        <v>6</v>
      </c>
      <c r="I8" s="46">
        <v>7</v>
      </c>
      <c r="J8" s="46">
        <v>8</v>
      </c>
      <c r="K8" s="47">
        <v>9</v>
      </c>
      <c r="L8" s="46">
        <v>10</v>
      </c>
      <c r="M8" s="46">
        <v>11</v>
      </c>
      <c r="N8" s="46">
        <v>12</v>
      </c>
      <c r="O8" s="46">
        <v>13</v>
      </c>
      <c r="P8" s="47">
        <v>14</v>
      </c>
      <c r="Q8" s="46">
        <v>15</v>
      </c>
      <c r="R8" s="46">
        <v>16</v>
      </c>
      <c r="S8" s="46">
        <v>17</v>
      </c>
      <c r="T8" s="47">
        <v>18</v>
      </c>
      <c r="U8" s="46">
        <v>19</v>
      </c>
      <c r="V8" s="46">
        <v>20</v>
      </c>
      <c r="W8" s="46">
        <v>21</v>
      </c>
      <c r="X8" s="46">
        <v>22</v>
      </c>
      <c r="Y8" s="47">
        <v>23</v>
      </c>
      <c r="Z8" s="46">
        <v>24</v>
      </c>
      <c r="AA8" s="46">
        <v>25</v>
      </c>
      <c r="AB8" s="46">
        <v>26</v>
      </c>
      <c r="AC8" s="47">
        <v>27</v>
      </c>
      <c r="AD8" s="46">
        <v>28</v>
      </c>
      <c r="AE8" s="46">
        <v>29</v>
      </c>
      <c r="AF8" s="46">
        <v>30</v>
      </c>
      <c r="AG8" s="46">
        <v>31</v>
      </c>
      <c r="AH8" s="47">
        <v>32</v>
      </c>
      <c r="AI8" s="46">
        <v>33</v>
      </c>
      <c r="AJ8" s="46">
        <v>34</v>
      </c>
      <c r="AK8" s="46">
        <v>35</v>
      </c>
      <c r="AL8" s="47">
        <v>36</v>
      </c>
      <c r="AM8" s="42"/>
    </row>
    <row r="9" spans="1:39" s="18" customFormat="1" ht="9.75" customHeight="1">
      <c r="A9" s="48"/>
      <c r="B9" s="49"/>
      <c r="C9" s="50"/>
      <c r="D9" s="51"/>
      <c r="E9" s="50"/>
      <c r="F9" s="50"/>
      <c r="G9" s="52"/>
      <c r="H9" s="51"/>
      <c r="I9" s="50"/>
      <c r="J9" s="50"/>
      <c r="K9" s="52"/>
      <c r="L9" s="50"/>
      <c r="M9" s="51"/>
      <c r="N9" s="50"/>
      <c r="O9" s="50"/>
      <c r="P9" s="52"/>
      <c r="Q9" s="51"/>
      <c r="R9" s="50"/>
      <c r="S9" s="50"/>
      <c r="T9" s="52"/>
      <c r="U9" s="50"/>
      <c r="V9" s="51"/>
      <c r="W9" s="50"/>
      <c r="X9" s="50"/>
      <c r="Y9" s="52"/>
      <c r="Z9" s="51"/>
      <c r="AA9" s="50"/>
      <c r="AB9" s="50"/>
      <c r="AC9" s="52"/>
      <c r="AD9" s="50"/>
      <c r="AE9" s="51"/>
      <c r="AF9" s="50"/>
      <c r="AG9" s="50"/>
      <c r="AH9" s="52"/>
      <c r="AI9" s="51"/>
      <c r="AJ9" s="50"/>
      <c r="AK9" s="50"/>
      <c r="AL9" s="52"/>
      <c r="AM9" s="16"/>
    </row>
    <row r="10" spans="1:39" s="22" customFormat="1" ht="15" customHeight="1">
      <c r="A10" s="53" t="s">
        <v>17</v>
      </c>
      <c r="B10" s="53"/>
      <c r="C10" s="21"/>
      <c r="D10" s="54"/>
      <c r="E10" s="21"/>
      <c r="F10" s="21"/>
      <c r="G10" s="21"/>
      <c r="H10" s="55"/>
      <c r="I10" s="21"/>
      <c r="J10" s="21"/>
      <c r="K10" s="21"/>
      <c r="L10" s="21"/>
      <c r="M10" s="55"/>
      <c r="N10" s="21"/>
      <c r="O10" s="21"/>
      <c r="P10" s="21"/>
      <c r="Q10" s="55"/>
      <c r="R10" s="21"/>
      <c r="S10" s="21"/>
      <c r="T10" s="21"/>
      <c r="U10" s="21"/>
      <c r="V10" s="55"/>
      <c r="W10" s="21"/>
      <c r="X10" s="21"/>
      <c r="Y10" s="21"/>
      <c r="Z10" s="55"/>
      <c r="AA10" s="21"/>
      <c r="AB10" s="21"/>
      <c r="AC10" s="21"/>
      <c r="AD10" s="21"/>
      <c r="AE10" s="55"/>
      <c r="AF10" s="21"/>
      <c r="AG10" s="21"/>
      <c r="AH10" s="21"/>
      <c r="AI10" s="55"/>
      <c r="AJ10" s="21"/>
      <c r="AK10" s="21"/>
      <c r="AL10" s="21"/>
      <c r="AM10" s="43"/>
    </row>
    <row r="11" spans="1:38" s="22" customFormat="1" ht="15" customHeight="1">
      <c r="A11" s="56" t="s">
        <v>18</v>
      </c>
      <c r="B11" s="57"/>
      <c r="C11" s="75">
        <v>161060.862</v>
      </c>
      <c r="D11" s="58">
        <v>16.8</v>
      </c>
      <c r="E11" s="24">
        <v>8</v>
      </c>
      <c r="F11" s="24">
        <v>0</v>
      </c>
      <c r="G11" s="24">
        <v>8</v>
      </c>
      <c r="H11" s="58">
        <v>14.5</v>
      </c>
      <c r="I11" s="24">
        <v>28</v>
      </c>
      <c r="J11" s="24">
        <v>9</v>
      </c>
      <c r="K11" s="24">
        <v>0</v>
      </c>
      <c r="L11" s="75">
        <v>84898.671</v>
      </c>
      <c r="M11" s="58">
        <v>9.7</v>
      </c>
      <c r="N11" s="24">
        <v>84</v>
      </c>
      <c r="O11" s="24">
        <v>1</v>
      </c>
      <c r="P11" s="24">
        <v>85</v>
      </c>
      <c r="Q11" s="58">
        <v>11</v>
      </c>
      <c r="R11" s="24">
        <v>0</v>
      </c>
      <c r="S11" s="24">
        <v>51</v>
      </c>
      <c r="T11" s="24">
        <v>0</v>
      </c>
      <c r="U11" s="75">
        <v>30424.792</v>
      </c>
      <c r="V11" s="58">
        <v>8</v>
      </c>
      <c r="W11" s="24">
        <v>115</v>
      </c>
      <c r="X11" s="24">
        <v>7</v>
      </c>
      <c r="Y11" s="24">
        <v>122</v>
      </c>
      <c r="Z11" s="58">
        <v>11</v>
      </c>
      <c r="AA11" s="24">
        <v>0</v>
      </c>
      <c r="AB11" s="24">
        <v>0</v>
      </c>
      <c r="AC11" s="24">
        <v>3</v>
      </c>
      <c r="AD11" s="79">
        <v>276384.326</v>
      </c>
      <c r="AE11" s="58">
        <v>12.5</v>
      </c>
      <c r="AF11" s="24">
        <v>207</v>
      </c>
      <c r="AG11" s="24">
        <v>8</v>
      </c>
      <c r="AH11" s="24">
        <v>215</v>
      </c>
      <c r="AI11" s="58">
        <v>11.1</v>
      </c>
      <c r="AJ11" s="24">
        <v>28</v>
      </c>
      <c r="AK11" s="24">
        <v>60</v>
      </c>
      <c r="AL11" s="24">
        <v>3</v>
      </c>
    </row>
    <row r="12" spans="1:38" s="22" customFormat="1" ht="15" customHeight="1">
      <c r="A12" s="56" t="s">
        <v>19</v>
      </c>
      <c r="B12" s="57"/>
      <c r="C12" s="75">
        <v>110894.39</v>
      </c>
      <c r="D12" s="58">
        <v>11.6</v>
      </c>
      <c r="E12" s="24">
        <v>13</v>
      </c>
      <c r="F12" s="24">
        <v>0</v>
      </c>
      <c r="G12" s="24">
        <v>13</v>
      </c>
      <c r="H12" s="58">
        <v>23.6</v>
      </c>
      <c r="I12" s="24">
        <v>10</v>
      </c>
      <c r="J12" s="24">
        <v>19</v>
      </c>
      <c r="K12" s="24">
        <v>1</v>
      </c>
      <c r="L12" s="75">
        <v>789003.939</v>
      </c>
      <c r="M12" s="58">
        <v>90.2</v>
      </c>
      <c r="N12" s="24">
        <v>683</v>
      </c>
      <c r="O12" s="24">
        <v>4</v>
      </c>
      <c r="P12" s="24">
        <v>687</v>
      </c>
      <c r="Q12" s="58">
        <v>88.9</v>
      </c>
      <c r="R12" s="24">
        <v>0</v>
      </c>
      <c r="S12" s="24">
        <v>380</v>
      </c>
      <c r="T12" s="24">
        <v>9</v>
      </c>
      <c r="U12" s="75">
        <v>210267.825</v>
      </c>
      <c r="V12" s="58">
        <v>55.3</v>
      </c>
      <c r="W12" s="24">
        <v>847</v>
      </c>
      <c r="X12" s="24">
        <v>6</v>
      </c>
      <c r="Y12" s="24">
        <v>853</v>
      </c>
      <c r="Z12" s="58">
        <v>76.9</v>
      </c>
      <c r="AA12" s="24">
        <v>0</v>
      </c>
      <c r="AB12" s="24">
        <v>0</v>
      </c>
      <c r="AC12" s="24">
        <v>4</v>
      </c>
      <c r="AD12" s="79">
        <v>1110166.154</v>
      </c>
      <c r="AE12" s="58">
        <v>50.2</v>
      </c>
      <c r="AF12" s="24">
        <v>1543</v>
      </c>
      <c r="AG12" s="24">
        <v>10</v>
      </c>
      <c r="AH12" s="24">
        <v>1553</v>
      </c>
      <c r="AI12" s="58">
        <v>80.2</v>
      </c>
      <c r="AJ12" s="24">
        <v>10</v>
      </c>
      <c r="AK12" s="24">
        <v>399</v>
      </c>
      <c r="AL12" s="24">
        <v>14</v>
      </c>
    </row>
    <row r="13" spans="1:38" s="25" customFormat="1" ht="15" customHeight="1">
      <c r="A13" s="59"/>
      <c r="B13" s="59" t="s">
        <v>20</v>
      </c>
      <c r="C13" s="76">
        <v>271955.252</v>
      </c>
      <c r="D13" s="60">
        <v>28.4</v>
      </c>
      <c r="E13" s="61">
        <v>21</v>
      </c>
      <c r="F13" s="61">
        <v>0</v>
      </c>
      <c r="G13" s="61">
        <v>21</v>
      </c>
      <c r="H13" s="60">
        <v>38.2</v>
      </c>
      <c r="I13" s="61">
        <v>38</v>
      </c>
      <c r="J13" s="61">
        <v>28</v>
      </c>
      <c r="K13" s="61">
        <v>1</v>
      </c>
      <c r="L13" s="76">
        <v>873902.61</v>
      </c>
      <c r="M13" s="60">
        <v>99.9</v>
      </c>
      <c r="N13" s="61">
        <v>767</v>
      </c>
      <c r="O13" s="61">
        <v>5</v>
      </c>
      <c r="P13" s="61">
        <v>772</v>
      </c>
      <c r="Q13" s="60">
        <v>99.9</v>
      </c>
      <c r="R13" s="61">
        <v>0</v>
      </c>
      <c r="S13" s="61">
        <v>431</v>
      </c>
      <c r="T13" s="61">
        <v>9</v>
      </c>
      <c r="U13" s="76">
        <v>240692.61700000003</v>
      </c>
      <c r="V13" s="60">
        <v>63.3</v>
      </c>
      <c r="W13" s="61">
        <v>962</v>
      </c>
      <c r="X13" s="61">
        <v>13</v>
      </c>
      <c r="Y13" s="61">
        <v>975</v>
      </c>
      <c r="Z13" s="60">
        <v>87.9</v>
      </c>
      <c r="AA13" s="61">
        <v>0</v>
      </c>
      <c r="AB13" s="61">
        <v>0</v>
      </c>
      <c r="AC13" s="61">
        <v>7</v>
      </c>
      <c r="AD13" s="76">
        <v>1386550.48</v>
      </c>
      <c r="AE13" s="60">
        <v>62.7</v>
      </c>
      <c r="AF13" s="61">
        <v>1750</v>
      </c>
      <c r="AG13" s="61">
        <v>18</v>
      </c>
      <c r="AH13" s="61">
        <v>1768</v>
      </c>
      <c r="AI13" s="60">
        <v>91.3</v>
      </c>
      <c r="AJ13" s="61">
        <v>38</v>
      </c>
      <c r="AK13" s="61">
        <v>459</v>
      </c>
      <c r="AL13" s="61">
        <v>17</v>
      </c>
    </row>
    <row r="14" spans="1:39" s="22" customFormat="1" ht="9.75" customHeight="1">
      <c r="A14" s="48"/>
      <c r="B14" s="48"/>
      <c r="C14" s="77"/>
      <c r="D14" s="62"/>
      <c r="E14" s="23"/>
      <c r="F14" s="23"/>
      <c r="G14" s="23"/>
      <c r="H14" s="62"/>
      <c r="I14" s="23"/>
      <c r="J14" s="23"/>
      <c r="K14" s="23"/>
      <c r="L14" s="77"/>
      <c r="M14" s="58"/>
      <c r="N14" s="24"/>
      <c r="O14" s="24"/>
      <c r="P14" s="24"/>
      <c r="Q14" s="58"/>
      <c r="R14" s="24"/>
      <c r="S14" s="24"/>
      <c r="T14" s="24"/>
      <c r="U14" s="77"/>
      <c r="V14" s="58"/>
      <c r="W14" s="24"/>
      <c r="X14" s="24"/>
      <c r="Y14" s="24"/>
      <c r="Z14" s="58"/>
      <c r="AA14" s="24"/>
      <c r="AB14" s="24"/>
      <c r="AC14" s="24"/>
      <c r="AD14" s="80"/>
      <c r="AE14" s="62"/>
      <c r="AF14" s="23"/>
      <c r="AG14" s="23"/>
      <c r="AH14" s="23"/>
      <c r="AI14" s="62"/>
      <c r="AJ14" s="23"/>
      <c r="AK14" s="23"/>
      <c r="AL14" s="23"/>
      <c r="AM14" s="43"/>
    </row>
    <row r="15" spans="1:39" s="22" customFormat="1" ht="15" customHeight="1">
      <c r="A15" s="53" t="s">
        <v>21</v>
      </c>
      <c r="B15" s="53"/>
      <c r="C15" s="78"/>
      <c r="D15" s="63"/>
      <c r="E15" s="27"/>
      <c r="F15" s="27"/>
      <c r="G15" s="27"/>
      <c r="H15" s="63"/>
      <c r="I15" s="27"/>
      <c r="J15" s="27"/>
      <c r="K15" s="27"/>
      <c r="L15" s="78"/>
      <c r="M15" s="55"/>
      <c r="N15" s="21"/>
      <c r="O15" s="21"/>
      <c r="P15" s="21"/>
      <c r="Q15" s="55"/>
      <c r="R15" s="21"/>
      <c r="S15" s="21"/>
      <c r="T15" s="21"/>
      <c r="U15" s="78"/>
      <c r="V15" s="55"/>
      <c r="W15" s="21"/>
      <c r="X15" s="21"/>
      <c r="Y15" s="21"/>
      <c r="Z15" s="55"/>
      <c r="AA15" s="21"/>
      <c r="AB15" s="21"/>
      <c r="AC15" s="21"/>
      <c r="AD15" s="78"/>
      <c r="AE15" s="63"/>
      <c r="AF15" s="27"/>
      <c r="AG15" s="27"/>
      <c r="AH15" s="27"/>
      <c r="AI15" s="63"/>
      <c r="AJ15" s="27"/>
      <c r="AK15" s="27"/>
      <c r="AL15" s="27"/>
      <c r="AM15" s="43"/>
    </row>
    <row r="16" spans="1:39" s="22" customFormat="1" ht="9.75" customHeight="1">
      <c r="A16" s="48"/>
      <c r="B16" s="48"/>
      <c r="C16" s="77"/>
      <c r="D16" s="62"/>
      <c r="E16" s="23"/>
      <c r="F16" s="23"/>
      <c r="G16" s="23"/>
      <c r="H16" s="62"/>
      <c r="I16" s="23"/>
      <c r="J16" s="23"/>
      <c r="K16" s="23"/>
      <c r="L16" s="77"/>
      <c r="M16" s="58"/>
      <c r="N16" s="24"/>
      <c r="O16" s="24"/>
      <c r="P16" s="24"/>
      <c r="Q16" s="58"/>
      <c r="R16" s="24"/>
      <c r="S16" s="24"/>
      <c r="T16" s="24"/>
      <c r="U16" s="77"/>
      <c r="V16" s="58"/>
      <c r="W16" s="24"/>
      <c r="X16" s="24"/>
      <c r="Y16" s="24"/>
      <c r="Z16" s="58"/>
      <c r="AA16" s="24"/>
      <c r="AB16" s="24"/>
      <c r="AC16" s="24"/>
      <c r="AD16" s="80"/>
      <c r="AE16" s="62"/>
      <c r="AF16" s="23"/>
      <c r="AG16" s="23"/>
      <c r="AH16" s="23"/>
      <c r="AI16" s="62"/>
      <c r="AJ16" s="23"/>
      <c r="AK16" s="23"/>
      <c r="AL16" s="23"/>
      <c r="AM16" s="43"/>
    </row>
    <row r="17" spans="1:38" s="29" customFormat="1" ht="15" customHeight="1">
      <c r="A17" s="64"/>
      <c r="B17" s="59" t="s">
        <v>22</v>
      </c>
      <c r="C17" s="76">
        <v>658774.034</v>
      </c>
      <c r="D17" s="60">
        <v>68.9</v>
      </c>
      <c r="E17" s="61">
        <v>29</v>
      </c>
      <c r="F17" s="61">
        <v>3</v>
      </c>
      <c r="G17" s="61">
        <v>32</v>
      </c>
      <c r="H17" s="60">
        <v>58.2</v>
      </c>
      <c r="I17" s="61">
        <v>39</v>
      </c>
      <c r="J17" s="61">
        <v>13</v>
      </c>
      <c r="K17" s="61">
        <v>8</v>
      </c>
      <c r="L17" s="76">
        <v>0</v>
      </c>
      <c r="M17" s="60">
        <v>0</v>
      </c>
      <c r="N17" s="61">
        <v>0</v>
      </c>
      <c r="O17" s="61">
        <v>0</v>
      </c>
      <c r="P17" s="61">
        <v>0</v>
      </c>
      <c r="Q17" s="60">
        <v>0</v>
      </c>
      <c r="R17" s="61">
        <v>0</v>
      </c>
      <c r="S17" s="61">
        <v>0</v>
      </c>
      <c r="T17" s="61">
        <v>0</v>
      </c>
      <c r="U17" s="76">
        <v>53932.516</v>
      </c>
      <c r="V17" s="60">
        <v>14.2</v>
      </c>
      <c r="W17" s="61">
        <v>20</v>
      </c>
      <c r="X17" s="61">
        <v>0</v>
      </c>
      <c r="Y17" s="61">
        <v>20</v>
      </c>
      <c r="Z17" s="60">
        <v>1.8</v>
      </c>
      <c r="AA17" s="61">
        <v>0</v>
      </c>
      <c r="AB17" s="61">
        <v>0</v>
      </c>
      <c r="AC17" s="61">
        <v>4</v>
      </c>
      <c r="AD17" s="76">
        <v>712706.551</v>
      </c>
      <c r="AE17" s="60">
        <v>32.2</v>
      </c>
      <c r="AF17" s="61">
        <v>49</v>
      </c>
      <c r="AG17" s="61">
        <v>3</v>
      </c>
      <c r="AH17" s="61">
        <v>52</v>
      </c>
      <c r="AI17" s="60">
        <v>2.7</v>
      </c>
      <c r="AJ17" s="61">
        <v>39</v>
      </c>
      <c r="AK17" s="61">
        <v>13</v>
      </c>
      <c r="AL17" s="61">
        <v>12</v>
      </c>
    </row>
    <row r="18" spans="1:39" s="22" customFormat="1" ht="9.75" customHeight="1">
      <c r="A18" s="48"/>
      <c r="B18" s="44"/>
      <c r="C18" s="77"/>
      <c r="D18" s="62"/>
      <c r="E18" s="23"/>
      <c r="F18" s="23"/>
      <c r="G18" s="23"/>
      <c r="H18" s="62"/>
      <c r="I18" s="23"/>
      <c r="J18" s="23"/>
      <c r="K18" s="23"/>
      <c r="L18" s="77"/>
      <c r="M18" s="58"/>
      <c r="N18" s="24"/>
      <c r="O18" s="24"/>
      <c r="P18" s="24"/>
      <c r="Q18" s="58"/>
      <c r="R18" s="24"/>
      <c r="S18" s="24"/>
      <c r="T18" s="24"/>
      <c r="U18" s="77"/>
      <c r="V18" s="58"/>
      <c r="W18" s="24"/>
      <c r="X18" s="24"/>
      <c r="Y18" s="24"/>
      <c r="Z18" s="58"/>
      <c r="AA18" s="24"/>
      <c r="AB18" s="24"/>
      <c r="AC18" s="24"/>
      <c r="AD18" s="80"/>
      <c r="AE18" s="62"/>
      <c r="AF18" s="23"/>
      <c r="AG18" s="23"/>
      <c r="AH18" s="23"/>
      <c r="AI18" s="62"/>
      <c r="AJ18" s="23"/>
      <c r="AK18" s="23"/>
      <c r="AL18" s="23"/>
      <c r="AM18" s="43"/>
    </row>
    <row r="19" spans="1:39" s="22" customFormat="1" ht="15" customHeight="1">
      <c r="A19" s="65"/>
      <c r="B19" s="66" t="s">
        <v>23</v>
      </c>
      <c r="C19" s="78">
        <f aca="true" t="shared" si="0" ref="C19:AL19">C13+C17</f>
        <v>930729.286</v>
      </c>
      <c r="D19" s="63">
        <f t="shared" si="0"/>
        <v>97.30000000000001</v>
      </c>
      <c r="E19" s="27">
        <f t="shared" si="0"/>
        <v>50</v>
      </c>
      <c r="F19" s="27">
        <f t="shared" si="0"/>
        <v>3</v>
      </c>
      <c r="G19" s="27">
        <f t="shared" si="0"/>
        <v>53</v>
      </c>
      <c r="H19" s="63">
        <f t="shared" si="0"/>
        <v>96.4</v>
      </c>
      <c r="I19" s="27">
        <f t="shared" si="0"/>
        <v>77</v>
      </c>
      <c r="J19" s="27">
        <f t="shared" si="0"/>
        <v>41</v>
      </c>
      <c r="K19" s="27">
        <f t="shared" si="0"/>
        <v>9</v>
      </c>
      <c r="L19" s="78">
        <f t="shared" si="0"/>
        <v>873902.61</v>
      </c>
      <c r="M19" s="55">
        <f t="shared" si="0"/>
        <v>99.9</v>
      </c>
      <c r="N19" s="21">
        <f t="shared" si="0"/>
        <v>767</v>
      </c>
      <c r="O19" s="21">
        <f t="shared" si="0"/>
        <v>5</v>
      </c>
      <c r="P19" s="21">
        <f t="shared" si="0"/>
        <v>772</v>
      </c>
      <c r="Q19" s="55">
        <f t="shared" si="0"/>
        <v>99.9</v>
      </c>
      <c r="R19" s="21">
        <f t="shared" si="0"/>
        <v>0</v>
      </c>
      <c r="S19" s="21">
        <f t="shared" si="0"/>
        <v>431</v>
      </c>
      <c r="T19" s="21">
        <f t="shared" si="0"/>
        <v>9</v>
      </c>
      <c r="U19" s="78">
        <f t="shared" si="0"/>
        <v>294625.13300000003</v>
      </c>
      <c r="V19" s="55">
        <f t="shared" si="0"/>
        <v>77.5</v>
      </c>
      <c r="W19" s="21">
        <f t="shared" si="0"/>
        <v>982</v>
      </c>
      <c r="X19" s="21">
        <f t="shared" si="0"/>
        <v>13</v>
      </c>
      <c r="Y19" s="21">
        <f t="shared" si="0"/>
        <v>995</v>
      </c>
      <c r="Z19" s="55">
        <f t="shared" si="0"/>
        <v>89.7</v>
      </c>
      <c r="AA19" s="21">
        <f t="shared" si="0"/>
        <v>0</v>
      </c>
      <c r="AB19" s="21">
        <f t="shared" si="0"/>
        <v>0</v>
      </c>
      <c r="AC19" s="21">
        <f t="shared" si="0"/>
        <v>11</v>
      </c>
      <c r="AD19" s="78">
        <f t="shared" si="0"/>
        <v>2099257.031</v>
      </c>
      <c r="AE19" s="63">
        <f t="shared" si="0"/>
        <v>94.9</v>
      </c>
      <c r="AF19" s="27">
        <f t="shared" si="0"/>
        <v>1799</v>
      </c>
      <c r="AG19" s="27">
        <f t="shared" si="0"/>
        <v>21</v>
      </c>
      <c r="AH19" s="27">
        <f t="shared" si="0"/>
        <v>1820</v>
      </c>
      <c r="AI19" s="63">
        <f t="shared" si="0"/>
        <v>94</v>
      </c>
      <c r="AJ19" s="27">
        <f t="shared" si="0"/>
        <v>77</v>
      </c>
      <c r="AK19" s="27">
        <f t="shared" si="0"/>
        <v>472</v>
      </c>
      <c r="AL19" s="27">
        <f t="shared" si="0"/>
        <v>29</v>
      </c>
      <c r="AM19" s="43"/>
    </row>
    <row r="20" spans="1:39" s="22" customFormat="1" ht="15" customHeight="1">
      <c r="A20" s="48"/>
      <c r="B20" s="48"/>
      <c r="C20" s="77"/>
      <c r="D20" s="62"/>
      <c r="E20" s="23"/>
      <c r="F20" s="23"/>
      <c r="G20" s="23"/>
      <c r="H20" s="62"/>
      <c r="I20" s="23"/>
      <c r="J20" s="23"/>
      <c r="K20" s="23"/>
      <c r="L20" s="77"/>
      <c r="M20" s="58"/>
      <c r="N20" s="24"/>
      <c r="O20" s="24"/>
      <c r="P20" s="24"/>
      <c r="Q20" s="58"/>
      <c r="R20" s="24"/>
      <c r="S20" s="24"/>
      <c r="T20" s="24"/>
      <c r="U20" s="77"/>
      <c r="V20" s="58"/>
      <c r="W20" s="24"/>
      <c r="X20" s="24"/>
      <c r="Y20" s="24"/>
      <c r="Z20" s="58"/>
      <c r="AA20" s="24"/>
      <c r="AB20" s="24"/>
      <c r="AC20" s="24"/>
      <c r="AD20" s="80"/>
      <c r="AE20" s="62"/>
      <c r="AF20" s="23"/>
      <c r="AG20" s="23"/>
      <c r="AH20" s="23"/>
      <c r="AI20" s="62"/>
      <c r="AJ20" s="23"/>
      <c r="AK20" s="23"/>
      <c r="AL20" s="23"/>
      <c r="AM20" s="43"/>
    </row>
    <row r="21" spans="1:39" s="22" customFormat="1" ht="15" customHeight="1">
      <c r="A21" s="53" t="s">
        <v>24</v>
      </c>
      <c r="B21" s="53"/>
      <c r="C21" s="78"/>
      <c r="D21" s="63"/>
      <c r="E21" s="27"/>
      <c r="F21" s="27"/>
      <c r="G21" s="27"/>
      <c r="H21" s="63"/>
      <c r="I21" s="27"/>
      <c r="J21" s="27"/>
      <c r="K21" s="27"/>
      <c r="L21" s="78"/>
      <c r="M21" s="55"/>
      <c r="N21" s="21"/>
      <c r="O21" s="21"/>
      <c r="P21" s="21"/>
      <c r="Q21" s="55"/>
      <c r="R21" s="21"/>
      <c r="S21" s="21"/>
      <c r="T21" s="21"/>
      <c r="U21" s="78"/>
      <c r="V21" s="55"/>
      <c r="W21" s="21"/>
      <c r="X21" s="21"/>
      <c r="Y21" s="21"/>
      <c r="Z21" s="55"/>
      <c r="AA21" s="21"/>
      <c r="AB21" s="21"/>
      <c r="AC21" s="21"/>
      <c r="AD21" s="78"/>
      <c r="AE21" s="63"/>
      <c r="AF21" s="27"/>
      <c r="AG21" s="27"/>
      <c r="AH21" s="27"/>
      <c r="AI21" s="63"/>
      <c r="AJ21" s="27"/>
      <c r="AK21" s="27"/>
      <c r="AL21" s="27"/>
      <c r="AM21" s="43"/>
    </row>
    <row r="22" spans="1:38" s="22" customFormat="1" ht="9.75" customHeight="1">
      <c r="A22" s="48"/>
      <c r="B22" s="48"/>
      <c r="C22" s="77"/>
      <c r="D22" s="62"/>
      <c r="E22" s="23"/>
      <c r="F22" s="23"/>
      <c r="G22" s="23"/>
      <c r="H22" s="62"/>
      <c r="I22" s="23"/>
      <c r="J22" s="23"/>
      <c r="K22" s="23"/>
      <c r="L22" s="77"/>
      <c r="M22" s="58"/>
      <c r="N22" s="24"/>
      <c r="O22" s="24"/>
      <c r="P22" s="24"/>
      <c r="Q22" s="58"/>
      <c r="R22" s="24"/>
      <c r="S22" s="24"/>
      <c r="T22" s="24"/>
      <c r="U22" s="77"/>
      <c r="V22" s="58"/>
      <c r="W22" s="24"/>
      <c r="X22" s="24"/>
      <c r="Y22" s="24"/>
      <c r="Z22" s="58"/>
      <c r="AA22" s="24"/>
      <c r="AB22" s="24"/>
      <c r="AC22" s="24"/>
      <c r="AD22" s="80"/>
      <c r="AE22" s="62"/>
      <c r="AF22" s="23"/>
      <c r="AG22" s="23"/>
      <c r="AH22" s="23"/>
      <c r="AI22" s="62"/>
      <c r="AJ22" s="23"/>
      <c r="AK22" s="23"/>
      <c r="AL22" s="23"/>
    </row>
    <row r="23" spans="1:38" s="30" customFormat="1" ht="15" customHeight="1">
      <c r="A23" s="59"/>
      <c r="B23" s="59" t="s">
        <v>42</v>
      </c>
      <c r="C23" s="76">
        <v>25471.953</v>
      </c>
      <c r="D23" s="60">
        <v>2.7</v>
      </c>
      <c r="E23" s="61">
        <v>2</v>
      </c>
      <c r="F23" s="61">
        <v>0</v>
      </c>
      <c r="G23" s="61">
        <v>2</v>
      </c>
      <c r="H23" s="60">
        <v>3.6</v>
      </c>
      <c r="I23" s="61">
        <v>1</v>
      </c>
      <c r="J23" s="61">
        <v>0</v>
      </c>
      <c r="K23" s="61">
        <v>0</v>
      </c>
      <c r="L23" s="76">
        <v>548.483</v>
      </c>
      <c r="M23" s="60">
        <v>0.1</v>
      </c>
      <c r="N23" s="61">
        <v>1</v>
      </c>
      <c r="O23" s="61">
        <v>0</v>
      </c>
      <c r="P23" s="61">
        <v>1</v>
      </c>
      <c r="Q23" s="60">
        <v>0.1</v>
      </c>
      <c r="R23" s="61">
        <v>0</v>
      </c>
      <c r="S23" s="61">
        <v>2</v>
      </c>
      <c r="T23" s="61">
        <v>0</v>
      </c>
      <c r="U23" s="76">
        <v>85902.064</v>
      </c>
      <c r="V23" s="60">
        <v>22.5</v>
      </c>
      <c r="W23" s="61">
        <v>114</v>
      </c>
      <c r="X23" s="61">
        <v>0</v>
      </c>
      <c r="Y23" s="61">
        <v>114</v>
      </c>
      <c r="Z23" s="60">
        <v>10.3</v>
      </c>
      <c r="AA23" s="61">
        <v>0</v>
      </c>
      <c r="AB23" s="61">
        <v>0</v>
      </c>
      <c r="AC23" s="61">
        <v>3</v>
      </c>
      <c r="AD23" s="76">
        <v>111922.501</v>
      </c>
      <c r="AE23" s="60">
        <v>5.1</v>
      </c>
      <c r="AF23" s="61">
        <v>117</v>
      </c>
      <c r="AG23" s="61">
        <v>0</v>
      </c>
      <c r="AH23" s="61">
        <v>117</v>
      </c>
      <c r="AI23" s="60">
        <v>6</v>
      </c>
      <c r="AJ23" s="61">
        <v>1</v>
      </c>
      <c r="AK23" s="61">
        <v>2</v>
      </c>
      <c r="AL23" s="61">
        <v>3</v>
      </c>
    </row>
    <row r="24" spans="1:38" s="22" customFormat="1" ht="9.75" customHeight="1">
      <c r="A24" s="48"/>
      <c r="B24" s="44"/>
      <c r="C24" s="23"/>
      <c r="D24" s="62"/>
      <c r="E24" s="23"/>
      <c r="F24" s="23"/>
      <c r="G24" s="23"/>
      <c r="H24" s="62"/>
      <c r="I24" s="23"/>
      <c r="J24" s="23"/>
      <c r="K24" s="23"/>
      <c r="L24" s="23"/>
      <c r="M24" s="58"/>
      <c r="N24" s="24"/>
      <c r="O24" s="24"/>
      <c r="P24" s="24"/>
      <c r="Q24" s="58"/>
      <c r="R24" s="24"/>
      <c r="S24" s="24"/>
      <c r="T24" s="24"/>
      <c r="U24" s="23"/>
      <c r="V24" s="58"/>
      <c r="W24" s="24"/>
      <c r="X24" s="24"/>
      <c r="Y24" s="24"/>
      <c r="Z24" s="58"/>
      <c r="AA24" s="24"/>
      <c r="AB24" s="24"/>
      <c r="AC24" s="24"/>
      <c r="AD24" s="23"/>
      <c r="AE24" s="62"/>
      <c r="AF24" s="23"/>
      <c r="AG24" s="23"/>
      <c r="AH24" s="23"/>
      <c r="AI24" s="62"/>
      <c r="AJ24" s="23"/>
      <c r="AK24" s="23"/>
      <c r="AL24" s="23"/>
    </row>
    <row r="25" spans="1:38" s="22" customFormat="1" ht="15" customHeight="1">
      <c r="A25" s="735" t="s">
        <v>25</v>
      </c>
      <c r="B25" s="735"/>
      <c r="C25" s="27">
        <f aca="true" t="shared" si="1" ref="C25:Q25">C19+C23</f>
        <v>956201.239</v>
      </c>
      <c r="D25" s="63">
        <f t="shared" si="1"/>
        <v>100.00000000000001</v>
      </c>
      <c r="E25" s="27">
        <f t="shared" si="1"/>
        <v>52</v>
      </c>
      <c r="F25" s="27">
        <f t="shared" si="1"/>
        <v>3</v>
      </c>
      <c r="G25" s="27">
        <f t="shared" si="1"/>
        <v>55</v>
      </c>
      <c r="H25" s="63">
        <f t="shared" si="1"/>
        <v>100</v>
      </c>
      <c r="I25" s="27">
        <f t="shared" si="1"/>
        <v>78</v>
      </c>
      <c r="J25" s="27">
        <f t="shared" si="1"/>
        <v>41</v>
      </c>
      <c r="K25" s="27">
        <f t="shared" si="1"/>
        <v>9</v>
      </c>
      <c r="L25" s="27">
        <f t="shared" si="1"/>
        <v>874451.093</v>
      </c>
      <c r="M25" s="55">
        <f t="shared" si="1"/>
        <v>100</v>
      </c>
      <c r="N25" s="21">
        <f t="shared" si="1"/>
        <v>768</v>
      </c>
      <c r="O25" s="21">
        <f t="shared" si="1"/>
        <v>5</v>
      </c>
      <c r="P25" s="21">
        <f t="shared" si="1"/>
        <v>773</v>
      </c>
      <c r="Q25" s="55">
        <f t="shared" si="1"/>
        <v>100</v>
      </c>
      <c r="R25" s="21">
        <v>0</v>
      </c>
      <c r="S25" s="21">
        <f aca="true" t="shared" si="2" ref="S25:Z25">S19+S23</f>
        <v>433</v>
      </c>
      <c r="T25" s="21">
        <f t="shared" si="2"/>
        <v>9</v>
      </c>
      <c r="U25" s="27">
        <f t="shared" si="2"/>
        <v>380527.19700000004</v>
      </c>
      <c r="V25" s="55">
        <f t="shared" si="2"/>
        <v>100</v>
      </c>
      <c r="W25" s="21">
        <f t="shared" si="2"/>
        <v>1096</v>
      </c>
      <c r="X25" s="21">
        <f t="shared" si="2"/>
        <v>13</v>
      </c>
      <c r="Y25" s="21">
        <f t="shared" si="2"/>
        <v>1109</v>
      </c>
      <c r="Z25" s="55">
        <f t="shared" si="2"/>
        <v>100</v>
      </c>
      <c r="AA25" s="21">
        <v>0</v>
      </c>
      <c r="AB25" s="21">
        <f aca="true" t="shared" si="3" ref="AB25:AL25">AB19+AB23</f>
        <v>0</v>
      </c>
      <c r="AC25" s="21">
        <f t="shared" si="3"/>
        <v>14</v>
      </c>
      <c r="AD25" s="27">
        <f t="shared" si="3"/>
        <v>2211179.532</v>
      </c>
      <c r="AE25" s="63">
        <f t="shared" si="3"/>
        <v>100</v>
      </c>
      <c r="AF25" s="27">
        <f t="shared" si="3"/>
        <v>1916</v>
      </c>
      <c r="AG25" s="27">
        <f t="shared" si="3"/>
        <v>21</v>
      </c>
      <c r="AH25" s="27">
        <f t="shared" si="3"/>
        <v>1937</v>
      </c>
      <c r="AI25" s="63">
        <f t="shared" si="3"/>
        <v>100</v>
      </c>
      <c r="AJ25" s="27">
        <f t="shared" si="3"/>
        <v>78</v>
      </c>
      <c r="AK25" s="27">
        <f t="shared" si="3"/>
        <v>474</v>
      </c>
      <c r="AL25" s="27">
        <f t="shared" si="3"/>
        <v>32</v>
      </c>
    </row>
    <row r="26" spans="1:9" s="33" customFormat="1" ht="13.5">
      <c r="A26" s="31"/>
      <c r="B26" s="32"/>
      <c r="C26" s="32"/>
      <c r="D26" s="32"/>
      <c r="E26" s="32"/>
      <c r="F26" s="32"/>
      <c r="G26" s="32"/>
      <c r="H26" s="32"/>
      <c r="I26" s="32"/>
    </row>
    <row r="27" spans="1:9" s="33" customFormat="1" ht="13.5">
      <c r="A27" s="31" t="s">
        <v>37</v>
      </c>
      <c r="B27" s="32"/>
      <c r="C27" s="32"/>
      <c r="D27" s="32"/>
      <c r="E27" s="32"/>
      <c r="F27" s="32"/>
      <c r="G27" s="32"/>
      <c r="H27" s="32"/>
      <c r="I27" s="32"/>
    </row>
    <row r="28" spans="1:14" s="33" customFormat="1" ht="13.5">
      <c r="A28" s="34" t="s">
        <v>34</v>
      </c>
      <c r="M28" s="32"/>
      <c r="N28" s="32"/>
    </row>
    <row r="29" spans="1:14" s="33" customFormat="1" ht="13.5">
      <c r="A29" s="34" t="s">
        <v>35</v>
      </c>
      <c r="M29" s="32"/>
      <c r="N29" s="32"/>
    </row>
    <row r="30" s="33" customFormat="1" ht="13.5">
      <c r="A30" s="34" t="s">
        <v>26</v>
      </c>
    </row>
    <row r="31" s="33" customFormat="1" ht="13.5">
      <c r="A31" s="34" t="s">
        <v>27</v>
      </c>
    </row>
    <row r="32" s="33" customFormat="1" ht="13.5">
      <c r="A32" s="34" t="s">
        <v>28</v>
      </c>
    </row>
    <row r="33" s="33" customFormat="1" ht="13.5">
      <c r="A33" s="35" t="s">
        <v>29</v>
      </c>
    </row>
    <row r="34" s="33" customFormat="1" ht="13.5">
      <c r="A34" s="34" t="s">
        <v>30</v>
      </c>
    </row>
    <row r="35" s="33" customFormat="1" ht="13.5">
      <c r="A35" s="34" t="s">
        <v>17</v>
      </c>
    </row>
    <row r="36" s="33" customFormat="1" ht="13.5">
      <c r="A36" s="34" t="s">
        <v>21</v>
      </c>
    </row>
    <row r="37" spans="1:30" s="33" customFormat="1" ht="13.5">
      <c r="A37" s="34" t="s">
        <v>31</v>
      </c>
      <c r="B37" s="36"/>
      <c r="C37" s="36"/>
      <c r="L37" s="36"/>
      <c r="AD37" s="36"/>
    </row>
    <row r="38" spans="1:30" s="22" customFormat="1" ht="13.5">
      <c r="A38" s="37"/>
      <c r="B38" s="37"/>
      <c r="C38" s="38"/>
      <c r="L38" s="38"/>
      <c r="AD38" s="38"/>
    </row>
    <row r="39" spans="1:30" s="22" customFormat="1" ht="13.5">
      <c r="A39" s="37"/>
      <c r="B39" s="37"/>
      <c r="C39" s="38"/>
      <c r="L39" s="38"/>
      <c r="AD39" s="38"/>
    </row>
    <row r="40" spans="1:30" s="22" customFormat="1" ht="13.5">
      <c r="A40" s="37"/>
      <c r="B40" s="37"/>
      <c r="C40" s="38"/>
      <c r="L40" s="38"/>
      <c r="AD40" s="38"/>
    </row>
    <row r="41" spans="1:30" s="22" customFormat="1" ht="13.5">
      <c r="A41" s="37"/>
      <c r="B41" s="37"/>
      <c r="C41" s="38"/>
      <c r="L41" s="38"/>
      <c r="AD41" s="38"/>
    </row>
    <row r="42" spans="1:30" s="22" customFormat="1" ht="13.5">
      <c r="A42" s="37"/>
      <c r="B42" s="37"/>
      <c r="C42" s="38"/>
      <c r="L42" s="38"/>
      <c r="AD42" s="38"/>
    </row>
    <row r="43" spans="1:30" s="22" customFormat="1" ht="13.5">
      <c r="A43" s="37"/>
      <c r="B43" s="37"/>
      <c r="C43" s="38"/>
      <c r="L43" s="38"/>
      <c r="AD43" s="38"/>
    </row>
    <row r="44" spans="1:30" s="22" customFormat="1" ht="13.5">
      <c r="A44" s="37"/>
      <c r="B44" s="39"/>
      <c r="C44" s="38"/>
      <c r="L44" s="38"/>
      <c r="AD44" s="38"/>
    </row>
    <row r="45" spans="1:30" s="22" customFormat="1" ht="13.5">
      <c r="A45" s="37"/>
      <c r="B45" s="39"/>
      <c r="C45" s="38"/>
      <c r="L45" s="38"/>
      <c r="AD45" s="38"/>
    </row>
    <row r="46" spans="1:30" s="22" customFormat="1" ht="13.5">
      <c r="A46" s="37"/>
      <c r="B46" s="39"/>
      <c r="C46" s="38"/>
      <c r="L46" s="38"/>
      <c r="AD46" s="38"/>
    </row>
    <row r="47" spans="1:30" s="22" customFormat="1" ht="13.5">
      <c r="A47" s="37"/>
      <c r="B47" s="39"/>
      <c r="C47" s="38"/>
      <c r="L47" s="38"/>
      <c r="AD47" s="38"/>
    </row>
    <row r="48" spans="1:30" s="22" customFormat="1" ht="13.5">
      <c r="A48" s="37"/>
      <c r="B48" s="39"/>
      <c r="C48" s="38"/>
      <c r="L48" s="38"/>
      <c r="AD48" s="38"/>
    </row>
    <row r="49" spans="1:30" s="22" customFormat="1" ht="13.5">
      <c r="A49" s="37"/>
      <c r="B49" s="39"/>
      <c r="C49" s="38"/>
      <c r="L49" s="38"/>
      <c r="AD49" s="38"/>
    </row>
    <row r="50" spans="1:30" s="22" customFormat="1" ht="13.5">
      <c r="A50" s="37"/>
      <c r="B50" s="39"/>
      <c r="C50" s="38"/>
      <c r="L50" s="38"/>
      <c r="AD50" s="38"/>
    </row>
    <row r="51" spans="1:30" s="22" customFormat="1" ht="13.5">
      <c r="A51" s="37"/>
      <c r="B51" s="39"/>
      <c r="C51" s="38"/>
      <c r="L51" s="38"/>
      <c r="AD51" s="38"/>
    </row>
    <row r="52" spans="1:30" s="22" customFormat="1" ht="13.5">
      <c r="A52" s="37"/>
      <c r="B52" s="39"/>
      <c r="C52" s="38"/>
      <c r="L52" s="38"/>
      <c r="AD52" s="38"/>
    </row>
    <row r="53" spans="1:30" s="22" customFormat="1" ht="13.5">
      <c r="A53" s="37"/>
      <c r="B53" s="39"/>
      <c r="C53" s="38"/>
      <c r="L53" s="38"/>
      <c r="AD53" s="38"/>
    </row>
    <row r="54" spans="1:30" s="22" customFormat="1" ht="13.5">
      <c r="A54" s="37"/>
      <c r="B54" s="39"/>
      <c r="C54" s="38"/>
      <c r="L54" s="38"/>
      <c r="AD54" s="38"/>
    </row>
    <row r="55" spans="1:30" s="22" customFormat="1" ht="13.5">
      <c r="A55" s="37"/>
      <c r="B55" s="39"/>
      <c r="C55" s="38"/>
      <c r="L55" s="38"/>
      <c r="AD55" s="38"/>
    </row>
    <row r="56" spans="1:30" ht="13.5">
      <c r="A56" s="37"/>
      <c r="B56" s="39"/>
      <c r="C56" s="38"/>
      <c r="L56" s="38"/>
      <c r="AD56" s="38"/>
    </row>
    <row r="57" spans="1:30" ht="13.5">
      <c r="A57" s="37"/>
      <c r="B57" s="39"/>
      <c r="C57" s="38"/>
      <c r="L57" s="38"/>
      <c r="AD57" s="38"/>
    </row>
    <row r="58" spans="1:30" ht="13.5">
      <c r="A58" s="37"/>
      <c r="B58" s="39"/>
      <c r="C58" s="38"/>
      <c r="L58" s="38"/>
      <c r="AD58" s="38"/>
    </row>
    <row r="59" spans="1:30" ht="13.5">
      <c r="A59" s="37"/>
      <c r="B59" s="39"/>
      <c r="C59" s="38"/>
      <c r="L59" s="38"/>
      <c r="AD59" s="38"/>
    </row>
    <row r="60" spans="1:30" ht="13.5">
      <c r="A60" s="37"/>
      <c r="B60" s="39"/>
      <c r="C60" s="38"/>
      <c r="L60" s="38"/>
      <c r="AD60" s="38"/>
    </row>
    <row r="61" spans="1:30" ht="13.5">
      <c r="A61" s="37"/>
      <c r="B61" s="39"/>
      <c r="C61" s="38"/>
      <c r="L61" s="38"/>
      <c r="AD61" s="38"/>
    </row>
    <row r="62" spans="1:30" ht="13.5">
      <c r="A62" s="37"/>
      <c r="B62" s="39"/>
      <c r="C62" s="38"/>
      <c r="L62" s="38"/>
      <c r="AD62" s="38"/>
    </row>
    <row r="63" spans="1:30" ht="13.5">
      <c r="A63" s="37"/>
      <c r="B63" s="39"/>
      <c r="C63" s="38"/>
      <c r="L63" s="38"/>
      <c r="AD63" s="38"/>
    </row>
    <row r="64" spans="1:30" ht="13.5">
      <c r="A64" s="37"/>
      <c r="B64" s="39"/>
      <c r="C64" s="38"/>
      <c r="L64" s="38"/>
      <c r="AD64" s="38"/>
    </row>
    <row r="65" spans="1:30" ht="13.5">
      <c r="A65" s="37"/>
      <c r="B65" s="39"/>
      <c r="C65" s="38"/>
      <c r="L65" s="38"/>
      <c r="AD65" s="38"/>
    </row>
    <row r="66" spans="1:30" ht="13.5">
      <c r="A66" s="37"/>
      <c r="B66" s="39"/>
      <c r="C66" s="38"/>
      <c r="L66" s="38"/>
      <c r="AD66" s="38"/>
    </row>
    <row r="67" spans="1:30" ht="13.5">
      <c r="A67" s="37"/>
      <c r="B67" s="39"/>
      <c r="C67" s="38"/>
      <c r="L67" s="38"/>
      <c r="AD67" s="38"/>
    </row>
    <row r="68" spans="1:30" ht="13.5">
      <c r="A68" s="37"/>
      <c r="B68" s="39"/>
      <c r="C68" s="38"/>
      <c r="L68" s="38"/>
      <c r="AD68" s="38"/>
    </row>
    <row r="69" spans="1:30" ht="13.5">
      <c r="A69" s="37"/>
      <c r="B69" s="39"/>
      <c r="C69" s="38"/>
      <c r="L69" s="38"/>
      <c r="AD69" s="38"/>
    </row>
    <row r="70" spans="1:30" ht="13.5">
      <c r="A70" s="37"/>
      <c r="B70" s="39"/>
      <c r="C70" s="38"/>
      <c r="L70" s="38"/>
      <c r="AD70" s="38"/>
    </row>
    <row r="71" spans="1:30" ht="13.5">
      <c r="A71" s="37"/>
      <c r="B71" s="39"/>
      <c r="C71" s="38"/>
      <c r="L71" s="38"/>
      <c r="AD71" s="38"/>
    </row>
    <row r="72" spans="1:30" ht="13.5">
      <c r="A72" s="37"/>
      <c r="B72" s="39"/>
      <c r="C72" s="38"/>
      <c r="L72" s="38"/>
      <c r="AD72" s="38"/>
    </row>
    <row r="73" spans="1:30" ht="13.5">
      <c r="A73" s="37"/>
      <c r="B73" s="39"/>
      <c r="C73" s="38"/>
      <c r="L73" s="38"/>
      <c r="AD73" s="38"/>
    </row>
    <row r="74" spans="1:30" ht="13.5">
      <c r="A74" s="37"/>
      <c r="B74" s="39"/>
      <c r="C74" s="38"/>
      <c r="L74" s="38"/>
      <c r="AD74" s="38"/>
    </row>
    <row r="75" spans="1:30" ht="13.5">
      <c r="A75" s="37"/>
      <c r="B75" s="39"/>
      <c r="C75" s="38"/>
      <c r="L75" s="38"/>
      <c r="AD75" s="38"/>
    </row>
    <row r="76" spans="1:30" ht="13.5">
      <c r="A76" s="37"/>
      <c r="B76" s="39"/>
      <c r="C76" s="38"/>
      <c r="L76" s="38"/>
      <c r="AD76" s="38"/>
    </row>
    <row r="77" spans="1:30" ht="13.5">
      <c r="A77" s="37"/>
      <c r="B77" s="39"/>
      <c r="C77" s="38"/>
      <c r="L77" s="38"/>
      <c r="AD77" s="38"/>
    </row>
    <row r="78" spans="1:30" ht="13.5">
      <c r="A78" s="37"/>
      <c r="B78" s="39"/>
      <c r="C78" s="38"/>
      <c r="L78" s="38"/>
      <c r="AD78" s="38"/>
    </row>
    <row r="79" spans="1:30" ht="13.5">
      <c r="A79" s="37"/>
      <c r="B79" s="39"/>
      <c r="C79" s="38"/>
      <c r="L79" s="38"/>
      <c r="AD79" s="38"/>
    </row>
    <row r="80" spans="12:30" ht="13.5">
      <c r="L80" s="38"/>
      <c r="AD80" s="38"/>
    </row>
    <row r="81" spans="12:30" ht="13.5">
      <c r="L81" s="38"/>
      <c r="AD81" s="38"/>
    </row>
    <row r="82" spans="12:30" ht="13.5">
      <c r="L82" s="38"/>
      <c r="AD82" s="38"/>
    </row>
  </sheetData>
  <mergeCells count="18">
    <mergeCell ref="A1:AL1"/>
    <mergeCell ref="L5:T5"/>
    <mergeCell ref="C5:K5"/>
    <mergeCell ref="U5:AC5"/>
    <mergeCell ref="AD5:AL5"/>
    <mergeCell ref="A25:B25"/>
    <mergeCell ref="A5:B5"/>
    <mergeCell ref="A6:B6"/>
    <mergeCell ref="A7:B7"/>
    <mergeCell ref="A8:B8"/>
    <mergeCell ref="C6:D6"/>
    <mergeCell ref="G6:H6"/>
    <mergeCell ref="L6:M6"/>
    <mergeCell ref="P6:Q6"/>
    <mergeCell ref="U6:V6"/>
    <mergeCell ref="Y6:Z6"/>
    <mergeCell ref="AD6:AE6"/>
    <mergeCell ref="AH6:AI6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1" r:id="rId2"/>
  <headerFooter alignWithMargins="0">
    <oddHeader>&amp;L&amp;G&amp;C&amp;"Arial Narrow,Normálne"&amp;14Štatistické vyhodnotenie verejného obstarávania za rok 2010
&amp;"Arial Narrow,Tučné"Klasický sektor, vybrané odvetvia a iné subjekty&amp;R&amp;"Arial Narrow,Normálne"&amp;11Príloha č. 4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1">
      <selection activeCell="J45" sqref="J45"/>
    </sheetView>
  </sheetViews>
  <sheetFormatPr defaultColWidth="9.00390625" defaultRowHeight="12.75"/>
  <cols>
    <col min="1" max="1" width="30.75390625" style="86" customWidth="1"/>
    <col min="2" max="2" width="10.75390625" style="86" customWidth="1"/>
    <col min="3" max="3" width="6.75390625" style="86" customWidth="1"/>
    <col min="4" max="4" width="7.75390625" style="86" customWidth="1"/>
    <col min="5" max="5" width="6.75390625" style="86" customWidth="1"/>
    <col min="6" max="6" width="10.75390625" style="86" customWidth="1"/>
    <col min="7" max="7" width="6.75390625" style="86" customWidth="1"/>
    <col min="8" max="8" width="7.75390625" style="86" customWidth="1"/>
    <col min="9" max="9" width="6.75390625" style="86" customWidth="1"/>
    <col min="10" max="10" width="10.75390625" style="86" customWidth="1"/>
    <col min="11" max="11" width="6.75390625" style="86" customWidth="1"/>
    <col min="12" max="12" width="7.75390625" style="86" customWidth="1"/>
    <col min="13" max="13" width="6.75390625" style="86" customWidth="1"/>
    <col min="14" max="14" width="10.75390625" style="86" customWidth="1"/>
    <col min="15" max="15" width="6.75390625" style="86" customWidth="1"/>
    <col min="16" max="16" width="7.75390625" style="86" customWidth="1"/>
    <col min="17" max="17" width="6.75390625" style="86" customWidth="1"/>
    <col min="18" max="18" width="9.125" style="86" customWidth="1"/>
    <col min="19" max="19" width="12.75390625" style="86" customWidth="1"/>
    <col min="20" max="20" width="14.00390625" style="86" bestFit="1" customWidth="1"/>
    <col min="21" max="21" width="15.00390625" style="86" bestFit="1" customWidth="1"/>
    <col min="22" max="22" width="10.00390625" style="86" bestFit="1" customWidth="1"/>
    <col min="23" max="16384" width="9.125" style="86" customWidth="1"/>
  </cols>
  <sheetData>
    <row r="1" spans="1:17" ht="17.25">
      <c r="A1" s="743" t="s">
        <v>48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</row>
    <row r="2" spans="1:17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5.75">
      <c r="A4" s="88" t="s">
        <v>0</v>
      </c>
      <c r="B4" s="89"/>
      <c r="C4" s="89"/>
      <c r="D4" s="90"/>
      <c r="E4" s="1"/>
      <c r="F4" s="1"/>
      <c r="G4" s="1"/>
      <c r="H4" s="89"/>
      <c r="I4" s="89"/>
      <c r="J4" s="91"/>
      <c r="K4" s="1"/>
      <c r="L4" s="1"/>
      <c r="M4" s="1"/>
      <c r="N4" s="89"/>
      <c r="O4" s="89"/>
      <c r="P4" s="91"/>
      <c r="Q4" s="92" t="s">
        <v>49</v>
      </c>
    </row>
    <row r="5" spans="1:17" ht="18.75" customHeight="1">
      <c r="A5" s="93" t="s">
        <v>5</v>
      </c>
      <c r="B5" s="745" t="s">
        <v>20</v>
      </c>
      <c r="C5" s="745"/>
      <c r="D5" s="745"/>
      <c r="E5" s="745"/>
      <c r="F5" s="745" t="s">
        <v>50</v>
      </c>
      <c r="G5" s="745"/>
      <c r="H5" s="745"/>
      <c r="I5" s="745"/>
      <c r="J5" s="745" t="s">
        <v>24</v>
      </c>
      <c r="K5" s="745"/>
      <c r="L5" s="745"/>
      <c r="M5" s="745"/>
      <c r="N5" s="745" t="s">
        <v>23</v>
      </c>
      <c r="O5" s="745"/>
      <c r="P5" s="745"/>
      <c r="Q5" s="745"/>
    </row>
    <row r="6" spans="1:17" s="97" customFormat="1" ht="19.5" customHeight="1">
      <c r="A6" s="94" t="s">
        <v>51</v>
      </c>
      <c r="B6" s="746" t="s">
        <v>52</v>
      </c>
      <c r="C6" s="746"/>
      <c r="D6" s="746" t="s">
        <v>51</v>
      </c>
      <c r="E6" s="746"/>
      <c r="F6" s="746" t="s">
        <v>52</v>
      </c>
      <c r="G6" s="746"/>
      <c r="H6" s="746" t="s">
        <v>51</v>
      </c>
      <c r="I6" s="746"/>
      <c r="J6" s="746" t="s">
        <v>52</v>
      </c>
      <c r="K6" s="746"/>
      <c r="L6" s="746" t="s">
        <v>51</v>
      </c>
      <c r="M6" s="746"/>
      <c r="N6" s="746" t="s">
        <v>52</v>
      </c>
      <c r="O6" s="746"/>
      <c r="P6" s="746" t="s">
        <v>51</v>
      </c>
      <c r="Q6" s="746"/>
    </row>
    <row r="7" spans="1:17" ht="13.5">
      <c r="A7" s="44" t="s">
        <v>13</v>
      </c>
      <c r="B7" s="98" t="s">
        <v>33</v>
      </c>
      <c r="C7" s="98" t="s">
        <v>14</v>
      </c>
      <c r="D7" s="98" t="s">
        <v>15</v>
      </c>
      <c r="E7" s="98" t="s">
        <v>14</v>
      </c>
      <c r="F7" s="98" t="s">
        <v>33</v>
      </c>
      <c r="G7" s="98" t="s">
        <v>14</v>
      </c>
      <c r="H7" s="98" t="s">
        <v>15</v>
      </c>
      <c r="I7" s="98" t="s">
        <v>14</v>
      </c>
      <c r="J7" s="98" t="s">
        <v>33</v>
      </c>
      <c r="K7" s="98" t="s">
        <v>14</v>
      </c>
      <c r="L7" s="98" t="s">
        <v>15</v>
      </c>
      <c r="M7" s="98" t="s">
        <v>14</v>
      </c>
      <c r="N7" s="98" t="s">
        <v>33</v>
      </c>
      <c r="O7" s="98" t="s">
        <v>14</v>
      </c>
      <c r="P7" s="98" t="s">
        <v>15</v>
      </c>
      <c r="Q7" s="98" t="s">
        <v>14</v>
      </c>
    </row>
    <row r="8" spans="1:17" s="100" customFormat="1" ht="9.75" customHeight="1">
      <c r="A8" s="99" t="s">
        <v>16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  <c r="N8" s="99">
        <v>13</v>
      </c>
      <c r="O8" s="99">
        <v>14</v>
      </c>
      <c r="P8" s="99">
        <v>15</v>
      </c>
      <c r="Q8" s="99">
        <v>16</v>
      </c>
    </row>
    <row r="9" spans="1:17" s="100" customFormat="1" ht="9.75" customHeight="1">
      <c r="A9" s="99"/>
      <c r="B9" s="99"/>
      <c r="C9" s="99"/>
      <c r="D9" s="101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3.5">
      <c r="A10" s="93" t="s">
        <v>53</v>
      </c>
      <c r="B10" s="102">
        <v>937902.687</v>
      </c>
      <c r="C10" s="103">
        <f>B10/$N$16*100</f>
        <v>21.647794360260296</v>
      </c>
      <c r="D10" s="102">
        <v>900</v>
      </c>
      <c r="E10" s="103">
        <f>D10/$P$16*100</f>
        <v>46.89942678478374</v>
      </c>
      <c r="F10" s="24">
        <v>370577.241</v>
      </c>
      <c r="G10" s="103">
        <f>F10/$N$16*100</f>
        <v>8.553317970993957</v>
      </c>
      <c r="H10" s="24">
        <v>40</v>
      </c>
      <c r="I10" s="103">
        <f>H10/$P$16*100</f>
        <v>2.084418968212611</v>
      </c>
      <c r="J10" s="24">
        <v>37199.091</v>
      </c>
      <c r="K10" s="103">
        <f>J10/$N$16*100</f>
        <v>0.8585946959299089</v>
      </c>
      <c r="L10" s="24">
        <v>29</v>
      </c>
      <c r="M10" s="103">
        <f>L10/$P$16*100</f>
        <v>1.5112037519541428</v>
      </c>
      <c r="N10" s="104">
        <f aca="true" t="shared" si="0" ref="N10:P14">B10+F10+J10</f>
        <v>1345679.019</v>
      </c>
      <c r="O10" s="103">
        <f t="shared" si="0"/>
        <v>31.05970702718416</v>
      </c>
      <c r="P10" s="104">
        <f t="shared" si="0"/>
        <v>969</v>
      </c>
      <c r="Q10" s="105">
        <v>50.5</v>
      </c>
    </row>
    <row r="11" spans="1:17" ht="13.5">
      <c r="A11" s="93" t="s">
        <v>54</v>
      </c>
      <c r="B11" s="102">
        <v>1411930.184</v>
      </c>
      <c r="C11" s="103">
        <f>B11/$N$16*100</f>
        <v>32.588854577272876</v>
      </c>
      <c r="D11" s="102">
        <v>647</v>
      </c>
      <c r="E11" s="103">
        <f>D11/$P$16*100</f>
        <v>33.71547681083898</v>
      </c>
      <c r="F11" s="24">
        <v>112107.026</v>
      </c>
      <c r="G11" s="103">
        <f>F11/$N$16*100</f>
        <v>2.5875497307199358</v>
      </c>
      <c r="H11" s="24">
        <v>15</v>
      </c>
      <c r="I11" s="103">
        <f>H11/$P$16*100</f>
        <v>0.7816571130797291</v>
      </c>
      <c r="J11" s="24">
        <v>28405.598</v>
      </c>
      <c r="K11" s="105">
        <f>J11/$N$16*100</f>
        <v>0.6556314985631566</v>
      </c>
      <c r="L11" s="24">
        <v>5</v>
      </c>
      <c r="M11" s="103">
        <f>L11/$P$16*100</f>
        <v>0.26055237102657636</v>
      </c>
      <c r="N11" s="104">
        <f t="shared" si="0"/>
        <v>1552442.808</v>
      </c>
      <c r="O11" s="103">
        <f t="shared" si="0"/>
        <v>35.832035806555965</v>
      </c>
      <c r="P11" s="106">
        <f t="shared" si="0"/>
        <v>667</v>
      </c>
      <c r="Q11" s="105">
        <v>34.8</v>
      </c>
    </row>
    <row r="12" spans="1:17" ht="13.5">
      <c r="A12" s="93" t="s">
        <v>55</v>
      </c>
      <c r="B12" s="102">
        <v>1070.542</v>
      </c>
      <c r="C12" s="103">
        <f>B12/$N$16*100</f>
        <v>0.024709251174180477</v>
      </c>
      <c r="D12" s="102">
        <v>1</v>
      </c>
      <c r="E12" s="103">
        <f>D12/$P$16*100</f>
        <v>0.05211047420531526</v>
      </c>
      <c r="F12" s="24">
        <v>328503.611</v>
      </c>
      <c r="G12" s="103">
        <f>F12/$N$16*100</f>
        <v>7.5822137158787575</v>
      </c>
      <c r="H12" s="24">
        <v>30</v>
      </c>
      <c r="I12" s="103">
        <f>H12/$P$16*100</f>
        <v>1.5633142261594581</v>
      </c>
      <c r="J12" s="24">
        <v>0</v>
      </c>
      <c r="K12" s="105">
        <f>J12/$N$16*100</f>
        <v>0</v>
      </c>
      <c r="L12" s="24">
        <v>0</v>
      </c>
      <c r="M12" s="103">
        <f>L12/$P$16*100</f>
        <v>0</v>
      </c>
      <c r="N12" s="104">
        <f t="shared" si="0"/>
        <v>329574.153</v>
      </c>
      <c r="O12" s="103">
        <f t="shared" si="0"/>
        <v>7.606922967052938</v>
      </c>
      <c r="P12" s="106">
        <f t="shared" si="0"/>
        <v>31</v>
      </c>
      <c r="Q12" s="105">
        <v>1.6</v>
      </c>
    </row>
    <row r="13" spans="1:17" ht="13.5">
      <c r="A13" s="93" t="s">
        <v>56</v>
      </c>
      <c r="B13" s="102">
        <v>214022.654</v>
      </c>
      <c r="C13" s="103">
        <f>B13/$N$16*100</f>
        <v>4.9398711257014885</v>
      </c>
      <c r="D13" s="102">
        <v>197</v>
      </c>
      <c r="E13" s="103">
        <f>D13/$P$16*100</f>
        <v>10.265763418447108</v>
      </c>
      <c r="F13" s="24">
        <v>863672.047</v>
      </c>
      <c r="G13" s="103">
        <f>F13/$N$16*100</f>
        <v>19.93447201645672</v>
      </c>
      <c r="H13" s="24">
        <v>50</v>
      </c>
      <c r="I13" s="103">
        <f>H13/$P$16*100</f>
        <v>2.6055237102657633</v>
      </c>
      <c r="J13" s="24">
        <v>11599.493</v>
      </c>
      <c r="K13" s="105">
        <f>J13/$N$16*100</f>
        <v>0.267728670178422</v>
      </c>
      <c r="L13" s="24">
        <v>1</v>
      </c>
      <c r="M13" s="103">
        <v>0</v>
      </c>
      <c r="N13" s="104">
        <f t="shared" si="0"/>
        <v>1089294.1940000001</v>
      </c>
      <c r="O13" s="103">
        <f t="shared" si="0"/>
        <v>25.14207181233663</v>
      </c>
      <c r="P13" s="106">
        <f t="shared" si="0"/>
        <v>248</v>
      </c>
      <c r="Q13" s="105">
        <v>12.9</v>
      </c>
    </row>
    <row r="14" spans="1:17" ht="13.5">
      <c r="A14" s="93" t="s">
        <v>57</v>
      </c>
      <c r="B14" s="102">
        <v>15565.242</v>
      </c>
      <c r="C14" s="103">
        <f>B14/$N$16*100</f>
        <v>0.3592623868702987</v>
      </c>
      <c r="D14" s="102">
        <v>4</v>
      </c>
      <c r="E14" s="103">
        <v>0</v>
      </c>
      <c r="F14" s="24">
        <v>0</v>
      </c>
      <c r="G14" s="103">
        <f>F14/$N$16*100</f>
        <v>0</v>
      </c>
      <c r="H14" s="24">
        <v>0</v>
      </c>
      <c r="I14" s="103">
        <f>H14/$P$16*100</f>
        <v>0</v>
      </c>
      <c r="J14" s="24">
        <v>0</v>
      </c>
      <c r="K14" s="105">
        <f>J14/$N$16*100</f>
        <v>0</v>
      </c>
      <c r="L14" s="93">
        <v>0</v>
      </c>
      <c r="M14" s="103">
        <f>L14/$P$16*100</f>
        <v>0</v>
      </c>
      <c r="N14" s="104">
        <f t="shared" si="0"/>
        <v>15565.242</v>
      </c>
      <c r="O14" s="103">
        <f t="shared" si="0"/>
        <v>0.3592623868702987</v>
      </c>
      <c r="P14" s="104">
        <f t="shared" si="0"/>
        <v>4</v>
      </c>
      <c r="Q14" s="105">
        <v>0.2</v>
      </c>
    </row>
    <row r="15" spans="1:17" ht="9.75" customHeight="1">
      <c r="A15" s="93"/>
      <c r="B15" s="107"/>
      <c r="C15" s="103"/>
      <c r="D15" s="108"/>
      <c r="E15" s="103"/>
      <c r="F15" s="108"/>
      <c r="G15" s="103"/>
      <c r="H15" s="93"/>
      <c r="I15" s="103"/>
      <c r="J15" s="108"/>
      <c r="K15" s="105"/>
      <c r="L15" s="93"/>
      <c r="M15" s="103"/>
      <c r="N15" s="104"/>
      <c r="O15" s="103"/>
      <c r="P15" s="104"/>
      <c r="Q15" s="105"/>
    </row>
    <row r="16" spans="1:17" ht="13.5">
      <c r="A16" s="109" t="s">
        <v>58</v>
      </c>
      <c r="B16" s="110">
        <f>SUM(B10:B14)</f>
        <v>2580491.309</v>
      </c>
      <c r="C16" s="111">
        <f>B16/$N$16*100</f>
        <v>59.56049170127914</v>
      </c>
      <c r="D16" s="110">
        <f>SUM(D10:D14)</f>
        <v>1749</v>
      </c>
      <c r="E16" s="111">
        <f>SUM(E10:E14)</f>
        <v>90.93277748827515</v>
      </c>
      <c r="F16" s="110">
        <f>SUM(F10:F14)</f>
        <v>1674859.925</v>
      </c>
      <c r="G16" s="111">
        <f>F16/$N$16*100</f>
        <v>38.65755343404937</v>
      </c>
      <c r="H16" s="112">
        <f>SUM(H10:H14)</f>
        <v>135</v>
      </c>
      <c r="I16" s="111">
        <f>H16/$P$16*100</f>
        <v>7.034914017717561</v>
      </c>
      <c r="J16" s="110">
        <f>SUM(J10:J14)</f>
        <v>77204.182</v>
      </c>
      <c r="K16" s="113">
        <f>J16/$N$16*100</f>
        <v>1.7819548646714873</v>
      </c>
      <c r="L16" s="112">
        <f aca="true" t="shared" si="1" ref="L16:Q16">SUM(L10:L14)</f>
        <v>35</v>
      </c>
      <c r="M16" s="111">
        <f t="shared" si="1"/>
        <v>1.7717561229807193</v>
      </c>
      <c r="N16" s="110">
        <f t="shared" si="1"/>
        <v>4332555.416</v>
      </c>
      <c r="O16" s="113">
        <f t="shared" si="1"/>
        <v>99.99999999999999</v>
      </c>
      <c r="P16" s="110">
        <f t="shared" si="1"/>
        <v>1919</v>
      </c>
      <c r="Q16" s="113">
        <f t="shared" si="1"/>
        <v>100</v>
      </c>
    </row>
    <row r="17" spans="1:17" ht="9.75" customHeight="1">
      <c r="A17" s="93"/>
      <c r="B17" s="108"/>
      <c r="C17" s="103"/>
      <c r="D17" s="108"/>
      <c r="E17" s="93"/>
      <c r="F17" s="108"/>
      <c r="G17" s="103"/>
      <c r="H17" s="93"/>
      <c r="I17" s="103"/>
      <c r="J17" s="108"/>
      <c r="K17" s="105"/>
      <c r="L17" s="93"/>
      <c r="M17" s="103"/>
      <c r="N17" s="104"/>
      <c r="O17" s="93"/>
      <c r="P17" s="104"/>
      <c r="Q17" s="105"/>
    </row>
    <row r="18" spans="1:17" ht="13.5">
      <c r="A18" s="93" t="s">
        <v>36</v>
      </c>
      <c r="B18" s="102">
        <v>300484.55799999996</v>
      </c>
      <c r="C18" s="103"/>
      <c r="D18" s="102">
        <v>2254</v>
      </c>
      <c r="E18" s="93"/>
      <c r="F18" s="24">
        <v>60949.147</v>
      </c>
      <c r="G18" s="103"/>
      <c r="H18" s="24">
        <v>76</v>
      </c>
      <c r="I18" s="103"/>
      <c r="J18" s="24">
        <v>139226.044</v>
      </c>
      <c r="K18" s="105"/>
      <c r="L18" s="24">
        <v>673</v>
      </c>
      <c r="M18" s="103"/>
      <c r="N18" s="104">
        <f>B18+F18+J18</f>
        <v>500659.74899999995</v>
      </c>
      <c r="O18" s="93"/>
      <c r="P18" s="104">
        <f>D18+H18+L18</f>
        <v>3003</v>
      </c>
      <c r="Q18" s="105"/>
    </row>
    <row r="19" spans="1:17" ht="13.5">
      <c r="A19" s="93" t="s">
        <v>59</v>
      </c>
      <c r="B19" s="102">
        <v>128285.67300000001</v>
      </c>
      <c r="C19" s="103"/>
      <c r="D19" s="102">
        <v>200</v>
      </c>
      <c r="E19" s="93"/>
      <c r="F19" s="24">
        <v>3273.715</v>
      </c>
      <c r="G19" s="103"/>
      <c r="H19" s="24">
        <v>6</v>
      </c>
      <c r="I19" s="103"/>
      <c r="J19" s="24">
        <v>19859.173</v>
      </c>
      <c r="K19" s="105"/>
      <c r="L19" s="24">
        <v>40</v>
      </c>
      <c r="M19" s="103"/>
      <c r="N19" s="104">
        <f>B19+F19+J19</f>
        <v>151418.56100000002</v>
      </c>
      <c r="O19" s="93"/>
      <c r="P19" s="106">
        <f>D19+H19+L19</f>
        <v>246</v>
      </c>
      <c r="Q19" s="105"/>
    </row>
    <row r="20" spans="1:17" ht="9.75" customHeight="1">
      <c r="A20" s="93"/>
      <c r="B20" s="108"/>
      <c r="C20" s="103"/>
      <c r="D20" s="108"/>
      <c r="E20" s="93"/>
      <c r="F20" s="108"/>
      <c r="G20" s="103"/>
      <c r="H20" s="93"/>
      <c r="I20" s="103"/>
      <c r="J20" s="108"/>
      <c r="K20" s="105"/>
      <c r="L20" s="93"/>
      <c r="M20" s="103"/>
      <c r="N20" s="104"/>
      <c r="O20" s="93"/>
      <c r="P20" s="106"/>
      <c r="Q20" s="105"/>
    </row>
    <row r="21" spans="1:17" ht="13.5">
      <c r="A21" s="109" t="s">
        <v>25</v>
      </c>
      <c r="B21" s="110">
        <f>SUM(B16:B19)</f>
        <v>3009261.5399999996</v>
      </c>
      <c r="C21" s="111"/>
      <c r="D21" s="110">
        <f>SUM(D16:D19)</f>
        <v>4203</v>
      </c>
      <c r="E21" s="112"/>
      <c r="F21" s="110">
        <f>SUM(F16:F19)</f>
        <v>1739082.7870000002</v>
      </c>
      <c r="G21" s="111"/>
      <c r="H21" s="112">
        <f>SUM(H16:H19)</f>
        <v>217</v>
      </c>
      <c r="I21" s="111"/>
      <c r="J21" s="110">
        <f>SUM(J16:J19)</f>
        <v>236289.399</v>
      </c>
      <c r="K21" s="113"/>
      <c r="L21" s="112">
        <f>SUM(L16:L19)</f>
        <v>748</v>
      </c>
      <c r="M21" s="111"/>
      <c r="N21" s="110">
        <f>SUM(N16:N19)</f>
        <v>4984633.726</v>
      </c>
      <c r="O21" s="112"/>
      <c r="P21" s="110">
        <f>SUM(P16:P19)</f>
        <v>5168</v>
      </c>
      <c r="Q21" s="113"/>
    </row>
    <row r="22" spans="1:17" ht="9.75" customHeight="1">
      <c r="A22" s="93"/>
      <c r="B22" s="108"/>
      <c r="C22" s="103"/>
      <c r="D22" s="108"/>
      <c r="E22" s="93"/>
      <c r="F22" s="114"/>
      <c r="G22" s="115"/>
      <c r="H22" s="116"/>
      <c r="I22" s="103"/>
      <c r="J22" s="108"/>
      <c r="K22" s="105"/>
      <c r="L22" s="93"/>
      <c r="M22" s="103"/>
      <c r="N22" s="104"/>
      <c r="O22" s="93"/>
      <c r="P22" s="106"/>
      <c r="Q22" s="105"/>
    </row>
    <row r="23" spans="1:17" ht="13.5">
      <c r="A23" s="93" t="s">
        <v>60</v>
      </c>
      <c r="B23" s="114">
        <v>179108.907</v>
      </c>
      <c r="C23" s="115"/>
      <c r="D23" s="114">
        <v>892</v>
      </c>
      <c r="E23" s="116"/>
      <c r="F23" s="114">
        <v>116205.649</v>
      </c>
      <c r="G23" s="115"/>
      <c r="H23" s="116">
        <v>145</v>
      </c>
      <c r="I23" s="115"/>
      <c r="J23" s="114">
        <v>435.661</v>
      </c>
      <c r="K23" s="117"/>
      <c r="L23" s="116">
        <v>1</v>
      </c>
      <c r="M23" s="115"/>
      <c r="N23" s="118">
        <f>F23+B23+J23</f>
        <v>295750.217</v>
      </c>
      <c r="O23" s="116"/>
      <c r="P23" s="119">
        <f>H23+D23+L23</f>
        <v>1038</v>
      </c>
      <c r="Q23" s="105"/>
    </row>
    <row r="24" spans="1:17" ht="13.5">
      <c r="A24" s="93" t="s">
        <v>61</v>
      </c>
      <c r="B24" s="102">
        <v>32.12</v>
      </c>
      <c r="C24" s="115"/>
      <c r="D24" s="102">
        <v>22</v>
      </c>
      <c r="E24" s="93"/>
      <c r="F24" s="24">
        <v>0</v>
      </c>
      <c r="G24" s="103"/>
      <c r="H24" s="24">
        <v>0</v>
      </c>
      <c r="I24" s="103"/>
      <c r="J24" s="108">
        <v>0</v>
      </c>
      <c r="K24" s="105"/>
      <c r="L24" s="93">
        <v>0</v>
      </c>
      <c r="M24" s="103"/>
      <c r="N24" s="104">
        <f>B24+F24+J24</f>
        <v>32.12</v>
      </c>
      <c r="O24" s="93"/>
      <c r="P24" s="106">
        <f>D24+H24+L24</f>
        <v>22</v>
      </c>
      <c r="Q24" s="105"/>
    </row>
    <row r="25" spans="1:17" ht="13.5">
      <c r="A25" s="93" t="s">
        <v>62</v>
      </c>
      <c r="B25" s="102">
        <v>4204157</v>
      </c>
      <c r="C25" s="103"/>
      <c r="D25" s="102">
        <v>1</v>
      </c>
      <c r="E25" s="93"/>
      <c r="F25" s="107">
        <v>0</v>
      </c>
      <c r="G25" s="103"/>
      <c r="H25" s="93">
        <v>0</v>
      </c>
      <c r="I25" s="103"/>
      <c r="J25" s="108">
        <v>0</v>
      </c>
      <c r="K25" s="105"/>
      <c r="L25" s="93">
        <v>0</v>
      </c>
      <c r="M25" s="103"/>
      <c r="N25" s="104">
        <f>B25+F25+J25</f>
        <v>4204157</v>
      </c>
      <c r="O25" s="93"/>
      <c r="P25" s="106">
        <f>D25+H25+L25</f>
        <v>1</v>
      </c>
      <c r="Q25" s="105"/>
    </row>
    <row r="26" spans="1:17" ht="13.5">
      <c r="A26" s="120"/>
      <c r="B26" s="121"/>
      <c r="C26" s="122"/>
      <c r="D26" s="120"/>
      <c r="E26" s="120"/>
      <c r="F26" s="121"/>
      <c r="G26" s="122"/>
      <c r="H26" s="120"/>
      <c r="I26" s="122"/>
      <c r="J26" s="121"/>
      <c r="K26" s="123"/>
      <c r="L26" s="120"/>
      <c r="M26" s="122"/>
      <c r="N26" s="121"/>
      <c r="O26" s="120"/>
      <c r="P26" s="120"/>
      <c r="Q26" s="123"/>
    </row>
    <row r="27" ht="13.5">
      <c r="A27" s="31" t="s">
        <v>37</v>
      </c>
    </row>
    <row r="28" spans="1:2" ht="13.5">
      <c r="A28" s="124" t="s">
        <v>34</v>
      </c>
      <c r="B28" s="125"/>
    </row>
    <row r="29" ht="13.5">
      <c r="A29" s="34" t="s">
        <v>31</v>
      </c>
    </row>
    <row r="30" ht="13.5">
      <c r="A30" s="34" t="s">
        <v>63</v>
      </c>
    </row>
    <row r="31" ht="13.5">
      <c r="A31" s="126" t="s">
        <v>64</v>
      </c>
    </row>
    <row r="32" ht="13.5">
      <c r="A32" s="127" t="s">
        <v>65</v>
      </c>
    </row>
    <row r="46" spans="2:17" ht="17.25">
      <c r="B46" s="718"/>
      <c r="C46" s="718"/>
      <c r="D46" s="718"/>
      <c r="E46" s="718"/>
      <c r="F46" s="718"/>
      <c r="G46" s="718"/>
      <c r="H46" s="718"/>
      <c r="I46" s="718"/>
      <c r="J46" s="128"/>
      <c r="K46" s="128"/>
      <c r="L46" s="128"/>
      <c r="Q46" s="129"/>
    </row>
    <row r="47" spans="2:12" ht="12.7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 ht="15.75">
      <c r="B48" s="744"/>
      <c r="C48" s="744"/>
      <c r="D48" s="744"/>
      <c r="E48" s="744"/>
      <c r="F48" s="744"/>
      <c r="G48" s="744"/>
      <c r="H48" s="744"/>
      <c r="I48" s="744"/>
      <c r="J48" s="744"/>
      <c r="K48" s="744"/>
      <c r="L48" s="744"/>
    </row>
  </sheetData>
  <mergeCells count="15">
    <mergeCell ref="J6:K6"/>
    <mergeCell ref="L6:M6"/>
    <mergeCell ref="B5:E5"/>
    <mergeCell ref="F5:I5"/>
    <mergeCell ref="J5:M5"/>
    <mergeCell ref="A1:Q1"/>
    <mergeCell ref="B48:L48"/>
    <mergeCell ref="N5:Q5"/>
    <mergeCell ref="N6:O6"/>
    <mergeCell ref="P6:Q6"/>
    <mergeCell ref="H6:I6"/>
    <mergeCell ref="B6:C6"/>
    <mergeCell ref="D6:E6"/>
    <mergeCell ref="F6:G6"/>
    <mergeCell ref="B46:I46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9" r:id="rId2"/>
  <headerFooter alignWithMargins="0">
    <oddHeader>&amp;L&amp;G&amp;C&amp;"Arial Narrow,Normálne"&amp;14Štatistické vyhodnotenie verejného obstarávania za rok 2010
&amp;"Arial Narrow,Tučné"Klasický sektor, vybrané odvetvia a iné subjekty&amp;R&amp;"Arial Narrow,Normálne"&amp;11Príloha č. 8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workbookViewId="0" topLeftCell="A1">
      <selection activeCell="Y39" sqref="Y39"/>
    </sheetView>
  </sheetViews>
  <sheetFormatPr defaultColWidth="9.00390625" defaultRowHeight="12.75"/>
  <cols>
    <col min="1" max="1" width="15.75390625" style="0" customWidth="1"/>
    <col min="3" max="3" width="4.25390625" style="0" customWidth="1"/>
    <col min="4" max="4" width="8.00390625" style="0" customWidth="1"/>
    <col min="5" max="5" width="4.25390625" style="0" customWidth="1"/>
    <col min="6" max="6" width="7.375" style="0" customWidth="1"/>
    <col min="7" max="7" width="4.25390625" style="0" customWidth="1"/>
    <col min="8" max="8" width="7.75390625" style="0" customWidth="1"/>
    <col min="9" max="9" width="4.75390625" style="0" customWidth="1"/>
    <col min="10" max="16" width="4.25390625" style="0" customWidth="1"/>
    <col min="17" max="17" width="8.75390625" style="0" customWidth="1"/>
    <col min="18" max="18" width="4.75390625" style="0" customWidth="1"/>
    <col min="19" max="19" width="8.75390625" style="0" customWidth="1"/>
    <col min="20" max="20" width="4.75390625" style="0" customWidth="1"/>
    <col min="21" max="21" width="8.75390625" style="0" customWidth="1"/>
    <col min="22" max="22" width="4.75390625" style="0" customWidth="1"/>
    <col min="23" max="23" width="8.75390625" style="0" customWidth="1"/>
    <col min="24" max="30" width="4.75390625" style="0" customWidth="1"/>
  </cols>
  <sheetData>
    <row r="1" spans="1:30" s="130" customFormat="1" ht="18" customHeight="1">
      <c r="A1" s="741" t="s">
        <v>66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</row>
    <row r="2" spans="1:19" s="130" customFormat="1" ht="15.7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6" s="2" customFormat="1" ht="12" customHeight="1">
      <c r="A3" s="7"/>
      <c r="B3" s="8"/>
      <c r="C3" s="9"/>
      <c r="H3" s="8"/>
      <c r="I3" s="9"/>
      <c r="J3" s="9"/>
      <c r="K3" s="9"/>
      <c r="L3" s="9"/>
      <c r="M3" s="9"/>
      <c r="N3" s="9"/>
      <c r="O3" s="9"/>
      <c r="P3" s="9"/>
    </row>
    <row r="4" spans="1:30" s="11" customFormat="1" ht="18.75" customHeight="1">
      <c r="A4" s="10" t="s">
        <v>0</v>
      </c>
      <c r="B4" s="12"/>
      <c r="C4" s="1"/>
      <c r="E4" s="13"/>
      <c r="F4" s="14"/>
      <c r="G4" s="133"/>
      <c r="H4" s="12"/>
      <c r="K4" s="1"/>
      <c r="L4" s="1"/>
      <c r="M4" s="1"/>
      <c r="N4" s="1"/>
      <c r="O4" s="12"/>
      <c r="AD4" s="15" t="s">
        <v>32</v>
      </c>
    </row>
    <row r="5" spans="1:31" s="16" customFormat="1" ht="18.75" customHeight="1">
      <c r="A5" s="134" t="s">
        <v>1</v>
      </c>
      <c r="B5" s="719" t="s">
        <v>2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20"/>
      <c r="Q5" s="721" t="s">
        <v>67</v>
      </c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135"/>
    </row>
    <row r="6" spans="1:31" s="6" customFormat="1" ht="18.75" customHeight="1">
      <c r="A6" s="134" t="s">
        <v>68</v>
      </c>
      <c r="B6" s="725" t="s">
        <v>69</v>
      </c>
      <c r="C6" s="724"/>
      <c r="D6" s="722" t="s">
        <v>70</v>
      </c>
      <c r="E6" s="724"/>
      <c r="F6" s="722" t="s">
        <v>71</v>
      </c>
      <c r="G6" s="723"/>
      <c r="H6" s="725" t="s">
        <v>9</v>
      </c>
      <c r="I6" s="726"/>
      <c r="J6" s="726"/>
      <c r="K6" s="726"/>
      <c r="L6" s="726"/>
      <c r="M6" s="726"/>
      <c r="N6" s="726"/>
      <c r="O6" s="726"/>
      <c r="P6" s="723"/>
      <c r="Q6" s="725" t="s">
        <v>69</v>
      </c>
      <c r="R6" s="724"/>
      <c r="S6" s="722" t="s">
        <v>70</v>
      </c>
      <c r="T6" s="724"/>
      <c r="U6" s="722" t="s">
        <v>71</v>
      </c>
      <c r="V6" s="723"/>
      <c r="W6" s="725" t="s">
        <v>9</v>
      </c>
      <c r="X6" s="726"/>
      <c r="Y6" s="726"/>
      <c r="Z6" s="726"/>
      <c r="AA6" s="726"/>
      <c r="AB6" s="726"/>
      <c r="AC6" s="726"/>
      <c r="AD6" s="726"/>
      <c r="AE6" s="136"/>
    </row>
    <row r="7" spans="1:31" s="18" customFormat="1" ht="15" customHeight="1">
      <c r="A7" s="134" t="s">
        <v>5</v>
      </c>
      <c r="B7" s="137" t="s">
        <v>6</v>
      </c>
      <c r="C7" s="138" t="s">
        <v>43</v>
      </c>
      <c r="D7" s="139" t="s">
        <v>6</v>
      </c>
      <c r="E7" s="138" t="s">
        <v>43</v>
      </c>
      <c r="F7" s="139" t="s">
        <v>6</v>
      </c>
      <c r="G7" s="140" t="s">
        <v>43</v>
      </c>
      <c r="H7" s="141" t="s">
        <v>6</v>
      </c>
      <c r="I7" s="142"/>
      <c r="J7" s="138" t="s">
        <v>7</v>
      </c>
      <c r="K7" s="46" t="s">
        <v>8</v>
      </c>
      <c r="L7" s="143" t="s">
        <v>9</v>
      </c>
      <c r="M7" s="144"/>
      <c r="N7" s="144" t="s">
        <v>10</v>
      </c>
      <c r="O7" s="145" t="s">
        <v>11</v>
      </c>
      <c r="P7" s="140" t="s">
        <v>12</v>
      </c>
      <c r="Q7" s="142" t="s">
        <v>6</v>
      </c>
      <c r="R7" s="138" t="s">
        <v>43</v>
      </c>
      <c r="S7" s="139" t="s">
        <v>6</v>
      </c>
      <c r="T7" s="138" t="s">
        <v>43</v>
      </c>
      <c r="U7" s="146" t="s">
        <v>6</v>
      </c>
      <c r="V7" s="140" t="s">
        <v>43</v>
      </c>
      <c r="W7" s="141" t="s">
        <v>6</v>
      </c>
      <c r="X7" s="146"/>
      <c r="Y7" s="138" t="s">
        <v>7</v>
      </c>
      <c r="Z7" s="46" t="s">
        <v>8</v>
      </c>
      <c r="AA7" s="143" t="s">
        <v>9</v>
      </c>
      <c r="AB7" s="144"/>
      <c r="AC7" s="145" t="s">
        <v>11</v>
      </c>
      <c r="AD7" s="138" t="s">
        <v>12</v>
      </c>
      <c r="AE7" s="135"/>
    </row>
    <row r="8" spans="1:30" s="20" customFormat="1" ht="13.5" customHeight="1">
      <c r="A8" s="147" t="s">
        <v>13</v>
      </c>
      <c r="B8" s="148" t="s">
        <v>33</v>
      </c>
      <c r="C8" s="149" t="s">
        <v>15</v>
      </c>
      <c r="D8" s="150" t="s">
        <v>33</v>
      </c>
      <c r="E8" s="149" t="s">
        <v>15</v>
      </c>
      <c r="F8" s="150" t="s">
        <v>33</v>
      </c>
      <c r="G8" s="151" t="s">
        <v>15</v>
      </c>
      <c r="H8" s="152" t="s">
        <v>33</v>
      </c>
      <c r="I8" s="144" t="s">
        <v>14</v>
      </c>
      <c r="J8" s="138" t="s">
        <v>15</v>
      </c>
      <c r="K8" s="46" t="s">
        <v>15</v>
      </c>
      <c r="L8" s="153" t="s">
        <v>15</v>
      </c>
      <c r="M8" s="154" t="s">
        <v>14</v>
      </c>
      <c r="N8" s="154"/>
      <c r="O8" s="46" t="s">
        <v>15</v>
      </c>
      <c r="P8" s="140" t="s">
        <v>15</v>
      </c>
      <c r="Q8" s="148" t="s">
        <v>33</v>
      </c>
      <c r="R8" s="46" t="s">
        <v>15</v>
      </c>
      <c r="S8" s="155" t="s">
        <v>33</v>
      </c>
      <c r="T8" s="46" t="s">
        <v>15</v>
      </c>
      <c r="U8" s="155" t="s">
        <v>33</v>
      </c>
      <c r="V8" s="151" t="s">
        <v>15</v>
      </c>
      <c r="W8" s="156" t="s">
        <v>33</v>
      </c>
      <c r="X8" s="46" t="s">
        <v>14</v>
      </c>
      <c r="Y8" s="138" t="s">
        <v>15</v>
      </c>
      <c r="Z8" s="46" t="s">
        <v>15</v>
      </c>
      <c r="AA8" s="138" t="s">
        <v>15</v>
      </c>
      <c r="AB8" s="46" t="s">
        <v>14</v>
      </c>
      <c r="AC8" s="46" t="s">
        <v>15</v>
      </c>
      <c r="AD8" s="140" t="s">
        <v>15</v>
      </c>
    </row>
    <row r="9" spans="1:30" s="20" customFormat="1" ht="9.75" customHeight="1" thickBot="1">
      <c r="A9" s="157" t="s">
        <v>16</v>
      </c>
      <c r="B9" s="158">
        <v>1</v>
      </c>
      <c r="C9" s="159">
        <v>2</v>
      </c>
      <c r="D9" s="160">
        <v>3</v>
      </c>
      <c r="E9" s="161">
        <v>4</v>
      </c>
      <c r="F9" s="162">
        <v>5</v>
      </c>
      <c r="G9" s="163">
        <v>6</v>
      </c>
      <c r="H9" s="161">
        <v>7</v>
      </c>
      <c r="I9" s="159">
        <v>8</v>
      </c>
      <c r="J9" s="160">
        <v>9</v>
      </c>
      <c r="K9" s="161">
        <v>10</v>
      </c>
      <c r="L9" s="164">
        <v>11</v>
      </c>
      <c r="M9" s="158">
        <v>12</v>
      </c>
      <c r="N9" s="158"/>
      <c r="O9" s="160">
        <v>13</v>
      </c>
      <c r="P9" s="165">
        <v>14</v>
      </c>
      <c r="Q9" s="166">
        <v>15</v>
      </c>
      <c r="R9" s="160">
        <v>16</v>
      </c>
      <c r="S9" s="159">
        <v>17</v>
      </c>
      <c r="T9" s="160">
        <v>18</v>
      </c>
      <c r="U9" s="158">
        <v>19</v>
      </c>
      <c r="V9" s="163">
        <v>20</v>
      </c>
      <c r="W9" s="167">
        <v>21</v>
      </c>
      <c r="X9" s="160">
        <v>22</v>
      </c>
      <c r="Y9" s="168">
        <v>23</v>
      </c>
      <c r="Z9" s="160">
        <v>24</v>
      </c>
      <c r="AA9" s="169">
        <v>25</v>
      </c>
      <c r="AB9" s="170">
        <v>26</v>
      </c>
      <c r="AC9" s="160">
        <v>27</v>
      </c>
      <c r="AD9" s="165">
        <v>28</v>
      </c>
    </row>
    <row r="10" spans="1:30" s="18" customFormat="1" ht="9.75" customHeight="1">
      <c r="A10" s="171"/>
      <c r="B10" s="172"/>
      <c r="C10" s="173"/>
      <c r="D10" s="174"/>
      <c r="E10" s="173"/>
      <c r="F10" s="174"/>
      <c r="G10" s="175"/>
      <c r="H10" s="176"/>
      <c r="I10" s="177"/>
      <c r="J10" s="178"/>
      <c r="K10" s="174"/>
      <c r="L10" s="179"/>
      <c r="M10" s="177"/>
      <c r="N10" s="180"/>
      <c r="O10" s="174"/>
      <c r="P10" s="181"/>
      <c r="Q10" s="172"/>
      <c r="R10" s="182"/>
      <c r="S10" s="183"/>
      <c r="T10" s="173"/>
      <c r="U10" s="174"/>
      <c r="V10" s="184"/>
      <c r="W10" s="172"/>
      <c r="X10" s="180"/>
      <c r="Y10" s="174"/>
      <c r="Z10" s="183"/>
      <c r="AA10" s="179"/>
      <c r="AB10" s="177"/>
      <c r="AC10" s="174"/>
      <c r="AD10" s="181"/>
    </row>
    <row r="11" spans="1:30" s="22" customFormat="1" ht="15" customHeight="1">
      <c r="A11" s="185" t="s">
        <v>17</v>
      </c>
      <c r="B11" s="21"/>
      <c r="C11" s="21"/>
      <c r="D11" s="186"/>
      <c r="E11" s="186"/>
      <c r="F11" s="21"/>
      <c r="G11" s="187"/>
      <c r="H11" s="188"/>
      <c r="I11" s="55"/>
      <c r="J11" s="189"/>
      <c r="K11" s="21"/>
      <c r="L11" s="21"/>
      <c r="M11" s="190"/>
      <c r="N11" s="190"/>
      <c r="O11" s="21"/>
      <c r="P11" s="191"/>
      <c r="Q11" s="192"/>
      <c r="R11" s="21"/>
      <c r="S11" s="21"/>
      <c r="T11" s="21"/>
      <c r="U11" s="21"/>
      <c r="V11" s="191"/>
      <c r="W11" s="188"/>
      <c r="X11" s="55"/>
      <c r="Y11" s="189"/>
      <c r="Z11" s="21"/>
      <c r="AA11" s="189"/>
      <c r="AB11" s="55"/>
      <c r="AC11" s="21"/>
      <c r="AD11" s="191"/>
    </row>
    <row r="12" spans="1:30" s="22" customFormat="1" ht="15" customHeight="1">
      <c r="A12" s="193" t="s">
        <v>18</v>
      </c>
      <c r="B12" s="194">
        <v>139204.873</v>
      </c>
      <c r="C12" s="195">
        <v>89</v>
      </c>
      <c r="D12" s="196">
        <v>554028.577</v>
      </c>
      <c r="E12" s="24">
        <v>82</v>
      </c>
      <c r="F12" s="195">
        <v>123194.63</v>
      </c>
      <c r="G12" s="197">
        <v>5</v>
      </c>
      <c r="H12" s="194">
        <v>816428.081</v>
      </c>
      <c r="I12" s="198">
        <v>68.2</v>
      </c>
      <c r="J12" s="24">
        <v>157</v>
      </c>
      <c r="K12" s="24">
        <v>19</v>
      </c>
      <c r="L12" s="199">
        <v>176</v>
      </c>
      <c r="M12" s="58">
        <v>55</v>
      </c>
      <c r="N12" s="24">
        <v>0</v>
      </c>
      <c r="O12" s="200">
        <v>67</v>
      </c>
      <c r="P12" s="197">
        <v>14</v>
      </c>
      <c r="Q12" s="201">
        <v>156562.72</v>
      </c>
      <c r="R12" s="196">
        <v>337</v>
      </c>
      <c r="S12" s="196">
        <v>560228.923</v>
      </c>
      <c r="T12" s="24">
        <v>167</v>
      </c>
      <c r="U12" s="24">
        <v>170209.899</v>
      </c>
      <c r="V12" s="200">
        <v>83</v>
      </c>
      <c r="W12" s="202">
        <v>887001.543</v>
      </c>
      <c r="X12" s="58">
        <v>39.5</v>
      </c>
      <c r="Y12" s="195">
        <v>561</v>
      </c>
      <c r="Z12" s="195">
        <v>26</v>
      </c>
      <c r="AA12" s="203">
        <v>587</v>
      </c>
      <c r="AB12" s="204">
        <v>21.1</v>
      </c>
      <c r="AC12" s="196">
        <v>119</v>
      </c>
      <c r="AD12" s="197">
        <v>62</v>
      </c>
    </row>
    <row r="13" spans="1:30" s="22" customFormat="1" ht="15" customHeight="1" thickBot="1">
      <c r="A13" s="193" t="s">
        <v>19</v>
      </c>
      <c r="B13" s="201">
        <v>28148.416</v>
      </c>
      <c r="C13" s="195">
        <v>31</v>
      </c>
      <c r="D13" s="203">
        <v>4433.794</v>
      </c>
      <c r="E13" s="205">
        <v>6</v>
      </c>
      <c r="F13" s="203">
        <v>90729.067</v>
      </c>
      <c r="G13" s="206">
        <v>10</v>
      </c>
      <c r="H13" s="207">
        <v>123311.278</v>
      </c>
      <c r="I13" s="208">
        <v>10.3</v>
      </c>
      <c r="J13" s="195">
        <v>46</v>
      </c>
      <c r="K13" s="195">
        <v>1</v>
      </c>
      <c r="L13" s="205">
        <v>47</v>
      </c>
      <c r="M13" s="209">
        <v>14.6</v>
      </c>
      <c r="N13" s="210">
        <v>0</v>
      </c>
      <c r="O13" s="203">
        <v>38</v>
      </c>
      <c r="P13" s="211">
        <v>5</v>
      </c>
      <c r="Q13" s="201">
        <v>36862.308</v>
      </c>
      <c r="R13" s="195">
        <v>184</v>
      </c>
      <c r="S13" s="195">
        <v>13475.858</v>
      </c>
      <c r="T13" s="205">
        <v>172</v>
      </c>
      <c r="U13" s="212">
        <v>858152.052</v>
      </c>
      <c r="V13" s="211">
        <v>1029</v>
      </c>
      <c r="W13" s="213">
        <v>908490.219</v>
      </c>
      <c r="X13" s="214">
        <v>40.4</v>
      </c>
      <c r="Y13" s="203">
        <v>1375</v>
      </c>
      <c r="Z13" s="203">
        <v>10</v>
      </c>
      <c r="AA13" s="205">
        <v>1385</v>
      </c>
      <c r="AB13" s="204">
        <v>49.8</v>
      </c>
      <c r="AC13" s="203">
        <v>411</v>
      </c>
      <c r="AD13" s="215">
        <v>22</v>
      </c>
    </row>
    <row r="14" spans="1:30" s="29" customFormat="1" ht="15" customHeight="1" thickBot="1">
      <c r="A14" s="216" t="s">
        <v>20</v>
      </c>
      <c r="B14" s="217">
        <v>167353.289</v>
      </c>
      <c r="C14" s="218">
        <v>120</v>
      </c>
      <c r="D14" s="218">
        <v>558462.371</v>
      </c>
      <c r="E14" s="218">
        <v>88</v>
      </c>
      <c r="F14" s="218">
        <v>213923.697</v>
      </c>
      <c r="G14" s="219">
        <v>15</v>
      </c>
      <c r="H14" s="217">
        <v>939739.359</v>
      </c>
      <c r="I14" s="220">
        <v>78.5</v>
      </c>
      <c r="J14" s="221">
        <v>203</v>
      </c>
      <c r="K14" s="221">
        <v>20</v>
      </c>
      <c r="L14" s="222">
        <v>223</v>
      </c>
      <c r="M14" s="223">
        <v>69.6</v>
      </c>
      <c r="N14" s="221">
        <v>0</v>
      </c>
      <c r="O14" s="221">
        <v>105</v>
      </c>
      <c r="P14" s="219">
        <v>19</v>
      </c>
      <c r="Q14" s="217">
        <v>193425.028</v>
      </c>
      <c r="R14" s="221">
        <v>521</v>
      </c>
      <c r="S14" s="224">
        <v>573704.781</v>
      </c>
      <c r="T14" s="218">
        <v>339</v>
      </c>
      <c r="U14" s="221">
        <v>1028361.951</v>
      </c>
      <c r="V14" s="225">
        <v>1112</v>
      </c>
      <c r="W14" s="217">
        <v>1795491.762</v>
      </c>
      <c r="X14" s="226">
        <v>79.9</v>
      </c>
      <c r="Y14" s="221">
        <v>1936</v>
      </c>
      <c r="Z14" s="221">
        <v>36</v>
      </c>
      <c r="AA14" s="227">
        <v>1972</v>
      </c>
      <c r="AB14" s="228">
        <v>70.9</v>
      </c>
      <c r="AC14" s="224">
        <v>530</v>
      </c>
      <c r="AD14" s="219">
        <v>84</v>
      </c>
    </row>
    <row r="15" spans="1:30" s="22" customFormat="1" ht="9.75" customHeight="1">
      <c r="A15" s="229"/>
      <c r="B15" s="230"/>
      <c r="C15" s="231"/>
      <c r="D15" s="231"/>
      <c r="E15" s="231"/>
      <c r="F15" s="232"/>
      <c r="G15" s="233"/>
      <c r="H15" s="234"/>
      <c r="I15" s="235"/>
      <c r="J15" s="232"/>
      <c r="K15" s="236"/>
      <c r="L15" s="232"/>
      <c r="M15" s="237"/>
      <c r="N15" s="235"/>
      <c r="O15" s="232"/>
      <c r="P15" s="238"/>
      <c r="Q15" s="239"/>
      <c r="R15" s="232"/>
      <c r="S15" s="232"/>
      <c r="T15" s="232"/>
      <c r="U15" s="232"/>
      <c r="V15" s="238"/>
      <c r="W15" s="234"/>
      <c r="X15" s="235"/>
      <c r="Y15" s="240"/>
      <c r="Z15" s="241"/>
      <c r="AA15" s="240"/>
      <c r="AB15" s="235"/>
      <c r="AC15" s="241"/>
      <c r="AD15" s="242"/>
    </row>
    <row r="16" spans="1:30" s="22" customFormat="1" ht="15" customHeight="1">
      <c r="A16" s="185" t="s">
        <v>21</v>
      </c>
      <c r="B16" s="243"/>
      <c r="C16" s="27"/>
      <c r="D16" s="27"/>
      <c r="E16" s="243"/>
      <c r="F16" s="243"/>
      <c r="G16" s="244"/>
      <c r="H16" s="245"/>
      <c r="I16" s="63"/>
      <c r="J16" s="246"/>
      <c r="K16" s="27"/>
      <c r="L16" s="246"/>
      <c r="M16" s="63"/>
      <c r="N16" s="247"/>
      <c r="O16" s="27"/>
      <c r="P16" s="244"/>
      <c r="Q16" s="248"/>
      <c r="R16" s="27"/>
      <c r="S16" s="27"/>
      <c r="T16" s="27"/>
      <c r="U16" s="27"/>
      <c r="V16" s="244"/>
      <c r="W16" s="245"/>
      <c r="X16" s="63"/>
      <c r="Y16" s="28"/>
      <c r="Z16" s="249"/>
      <c r="AA16" s="28"/>
      <c r="AB16" s="247"/>
      <c r="AC16" s="28"/>
      <c r="AD16" s="250"/>
    </row>
    <row r="17" spans="1:30" s="22" customFormat="1" ht="9.75" customHeight="1" thickBot="1">
      <c r="A17" s="251"/>
      <c r="B17" s="252"/>
      <c r="C17" s="253"/>
      <c r="D17" s="254"/>
      <c r="E17" s="254"/>
      <c r="F17" s="255"/>
      <c r="G17" s="256"/>
      <c r="H17" s="257"/>
      <c r="I17" s="258"/>
      <c r="J17" s="259"/>
      <c r="K17" s="254"/>
      <c r="L17" s="254"/>
      <c r="M17" s="260"/>
      <c r="N17" s="260"/>
      <c r="O17" s="255"/>
      <c r="P17" s="261"/>
      <c r="Q17" s="252"/>
      <c r="R17" s="254"/>
      <c r="S17" s="254"/>
      <c r="T17" s="255"/>
      <c r="U17" s="254"/>
      <c r="V17" s="261"/>
      <c r="W17" s="262"/>
      <c r="X17" s="258"/>
      <c r="Y17" s="263"/>
      <c r="Z17" s="263"/>
      <c r="AA17" s="263"/>
      <c r="AB17" s="258"/>
      <c r="AC17" s="263"/>
      <c r="AD17" s="264"/>
    </row>
    <row r="18" spans="1:30" s="29" customFormat="1" ht="15" customHeight="1" thickBot="1">
      <c r="A18" s="265" t="s">
        <v>22</v>
      </c>
      <c r="B18" s="266">
        <v>17457</v>
      </c>
      <c r="C18" s="267">
        <v>5</v>
      </c>
      <c r="D18" s="267">
        <v>45554.283</v>
      </c>
      <c r="E18" s="268">
        <v>15</v>
      </c>
      <c r="F18" s="269">
        <v>99912.71</v>
      </c>
      <c r="G18" s="270">
        <v>9</v>
      </c>
      <c r="H18" s="271">
        <v>162923.993</v>
      </c>
      <c r="I18" s="272">
        <v>13.6</v>
      </c>
      <c r="J18" s="273">
        <v>28</v>
      </c>
      <c r="K18" s="273">
        <v>1</v>
      </c>
      <c r="L18" s="273">
        <v>29</v>
      </c>
      <c r="M18" s="274">
        <v>9.1</v>
      </c>
      <c r="N18" s="275">
        <v>0</v>
      </c>
      <c r="O18" s="275">
        <v>6</v>
      </c>
      <c r="P18" s="276">
        <v>3</v>
      </c>
      <c r="Q18" s="277">
        <v>17864.6</v>
      </c>
      <c r="R18" s="267">
        <v>10</v>
      </c>
      <c r="S18" s="267">
        <v>51426.525</v>
      </c>
      <c r="T18" s="267">
        <v>60</v>
      </c>
      <c r="U18" s="267">
        <v>153020.315</v>
      </c>
      <c r="V18" s="270">
        <v>26</v>
      </c>
      <c r="W18" s="217">
        <v>222311.44</v>
      </c>
      <c r="X18" s="278">
        <v>9.9</v>
      </c>
      <c r="Y18" s="267">
        <v>95</v>
      </c>
      <c r="Z18" s="267">
        <v>1</v>
      </c>
      <c r="AA18" s="267">
        <v>96</v>
      </c>
      <c r="AB18" s="279">
        <v>3.5</v>
      </c>
      <c r="AC18" s="275">
        <v>6</v>
      </c>
      <c r="AD18" s="276">
        <v>6</v>
      </c>
    </row>
    <row r="19" spans="1:30" s="22" customFormat="1" ht="9.75" customHeight="1" thickBot="1">
      <c r="A19" s="280"/>
      <c r="B19" s="281"/>
      <c r="C19" s="282"/>
      <c r="D19" s="282"/>
      <c r="E19" s="283"/>
      <c r="F19" s="283"/>
      <c r="G19" s="284"/>
      <c r="H19" s="285"/>
      <c r="I19" s="286"/>
      <c r="J19" s="287"/>
      <c r="K19" s="283"/>
      <c r="L19" s="287"/>
      <c r="M19" s="288"/>
      <c r="N19" s="289"/>
      <c r="O19" s="282"/>
      <c r="P19" s="290"/>
      <c r="Q19" s="281"/>
      <c r="R19" s="282"/>
      <c r="S19" s="282"/>
      <c r="T19" s="282"/>
      <c r="U19" s="283"/>
      <c r="V19" s="290"/>
      <c r="W19" s="291"/>
      <c r="X19" s="286"/>
      <c r="Y19" s="282"/>
      <c r="Z19" s="292"/>
      <c r="AA19" s="282"/>
      <c r="AB19" s="288"/>
      <c r="AC19" s="282"/>
      <c r="AD19" s="290"/>
    </row>
    <row r="20" spans="1:31" s="22" customFormat="1" ht="15" customHeight="1" thickBot="1">
      <c r="A20" s="293" t="s">
        <v>23</v>
      </c>
      <c r="B20" s="294">
        <f aca="true" t="shared" si="0" ref="B20:M20">B14+B18</f>
        <v>184810.289</v>
      </c>
      <c r="C20" s="295">
        <f t="shared" si="0"/>
        <v>125</v>
      </c>
      <c r="D20" s="295">
        <f t="shared" si="0"/>
        <v>604016.6540000001</v>
      </c>
      <c r="E20" s="295">
        <f t="shared" si="0"/>
        <v>103</v>
      </c>
      <c r="F20" s="295">
        <f t="shared" si="0"/>
        <v>313836.407</v>
      </c>
      <c r="G20" s="296">
        <f t="shared" si="0"/>
        <v>24</v>
      </c>
      <c r="H20" s="297">
        <f t="shared" si="0"/>
        <v>1102663.352</v>
      </c>
      <c r="I20" s="298">
        <f t="shared" si="0"/>
        <v>92.1</v>
      </c>
      <c r="J20" s="299">
        <f t="shared" si="0"/>
        <v>231</v>
      </c>
      <c r="K20" s="300">
        <f t="shared" si="0"/>
        <v>21</v>
      </c>
      <c r="L20" s="301">
        <f t="shared" si="0"/>
        <v>252</v>
      </c>
      <c r="M20" s="298">
        <f t="shared" si="0"/>
        <v>78.69999999999999</v>
      </c>
      <c r="N20" s="302">
        <v>0</v>
      </c>
      <c r="O20" s="303">
        <f aca="true" t="shared" si="1" ref="O20:AD20">O14+O18</f>
        <v>111</v>
      </c>
      <c r="P20" s="304">
        <f t="shared" si="1"/>
        <v>22</v>
      </c>
      <c r="Q20" s="305">
        <f t="shared" si="1"/>
        <v>211289.628</v>
      </c>
      <c r="R20" s="295">
        <f t="shared" si="1"/>
        <v>531</v>
      </c>
      <c r="S20" s="295">
        <f t="shared" si="1"/>
        <v>625131.306</v>
      </c>
      <c r="T20" s="295">
        <f t="shared" si="1"/>
        <v>399</v>
      </c>
      <c r="U20" s="295">
        <f t="shared" si="1"/>
        <v>1181382.266</v>
      </c>
      <c r="V20" s="306">
        <f t="shared" si="1"/>
        <v>1138</v>
      </c>
      <c r="W20" s="307">
        <f t="shared" si="1"/>
        <v>2017803.202</v>
      </c>
      <c r="X20" s="298">
        <f t="shared" si="1"/>
        <v>89.80000000000001</v>
      </c>
      <c r="Y20" s="295">
        <f t="shared" si="1"/>
        <v>2031</v>
      </c>
      <c r="Z20" s="307">
        <f t="shared" si="1"/>
        <v>37</v>
      </c>
      <c r="AA20" s="299">
        <f t="shared" si="1"/>
        <v>2068</v>
      </c>
      <c r="AB20" s="308">
        <f t="shared" si="1"/>
        <v>74.4</v>
      </c>
      <c r="AC20" s="309">
        <f t="shared" si="1"/>
        <v>536</v>
      </c>
      <c r="AD20" s="310">
        <f t="shared" si="1"/>
        <v>90</v>
      </c>
      <c r="AE20" s="311"/>
    </row>
    <row r="21" spans="1:30" s="22" customFormat="1" ht="15" customHeight="1">
      <c r="A21" s="229"/>
      <c r="B21" s="239"/>
      <c r="C21" s="232"/>
      <c r="D21" s="232"/>
      <c r="E21" s="232"/>
      <c r="F21" s="232"/>
      <c r="G21" s="312"/>
      <c r="H21" s="313"/>
      <c r="I21" s="235"/>
      <c r="J21" s="232"/>
      <c r="K21" s="231"/>
      <c r="L21" s="232"/>
      <c r="M21" s="235"/>
      <c r="N21" s="314"/>
      <c r="O21" s="232"/>
      <c r="P21" s="238"/>
      <c r="Q21" s="236"/>
      <c r="R21" s="232"/>
      <c r="S21" s="232"/>
      <c r="T21" s="232"/>
      <c r="U21" s="232"/>
      <c r="V21" s="238"/>
      <c r="W21" s="234"/>
      <c r="X21" s="235"/>
      <c r="Y21" s="240"/>
      <c r="Z21" s="241"/>
      <c r="AA21" s="240"/>
      <c r="AB21" s="235"/>
      <c r="AC21" s="241"/>
      <c r="AD21" s="242"/>
    </row>
    <row r="22" spans="1:30" s="22" customFormat="1" ht="15" customHeight="1">
      <c r="A22" s="315" t="s">
        <v>24</v>
      </c>
      <c r="B22" s="248"/>
      <c r="C22" s="27"/>
      <c r="D22" s="27"/>
      <c r="E22" s="27"/>
      <c r="F22" s="27"/>
      <c r="G22" s="246"/>
      <c r="H22" s="248"/>
      <c r="I22" s="63"/>
      <c r="J22" s="27"/>
      <c r="K22" s="27"/>
      <c r="L22" s="27"/>
      <c r="M22" s="63"/>
      <c r="N22" s="78"/>
      <c r="O22" s="27"/>
      <c r="P22" s="244"/>
      <c r="Q22" s="316"/>
      <c r="R22" s="27"/>
      <c r="S22" s="27"/>
      <c r="T22" s="27"/>
      <c r="U22" s="27"/>
      <c r="V22" s="244"/>
      <c r="W22" s="245"/>
      <c r="X22" s="63"/>
      <c r="Y22" s="317"/>
      <c r="Z22" s="28"/>
      <c r="AA22" s="317"/>
      <c r="AB22" s="63"/>
      <c r="AC22" s="28"/>
      <c r="AD22" s="250"/>
    </row>
    <row r="23" spans="1:30" s="22" customFormat="1" ht="9.75" customHeight="1" thickBot="1">
      <c r="A23" s="134"/>
      <c r="B23" s="252"/>
      <c r="C23" s="254"/>
      <c r="D23" s="255"/>
      <c r="E23" s="255"/>
      <c r="F23" s="254"/>
      <c r="G23" s="259"/>
      <c r="H23" s="257"/>
      <c r="I23" s="318"/>
      <c r="J23" s="255"/>
      <c r="K23" s="254"/>
      <c r="L23" s="255"/>
      <c r="M23" s="258"/>
      <c r="N23" s="319"/>
      <c r="O23" s="255"/>
      <c r="P23" s="320"/>
      <c r="Q23" s="321"/>
      <c r="R23" s="255"/>
      <c r="S23" s="255"/>
      <c r="T23" s="255"/>
      <c r="U23" s="255"/>
      <c r="V23" s="261"/>
      <c r="W23" s="262"/>
      <c r="X23" s="318"/>
      <c r="Y23" s="322"/>
      <c r="Z23" s="323"/>
      <c r="AA23" s="263"/>
      <c r="AB23" s="260"/>
      <c r="AC23" s="263"/>
      <c r="AD23" s="324"/>
    </row>
    <row r="24" spans="1:30" s="30" customFormat="1" ht="15" customHeight="1" thickBot="1">
      <c r="A24" s="325" t="s">
        <v>42</v>
      </c>
      <c r="B24" s="271">
        <v>44218.865</v>
      </c>
      <c r="C24" s="326">
        <v>21</v>
      </c>
      <c r="D24" s="267">
        <v>25173.146</v>
      </c>
      <c r="E24" s="267">
        <v>45</v>
      </c>
      <c r="F24" s="327">
        <v>25471.953</v>
      </c>
      <c r="G24" s="328">
        <v>2</v>
      </c>
      <c r="H24" s="271">
        <v>94863.965</v>
      </c>
      <c r="I24" s="329">
        <v>7.9</v>
      </c>
      <c r="J24" s="267">
        <v>65</v>
      </c>
      <c r="K24" s="327">
        <v>3</v>
      </c>
      <c r="L24" s="269">
        <v>68</v>
      </c>
      <c r="M24" s="278">
        <v>21.3</v>
      </c>
      <c r="N24" s="269">
        <v>0</v>
      </c>
      <c r="O24" s="269">
        <v>20</v>
      </c>
      <c r="P24" s="330">
        <v>9</v>
      </c>
      <c r="Q24" s="271">
        <v>54215.681</v>
      </c>
      <c r="R24" s="267">
        <v>131</v>
      </c>
      <c r="S24" s="267">
        <v>66397.247</v>
      </c>
      <c r="T24" s="269">
        <v>468</v>
      </c>
      <c r="U24" s="267">
        <v>109157.725</v>
      </c>
      <c r="V24" s="270">
        <v>114</v>
      </c>
      <c r="W24" s="217">
        <v>229770.653</v>
      </c>
      <c r="X24" s="278">
        <v>10.2</v>
      </c>
      <c r="Y24" s="269">
        <v>689</v>
      </c>
      <c r="Z24" s="269">
        <v>24</v>
      </c>
      <c r="AA24" s="267">
        <v>713</v>
      </c>
      <c r="AB24" s="331">
        <v>25.6</v>
      </c>
      <c r="AC24" s="327">
        <v>22</v>
      </c>
      <c r="AD24" s="332">
        <v>31</v>
      </c>
    </row>
    <row r="25" spans="1:30" s="22" customFormat="1" ht="9.75" customHeight="1" thickBot="1">
      <c r="A25" s="280"/>
      <c r="B25" s="230"/>
      <c r="C25" s="283"/>
      <c r="D25" s="231"/>
      <c r="E25" s="231"/>
      <c r="F25" s="283"/>
      <c r="G25" s="290"/>
      <c r="H25" s="333"/>
      <c r="I25" s="288"/>
      <c r="J25" s="253"/>
      <c r="K25" s="283"/>
      <c r="L25" s="283"/>
      <c r="M25" s="334"/>
      <c r="N25" s="335"/>
      <c r="O25" s="283"/>
      <c r="P25" s="290"/>
      <c r="Q25" s="336"/>
      <c r="R25" s="231"/>
      <c r="S25" s="231"/>
      <c r="T25" s="283"/>
      <c r="U25" s="231"/>
      <c r="V25" s="337"/>
      <c r="W25" s="338"/>
      <c r="X25" s="286"/>
      <c r="Y25" s="283"/>
      <c r="Z25" s="283"/>
      <c r="AA25" s="233"/>
      <c r="AB25" s="288"/>
      <c r="AC25" s="283"/>
      <c r="AD25" s="290"/>
    </row>
    <row r="26" spans="1:30" s="22" customFormat="1" ht="15" customHeight="1" thickBot="1">
      <c r="A26" s="293" t="s">
        <v>25</v>
      </c>
      <c r="B26" s="294">
        <f aca="true" t="shared" si="2" ref="B26:M26">B20+B24</f>
        <v>229029.15399999998</v>
      </c>
      <c r="C26" s="299">
        <f t="shared" si="2"/>
        <v>146</v>
      </c>
      <c r="D26" s="299">
        <f t="shared" si="2"/>
        <v>629189.8</v>
      </c>
      <c r="E26" s="299">
        <f t="shared" si="2"/>
        <v>148</v>
      </c>
      <c r="F26" s="299">
        <f t="shared" si="2"/>
        <v>339308.36</v>
      </c>
      <c r="G26" s="310">
        <f t="shared" si="2"/>
        <v>26</v>
      </c>
      <c r="H26" s="297">
        <f t="shared" si="2"/>
        <v>1197527.317</v>
      </c>
      <c r="I26" s="298">
        <f t="shared" si="2"/>
        <v>100</v>
      </c>
      <c r="J26" s="299">
        <f t="shared" si="2"/>
        <v>296</v>
      </c>
      <c r="K26" s="300">
        <f t="shared" si="2"/>
        <v>24</v>
      </c>
      <c r="L26" s="299">
        <f t="shared" si="2"/>
        <v>320</v>
      </c>
      <c r="M26" s="308">
        <f t="shared" si="2"/>
        <v>99.99999999999999</v>
      </c>
      <c r="N26" s="339">
        <v>0</v>
      </c>
      <c r="O26" s="299">
        <f aca="true" t="shared" si="3" ref="O26:AD26">O20+O24</f>
        <v>131</v>
      </c>
      <c r="P26" s="340">
        <f t="shared" si="3"/>
        <v>31</v>
      </c>
      <c r="Q26" s="300">
        <f t="shared" si="3"/>
        <v>265505.309</v>
      </c>
      <c r="R26" s="299">
        <f t="shared" si="3"/>
        <v>662</v>
      </c>
      <c r="S26" s="299">
        <f t="shared" si="3"/>
        <v>691528.553</v>
      </c>
      <c r="T26" s="299">
        <f t="shared" si="3"/>
        <v>867</v>
      </c>
      <c r="U26" s="299">
        <f t="shared" si="3"/>
        <v>1290539.9910000002</v>
      </c>
      <c r="V26" s="341">
        <f t="shared" si="3"/>
        <v>1252</v>
      </c>
      <c r="W26" s="297">
        <f t="shared" si="3"/>
        <v>2247573.855</v>
      </c>
      <c r="X26" s="298">
        <f t="shared" si="3"/>
        <v>100.00000000000001</v>
      </c>
      <c r="Y26" s="310">
        <f t="shared" si="3"/>
        <v>2720</v>
      </c>
      <c r="Z26" s="299">
        <f t="shared" si="3"/>
        <v>61</v>
      </c>
      <c r="AA26" s="310">
        <f t="shared" si="3"/>
        <v>2781</v>
      </c>
      <c r="AB26" s="298">
        <f t="shared" si="3"/>
        <v>100</v>
      </c>
      <c r="AC26" s="299">
        <f t="shared" si="3"/>
        <v>558</v>
      </c>
      <c r="AD26" s="341">
        <f t="shared" si="3"/>
        <v>121</v>
      </c>
    </row>
    <row r="27" spans="1:14" s="33" customFormat="1" ht="13.5">
      <c r="A27" s="31"/>
      <c r="B27" s="32"/>
      <c r="C27" s="32"/>
      <c r="H27" s="32"/>
      <c r="I27" s="32"/>
      <c r="J27" s="32"/>
      <c r="K27" s="32"/>
      <c r="L27" s="32"/>
      <c r="M27" s="32" t="s">
        <v>72</v>
      </c>
      <c r="N27" s="32"/>
    </row>
    <row r="28" spans="1:14" s="33" customFormat="1" ht="13.5">
      <c r="A28" s="31" t="s">
        <v>37</v>
      </c>
      <c r="B28" s="32"/>
      <c r="C28" s="32"/>
      <c r="H28" s="32"/>
      <c r="I28" s="32"/>
      <c r="J28" s="32"/>
      <c r="K28" s="32"/>
      <c r="L28" s="32"/>
      <c r="M28" s="32"/>
      <c r="N28" s="32"/>
    </row>
    <row r="29" spans="1:8" s="22" customFormat="1" ht="13.5">
      <c r="A29" s="34" t="s">
        <v>34</v>
      </c>
      <c r="B29" s="38"/>
      <c r="H29" s="38"/>
    </row>
    <row r="30" spans="1:8" s="22" customFormat="1" ht="13.5">
      <c r="A30" s="34" t="s">
        <v>35</v>
      </c>
      <c r="B30" s="38"/>
      <c r="H30" s="38"/>
    </row>
    <row r="31" spans="1:8" s="22" customFormat="1" ht="13.5">
      <c r="A31" s="34" t="s">
        <v>73</v>
      </c>
      <c r="B31" s="38"/>
      <c r="H31" s="38"/>
    </row>
    <row r="32" spans="1:8" s="22" customFormat="1" ht="13.5">
      <c r="A32" s="34" t="s">
        <v>27</v>
      </c>
      <c r="B32" s="38"/>
      <c r="H32" s="38"/>
    </row>
    <row r="33" spans="1:8" s="22" customFormat="1" ht="13.5">
      <c r="A33" s="35" t="s">
        <v>29</v>
      </c>
      <c r="B33" s="38"/>
      <c r="H33" s="38"/>
    </row>
    <row r="34" spans="1:8" s="22" customFormat="1" ht="13.5">
      <c r="A34" s="34" t="s">
        <v>30</v>
      </c>
      <c r="B34" s="38"/>
      <c r="H34" s="38"/>
    </row>
    <row r="35" spans="1:8" s="22" customFormat="1" ht="13.5">
      <c r="A35" s="34" t="s">
        <v>17</v>
      </c>
      <c r="B35" s="38"/>
      <c r="H35" s="38"/>
    </row>
    <row r="36" spans="1:8" s="22" customFormat="1" ht="13.5">
      <c r="A36" s="34" t="s">
        <v>21</v>
      </c>
      <c r="B36" s="38"/>
      <c r="H36" s="38"/>
    </row>
    <row r="37" spans="1:8" s="22" customFormat="1" ht="13.5">
      <c r="A37" s="34" t="s">
        <v>31</v>
      </c>
      <c r="B37" s="38"/>
      <c r="H37" s="38"/>
    </row>
    <row r="38" spans="1:8" s="22" customFormat="1" ht="13.5">
      <c r="A38" s="39"/>
      <c r="B38" s="38"/>
      <c r="H38" s="38"/>
    </row>
    <row r="39" spans="1:8" s="22" customFormat="1" ht="13.5">
      <c r="A39" s="39"/>
      <c r="B39" s="38"/>
      <c r="H39" s="38"/>
    </row>
    <row r="40" spans="1:8" s="22" customFormat="1" ht="13.5">
      <c r="A40" s="39"/>
      <c r="B40" s="38"/>
      <c r="H40" s="38"/>
    </row>
    <row r="41" spans="1:8" s="22" customFormat="1" ht="13.5">
      <c r="A41" s="39"/>
      <c r="B41" s="38"/>
      <c r="H41" s="38"/>
    </row>
    <row r="42" spans="1:8" s="22" customFormat="1" ht="13.5">
      <c r="A42" s="39"/>
      <c r="B42" s="38"/>
      <c r="H42" s="38"/>
    </row>
    <row r="43" spans="1:8" s="22" customFormat="1" ht="13.5">
      <c r="A43" s="39"/>
      <c r="B43" s="38"/>
      <c r="H43" s="38"/>
    </row>
    <row r="44" spans="1:8" s="22" customFormat="1" ht="13.5">
      <c r="A44" s="39"/>
      <c r="B44" s="38"/>
      <c r="H44" s="38"/>
    </row>
    <row r="45" spans="1:8" s="22" customFormat="1" ht="13.5">
      <c r="A45" s="39"/>
      <c r="B45" s="38"/>
      <c r="H45" s="38"/>
    </row>
    <row r="46" spans="1:8" s="22" customFormat="1" ht="13.5">
      <c r="A46" s="39"/>
      <c r="B46" s="38"/>
      <c r="H46" s="38"/>
    </row>
    <row r="47" spans="1:8" s="22" customFormat="1" ht="13.5">
      <c r="A47" s="39"/>
      <c r="B47" s="38"/>
      <c r="H47" s="38"/>
    </row>
    <row r="48" spans="1:8" s="22" customFormat="1" ht="13.5">
      <c r="A48" s="39"/>
      <c r="B48" s="38"/>
      <c r="H48" s="38"/>
    </row>
    <row r="49" spans="1:8" s="22" customFormat="1" ht="13.5">
      <c r="A49" s="39"/>
      <c r="B49" s="38"/>
      <c r="H49" s="38"/>
    </row>
    <row r="50" spans="1:8" s="22" customFormat="1" ht="13.5">
      <c r="A50" s="39"/>
      <c r="B50" s="38"/>
      <c r="H50" s="38"/>
    </row>
    <row r="51" spans="1:8" s="22" customFormat="1" ht="13.5">
      <c r="A51" s="39"/>
      <c r="B51" s="38"/>
      <c r="H51" s="38"/>
    </row>
    <row r="52" spans="1:8" s="22" customFormat="1" ht="13.5">
      <c r="A52" s="39"/>
      <c r="B52" s="38"/>
      <c r="H52" s="38"/>
    </row>
    <row r="53" spans="1:8" ht="13.5">
      <c r="A53" s="39"/>
      <c r="B53" s="38"/>
      <c r="H53" s="38"/>
    </row>
    <row r="54" spans="1:8" ht="13.5">
      <c r="A54" s="39"/>
      <c r="B54" s="38"/>
      <c r="H54" s="38"/>
    </row>
    <row r="55" spans="1:8" ht="13.5">
      <c r="A55" s="39"/>
      <c r="B55" s="38"/>
      <c r="H55" s="38"/>
    </row>
    <row r="56" spans="1:8" ht="13.5">
      <c r="A56" s="39"/>
      <c r="B56" s="38"/>
      <c r="H56" s="38"/>
    </row>
    <row r="57" spans="1:8" ht="13.5">
      <c r="A57" s="39"/>
      <c r="B57" s="38"/>
      <c r="H57" s="38"/>
    </row>
    <row r="58" spans="1:8" ht="13.5">
      <c r="A58" s="39"/>
      <c r="B58" s="38"/>
      <c r="H58" s="38"/>
    </row>
    <row r="59" spans="1:8" ht="13.5">
      <c r="A59" s="39"/>
      <c r="B59" s="38"/>
      <c r="H59" s="38"/>
    </row>
    <row r="60" spans="1:8" ht="13.5">
      <c r="A60" s="39"/>
      <c r="B60" s="38"/>
      <c r="H60" s="38"/>
    </row>
    <row r="61" spans="1:8" ht="13.5">
      <c r="A61" s="39"/>
      <c r="B61" s="38"/>
      <c r="H61" s="38"/>
    </row>
    <row r="62" spans="1:8" ht="13.5">
      <c r="A62" s="39"/>
      <c r="B62" s="38"/>
      <c r="H62" s="38"/>
    </row>
    <row r="63" spans="1:8" ht="13.5">
      <c r="A63" s="39"/>
      <c r="B63" s="38"/>
      <c r="H63" s="38"/>
    </row>
  </sheetData>
  <mergeCells count="11">
    <mergeCell ref="W6:AD6"/>
    <mergeCell ref="B5:P5"/>
    <mergeCell ref="Q5:AD5"/>
    <mergeCell ref="A1:AD1"/>
    <mergeCell ref="F6:G6"/>
    <mergeCell ref="D6:E6"/>
    <mergeCell ref="B6:C6"/>
    <mergeCell ref="H6:P6"/>
    <mergeCell ref="Q6:R6"/>
    <mergeCell ref="S6:T6"/>
    <mergeCell ref="U6:V6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2"/>
  <headerFooter alignWithMargins="0">
    <oddHeader>&amp;L&amp;G&amp;C&amp;"Arial Narrow,Normálne"&amp;14Štatistické vyhodnotenie verejného obstarávania za rok 2010
&amp;"Arial Narrow,Tučné"Klasický sektor, vybrané odvetvia a iné subjekty&amp;R&amp;"Arial Narrow,Normálne"&amp;11Príloha č.10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K24" sqref="K24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10.75390625" style="0" customWidth="1"/>
    <col min="4" max="4" width="6.75390625" style="41" customWidth="1"/>
    <col min="5" max="5" width="10.75390625" style="0" customWidth="1"/>
    <col min="6" max="6" width="6.75390625" style="41" customWidth="1"/>
    <col min="7" max="7" width="10.75390625" style="0" customWidth="1"/>
    <col min="8" max="8" width="6.75390625" style="0" customWidth="1"/>
    <col min="9" max="9" width="9.25390625" style="0" customWidth="1"/>
    <col min="10" max="10" width="6.875" style="0" customWidth="1"/>
    <col min="11" max="11" width="10.75390625" style="0" customWidth="1"/>
    <col min="12" max="12" width="9.625" style="0" customWidth="1"/>
    <col min="13" max="13" width="6.375" style="385" customWidth="1"/>
  </cols>
  <sheetData>
    <row r="1" spans="1:13" ht="17.25">
      <c r="A1" s="727" t="s">
        <v>74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</row>
    <row r="2" spans="1:13" ht="15" customHeight="1">
      <c r="A2" s="342"/>
      <c r="B2" s="343"/>
      <c r="C2" s="344"/>
      <c r="D2" s="344"/>
      <c r="E2" s="344"/>
      <c r="F2" s="344"/>
      <c r="G2" s="345"/>
      <c r="H2" s="345"/>
      <c r="I2" s="345"/>
      <c r="J2" s="345"/>
      <c r="K2" s="345"/>
      <c r="L2" s="345"/>
      <c r="M2" s="345"/>
    </row>
    <row r="3" spans="1:13" ht="15.75">
      <c r="A3" s="10" t="s">
        <v>0</v>
      </c>
      <c r="B3" s="346"/>
      <c r="C3" s="347"/>
      <c r="D3" s="348"/>
      <c r="E3" s="348"/>
      <c r="F3" s="348"/>
      <c r="G3" s="346"/>
      <c r="H3" s="346"/>
      <c r="I3" s="346"/>
      <c r="J3" s="346"/>
      <c r="K3" s="346"/>
      <c r="L3" s="346"/>
      <c r="M3" s="15" t="s">
        <v>32</v>
      </c>
    </row>
    <row r="4" spans="1:13" s="349" customFormat="1" ht="15" customHeight="1">
      <c r="A4" s="747" t="s">
        <v>75</v>
      </c>
      <c r="B4" s="716"/>
      <c r="C4" s="714">
        <v>2009</v>
      </c>
      <c r="D4" s="714"/>
      <c r="E4" s="714"/>
      <c r="F4" s="715"/>
      <c r="G4" s="716">
        <v>2010</v>
      </c>
      <c r="H4" s="730"/>
      <c r="I4" s="730"/>
      <c r="J4" s="730"/>
      <c r="K4" s="730"/>
      <c r="L4" s="730"/>
      <c r="M4" s="730"/>
    </row>
    <row r="5" spans="1:13" s="22" customFormat="1" ht="40.5">
      <c r="A5" s="739" t="s">
        <v>76</v>
      </c>
      <c r="B5" s="350" t="s">
        <v>77</v>
      </c>
      <c r="C5" s="713" t="s">
        <v>51</v>
      </c>
      <c r="D5" s="713"/>
      <c r="E5" s="711" t="s">
        <v>78</v>
      </c>
      <c r="F5" s="711"/>
      <c r="G5" s="712" t="s">
        <v>51</v>
      </c>
      <c r="H5" s="712"/>
      <c r="I5" s="713" t="s">
        <v>79</v>
      </c>
      <c r="J5" s="713"/>
      <c r="K5" s="739" t="s">
        <v>52</v>
      </c>
      <c r="L5" s="739"/>
      <c r="M5" s="351" t="s">
        <v>80</v>
      </c>
    </row>
    <row r="6" spans="1:13" s="349" customFormat="1" ht="12" customHeight="1">
      <c r="A6" s="739"/>
      <c r="B6" s="44" t="s">
        <v>13</v>
      </c>
      <c r="C6" s="352" t="s">
        <v>15</v>
      </c>
      <c r="D6" s="352" t="s">
        <v>14</v>
      </c>
      <c r="E6" s="352" t="s">
        <v>33</v>
      </c>
      <c r="F6" s="352" t="s">
        <v>14</v>
      </c>
      <c r="G6" s="353" t="s">
        <v>15</v>
      </c>
      <c r="H6" s="353" t="s">
        <v>14</v>
      </c>
      <c r="I6" s="352" t="s">
        <v>15</v>
      </c>
      <c r="J6" s="352" t="s">
        <v>14</v>
      </c>
      <c r="K6" s="353" t="s">
        <v>33</v>
      </c>
      <c r="L6" s="353" t="s">
        <v>14</v>
      </c>
      <c r="M6" s="353" t="s">
        <v>14</v>
      </c>
    </row>
    <row r="7" spans="1:17" s="358" customFormat="1" ht="9.75" customHeight="1">
      <c r="A7" s="739"/>
      <c r="B7" s="354" t="s">
        <v>16</v>
      </c>
      <c r="C7" s="355">
        <v>1</v>
      </c>
      <c r="D7" s="355">
        <v>2</v>
      </c>
      <c r="E7" s="355">
        <v>3</v>
      </c>
      <c r="F7" s="355">
        <v>4</v>
      </c>
      <c r="G7" s="354">
        <v>5</v>
      </c>
      <c r="H7" s="354">
        <v>6</v>
      </c>
      <c r="I7" s="355">
        <v>7</v>
      </c>
      <c r="J7" s="355">
        <v>8</v>
      </c>
      <c r="K7" s="354">
        <v>9</v>
      </c>
      <c r="L7" s="354">
        <v>10</v>
      </c>
      <c r="M7" s="354">
        <v>11</v>
      </c>
      <c r="N7" s="356"/>
      <c r="O7" s="356"/>
      <c r="P7" s="356"/>
      <c r="Q7" s="357"/>
    </row>
    <row r="8" spans="1:17" s="25" customFormat="1" ht="9.75" customHeight="1">
      <c r="A8" s="730" t="s">
        <v>81</v>
      </c>
      <c r="B8" s="359"/>
      <c r="C8" s="359"/>
      <c r="D8" s="359"/>
      <c r="E8" s="359"/>
      <c r="F8" s="360"/>
      <c r="G8" s="359"/>
      <c r="H8" s="359"/>
      <c r="I8" s="359"/>
      <c r="J8" s="361"/>
      <c r="K8" s="359"/>
      <c r="L8" s="361"/>
      <c r="M8" s="359"/>
      <c r="N8" s="362"/>
      <c r="O8" s="362"/>
      <c r="P8" s="363"/>
      <c r="Q8" s="363"/>
    </row>
    <row r="9" spans="1:13" s="22" customFormat="1" ht="13.5">
      <c r="A9" s="730"/>
      <c r="B9" s="48" t="s">
        <v>82</v>
      </c>
      <c r="C9" s="364">
        <v>1</v>
      </c>
      <c r="D9" s="365">
        <f>C9/149*100</f>
        <v>0.6711409395973155</v>
      </c>
      <c r="E9" s="102">
        <v>500</v>
      </c>
      <c r="F9" s="365">
        <f>E9/E37*100</f>
        <v>0.03540020999404569</v>
      </c>
      <c r="G9" s="366">
        <v>0</v>
      </c>
      <c r="H9" s="58">
        <f aca="true" t="shared" si="0" ref="H9:H23">G9/199*100</f>
        <v>0</v>
      </c>
      <c r="I9" s="364">
        <f>G9-C9</f>
        <v>-1</v>
      </c>
      <c r="J9" s="367">
        <f>I9/C9*100</f>
        <v>-100</v>
      </c>
      <c r="K9" s="24">
        <v>0</v>
      </c>
      <c r="L9" s="58">
        <f>K9/K37*100</f>
        <v>0</v>
      </c>
      <c r="M9" s="58">
        <f>K9/E9*100</f>
        <v>0</v>
      </c>
    </row>
    <row r="10" spans="1:13" s="22" customFormat="1" ht="13.5">
      <c r="A10" s="730"/>
      <c r="B10" s="48" t="s">
        <v>83</v>
      </c>
      <c r="C10" s="364">
        <v>0</v>
      </c>
      <c r="D10" s="365">
        <v>0</v>
      </c>
      <c r="E10" s="102">
        <v>0</v>
      </c>
      <c r="F10" s="365">
        <v>0</v>
      </c>
      <c r="G10" s="366">
        <v>1</v>
      </c>
      <c r="H10" s="58">
        <f t="shared" si="0"/>
        <v>0.5025125628140703</v>
      </c>
      <c r="I10" s="364">
        <f>G10-C10</f>
        <v>1</v>
      </c>
      <c r="J10" s="367">
        <v>0</v>
      </c>
      <c r="K10" s="24">
        <v>55481</v>
      </c>
      <c r="L10" s="58">
        <f>K10/K37*100</f>
        <v>8.786382406832397</v>
      </c>
      <c r="M10" s="58">
        <v>0</v>
      </c>
    </row>
    <row r="11" spans="1:13" s="22" customFormat="1" ht="13.5">
      <c r="A11" s="730"/>
      <c r="B11" s="48" t="s">
        <v>84</v>
      </c>
      <c r="C11" s="364">
        <v>0</v>
      </c>
      <c r="D11" s="365">
        <v>0</v>
      </c>
      <c r="E11" s="102">
        <v>0</v>
      </c>
      <c r="F11" s="365">
        <v>0</v>
      </c>
      <c r="G11" s="366">
        <v>1</v>
      </c>
      <c r="H11" s="58">
        <f t="shared" si="0"/>
        <v>0.5025125628140703</v>
      </c>
      <c r="I11" s="364">
        <f>G11-C11</f>
        <v>1</v>
      </c>
      <c r="J11" s="367">
        <v>0</v>
      </c>
      <c r="K11" s="24">
        <v>11599</v>
      </c>
      <c r="L11" s="58">
        <f>K11/K37*100</f>
        <v>1.8369036163163779</v>
      </c>
      <c r="M11" s="58">
        <v>0</v>
      </c>
    </row>
    <row r="12" spans="1:13" s="22" customFormat="1" ht="13.5">
      <c r="A12" s="730"/>
      <c r="B12" s="48" t="s">
        <v>85</v>
      </c>
      <c r="C12" s="366" t="s">
        <v>86</v>
      </c>
      <c r="D12" s="365">
        <v>69.8</v>
      </c>
      <c r="E12" s="102">
        <v>1312711</v>
      </c>
      <c r="F12" s="365">
        <v>92.9</v>
      </c>
      <c r="G12" s="366">
        <v>139</v>
      </c>
      <c r="H12" s="58">
        <f t="shared" si="0"/>
        <v>69.84924623115577</v>
      </c>
      <c r="I12" s="364">
        <f>139-104</f>
        <v>35</v>
      </c>
      <c r="J12" s="367">
        <f>I12/125*100</f>
        <v>28.000000000000004</v>
      </c>
      <c r="K12" s="102">
        <v>131124.103</v>
      </c>
      <c r="L12" s="58">
        <f>K12/K37*100</f>
        <v>20.765784894123737</v>
      </c>
      <c r="M12" s="58">
        <f>K12/E12*100</f>
        <v>9.988802028778613</v>
      </c>
    </row>
    <row r="13" spans="1:13" s="22" customFormat="1" ht="13.5">
      <c r="A13" s="730"/>
      <c r="B13" s="48" t="s">
        <v>87</v>
      </c>
      <c r="C13" s="364">
        <v>1</v>
      </c>
      <c r="D13" s="365">
        <f>C13/149*100</f>
        <v>0.6711409395973155</v>
      </c>
      <c r="E13" s="102">
        <v>202</v>
      </c>
      <c r="F13" s="365">
        <f>E13/E37*100</f>
        <v>0.014301684837594458</v>
      </c>
      <c r="G13" s="366">
        <v>0</v>
      </c>
      <c r="H13" s="58">
        <f t="shared" si="0"/>
        <v>0</v>
      </c>
      <c r="I13" s="364">
        <f aca="true" t="shared" si="1" ref="I13:I23">G13-C13</f>
        <v>-1</v>
      </c>
      <c r="J13" s="367">
        <f>I13/C13*100</f>
        <v>-100</v>
      </c>
      <c r="K13" s="24">
        <v>0</v>
      </c>
      <c r="L13" s="58">
        <f>K13/K37*100</f>
        <v>0</v>
      </c>
      <c r="M13" s="58">
        <f>K13/E13*100</f>
        <v>0</v>
      </c>
    </row>
    <row r="14" spans="1:13" s="22" customFormat="1" ht="13.5">
      <c r="A14" s="730"/>
      <c r="B14" s="48" t="s">
        <v>88</v>
      </c>
      <c r="C14" s="364">
        <v>1</v>
      </c>
      <c r="D14" s="365">
        <f>C14/149*100</f>
        <v>0.6711409395973155</v>
      </c>
      <c r="E14" s="102">
        <v>10400</v>
      </c>
      <c r="F14" s="365">
        <f>E14/E37*100</f>
        <v>0.7363243678761502</v>
      </c>
      <c r="G14" s="366">
        <v>0</v>
      </c>
      <c r="H14" s="58">
        <f t="shared" si="0"/>
        <v>0</v>
      </c>
      <c r="I14" s="364">
        <f t="shared" si="1"/>
        <v>-1</v>
      </c>
      <c r="J14" s="367">
        <v>100</v>
      </c>
      <c r="K14" s="24">
        <v>0</v>
      </c>
      <c r="L14" s="58">
        <f>K14/K37*100</f>
        <v>0</v>
      </c>
      <c r="M14" s="58">
        <v>0</v>
      </c>
    </row>
    <row r="15" spans="1:13" s="22" customFormat="1" ht="13.5">
      <c r="A15" s="730"/>
      <c r="B15" s="48" t="s">
        <v>89</v>
      </c>
      <c r="C15" s="364">
        <v>6</v>
      </c>
      <c r="D15" s="365">
        <f>C15/149*100</f>
        <v>4.026845637583892</v>
      </c>
      <c r="E15" s="102">
        <v>9493</v>
      </c>
      <c r="F15" s="365">
        <f>E15/E37*100</f>
        <v>0.6721083869469514</v>
      </c>
      <c r="G15" s="366">
        <v>5</v>
      </c>
      <c r="H15" s="58">
        <f t="shared" si="0"/>
        <v>2.512562814070352</v>
      </c>
      <c r="I15" s="364">
        <f t="shared" si="1"/>
        <v>-1</v>
      </c>
      <c r="J15" s="367">
        <f>I15/C15*100</f>
        <v>-16.666666666666664</v>
      </c>
      <c r="K15" s="24">
        <v>36375.927</v>
      </c>
      <c r="L15" s="58">
        <f>K15/K37*100</f>
        <v>5.760761432292489</v>
      </c>
      <c r="M15" s="58">
        <f>K15/E15*100</f>
        <v>383.1868429369009</v>
      </c>
    </row>
    <row r="16" spans="1:13" s="22" customFormat="1" ht="13.5">
      <c r="A16" s="730"/>
      <c r="B16" s="48" t="s">
        <v>90</v>
      </c>
      <c r="C16" s="364">
        <v>2</v>
      </c>
      <c r="D16" s="365">
        <v>1.3</v>
      </c>
      <c r="E16" s="102">
        <v>748</v>
      </c>
      <c r="F16" s="365">
        <f>E16/E37*100</f>
        <v>0.05295871415109234</v>
      </c>
      <c r="G16" s="366">
        <v>2</v>
      </c>
      <c r="H16" s="58">
        <f t="shared" si="0"/>
        <v>1.0050251256281406</v>
      </c>
      <c r="I16" s="364">
        <f t="shared" si="1"/>
        <v>0</v>
      </c>
      <c r="J16" s="367">
        <f>I16/C16*100</f>
        <v>0</v>
      </c>
      <c r="K16" s="24">
        <v>165.565</v>
      </c>
      <c r="L16" s="58">
        <f>K16/K37*100</f>
        <v>0.026220100632418405</v>
      </c>
      <c r="M16" s="58">
        <f>K16/E16*100</f>
        <v>22.134358288770052</v>
      </c>
    </row>
    <row r="17" spans="1:13" s="22" customFormat="1" ht="13.5">
      <c r="A17" s="730"/>
      <c r="B17" s="48" t="s">
        <v>91</v>
      </c>
      <c r="C17" s="364">
        <v>0</v>
      </c>
      <c r="D17" s="365">
        <v>0</v>
      </c>
      <c r="E17" s="102">
        <v>0</v>
      </c>
      <c r="F17" s="365">
        <v>0</v>
      </c>
      <c r="G17" s="366">
        <v>1</v>
      </c>
      <c r="H17" s="58">
        <f t="shared" si="0"/>
        <v>0.5025125628140703</v>
      </c>
      <c r="I17" s="364">
        <f t="shared" si="1"/>
        <v>1</v>
      </c>
      <c r="J17" s="367">
        <v>0</v>
      </c>
      <c r="K17" s="24">
        <v>25.012</v>
      </c>
      <c r="L17" s="58">
        <f>K17/K37*100</f>
        <v>0.003961085718708962</v>
      </c>
      <c r="M17" s="58">
        <v>0</v>
      </c>
    </row>
    <row r="18" spans="1:13" s="22" customFormat="1" ht="13.5">
      <c r="A18" s="730"/>
      <c r="B18" s="48" t="s">
        <v>92</v>
      </c>
      <c r="C18" s="364">
        <v>6</v>
      </c>
      <c r="D18" s="365">
        <f>C18/149*100</f>
        <v>4.026845637583892</v>
      </c>
      <c r="E18" s="102">
        <v>22839</v>
      </c>
      <c r="F18" s="365">
        <f>E18/E37*100</f>
        <v>1.6170107921080188</v>
      </c>
      <c r="G18" s="366">
        <v>3</v>
      </c>
      <c r="H18" s="58">
        <f t="shared" si="0"/>
        <v>1.507537688442211</v>
      </c>
      <c r="I18" s="364">
        <f t="shared" si="1"/>
        <v>-3</v>
      </c>
      <c r="J18" s="367">
        <f>I18/C18*100</f>
        <v>-50</v>
      </c>
      <c r="K18" s="24">
        <v>2548.312</v>
      </c>
      <c r="L18" s="58">
        <f>K18/K37*100</f>
        <v>0.4035695774034332</v>
      </c>
      <c r="M18" s="58">
        <f>K18/E18*100</f>
        <v>11.157721441394106</v>
      </c>
    </row>
    <row r="19" spans="1:13" s="22" customFormat="1" ht="13.5">
      <c r="A19" s="730"/>
      <c r="B19" s="48" t="s">
        <v>93</v>
      </c>
      <c r="C19" s="364">
        <v>8</v>
      </c>
      <c r="D19" s="365">
        <f>C19/149*100</f>
        <v>5.369127516778524</v>
      </c>
      <c r="E19" s="102">
        <v>25160</v>
      </c>
      <c r="F19" s="365">
        <v>1.8</v>
      </c>
      <c r="G19" s="366">
        <v>17</v>
      </c>
      <c r="H19" s="58">
        <f t="shared" si="0"/>
        <v>8.542713567839195</v>
      </c>
      <c r="I19" s="364">
        <f t="shared" si="1"/>
        <v>9</v>
      </c>
      <c r="J19" s="367">
        <f>I19/C19*100</f>
        <v>112.5</v>
      </c>
      <c r="K19" s="24">
        <v>161631.05</v>
      </c>
      <c r="L19" s="58">
        <f>K19/K37*100</f>
        <v>25.597091150445152</v>
      </c>
      <c r="M19" s="58">
        <f>K19/E19*100</f>
        <v>642.4127583465818</v>
      </c>
    </row>
    <row r="20" spans="1:13" s="22" customFormat="1" ht="13.5">
      <c r="A20" s="730"/>
      <c r="B20" s="48" t="s">
        <v>94</v>
      </c>
      <c r="C20" s="364">
        <v>1</v>
      </c>
      <c r="D20" s="365">
        <f>C20/149*100</f>
        <v>0.6711409395973155</v>
      </c>
      <c r="E20" s="102">
        <v>58</v>
      </c>
      <c r="F20" s="365">
        <f>E20/E37*100</f>
        <v>0.004106424359309299</v>
      </c>
      <c r="G20" s="366">
        <v>2</v>
      </c>
      <c r="H20" s="58">
        <f t="shared" si="0"/>
        <v>1.0050251256281406</v>
      </c>
      <c r="I20" s="364">
        <f t="shared" si="1"/>
        <v>1</v>
      </c>
      <c r="J20" s="367">
        <f>I20/C20*100</f>
        <v>100</v>
      </c>
      <c r="K20" s="24">
        <v>460.585</v>
      </c>
      <c r="L20" s="58">
        <f>K20/K37*100</f>
        <v>0.07294165463583747</v>
      </c>
      <c r="M20" s="58">
        <f>K20/E20*100</f>
        <v>794.1120689655172</v>
      </c>
    </row>
    <row r="21" spans="1:13" s="22" customFormat="1" ht="13.5">
      <c r="A21" s="730"/>
      <c r="B21" s="48" t="s">
        <v>95</v>
      </c>
      <c r="C21" s="364">
        <v>0</v>
      </c>
      <c r="D21" s="365">
        <f>C21/149*100</f>
        <v>0</v>
      </c>
      <c r="E21" s="102">
        <v>0</v>
      </c>
      <c r="F21" s="365">
        <v>0</v>
      </c>
      <c r="G21" s="366">
        <v>1</v>
      </c>
      <c r="H21" s="58">
        <f t="shared" si="0"/>
        <v>0.5025125628140703</v>
      </c>
      <c r="I21" s="364">
        <f t="shared" si="1"/>
        <v>1</v>
      </c>
      <c r="J21" s="367">
        <v>0</v>
      </c>
      <c r="K21" s="24">
        <v>15.596</v>
      </c>
      <c r="L21" s="58">
        <f>K21/K37*100</f>
        <v>0.002469898163640851</v>
      </c>
      <c r="M21" s="58">
        <v>0</v>
      </c>
    </row>
    <row r="22" spans="1:13" s="22" customFormat="1" ht="13.5">
      <c r="A22" s="730"/>
      <c r="B22" s="48" t="s">
        <v>96</v>
      </c>
      <c r="C22" s="364">
        <v>5</v>
      </c>
      <c r="D22" s="365">
        <v>3.4</v>
      </c>
      <c r="E22" s="102">
        <v>4354</v>
      </c>
      <c r="F22" s="365">
        <f>E22/E37*100</f>
        <v>0.3082650286281498</v>
      </c>
      <c r="G22" s="366">
        <v>6</v>
      </c>
      <c r="H22" s="58">
        <f t="shared" si="0"/>
        <v>3.015075376884422</v>
      </c>
      <c r="I22" s="364">
        <f t="shared" si="1"/>
        <v>1</v>
      </c>
      <c r="J22" s="367">
        <f>I22/C22*100</f>
        <v>20</v>
      </c>
      <c r="K22" s="24">
        <v>3368.141</v>
      </c>
      <c r="L22" s="58">
        <f>K22/K37*100</f>
        <v>0.5334037747360515</v>
      </c>
      <c r="M22" s="58">
        <f>K22/E22*100</f>
        <v>77.3573954983923</v>
      </c>
    </row>
    <row r="23" spans="1:13" s="22" customFormat="1" ht="13.5">
      <c r="A23" s="730"/>
      <c r="B23" s="48" t="s">
        <v>97</v>
      </c>
      <c r="C23" s="364">
        <v>0</v>
      </c>
      <c r="D23" s="365">
        <v>0</v>
      </c>
      <c r="E23" s="102">
        <v>0</v>
      </c>
      <c r="F23" s="365">
        <v>0</v>
      </c>
      <c r="G23" s="366">
        <v>2</v>
      </c>
      <c r="H23" s="58">
        <f t="shared" si="0"/>
        <v>1.0050251256281406</v>
      </c>
      <c r="I23" s="364">
        <f t="shared" si="1"/>
        <v>2</v>
      </c>
      <c r="J23" s="367">
        <v>0</v>
      </c>
      <c r="K23" s="24">
        <v>183.366</v>
      </c>
      <c r="L23" s="58">
        <f>K23/K37*100</f>
        <v>0.029039198940380116</v>
      </c>
      <c r="M23" s="58">
        <v>0</v>
      </c>
    </row>
    <row r="24" spans="1:13" s="22" customFormat="1" ht="13.5">
      <c r="A24" s="749"/>
      <c r="B24" s="48" t="s">
        <v>98</v>
      </c>
      <c r="C24" s="364">
        <v>3</v>
      </c>
      <c r="D24" s="365">
        <f>C24/149*100</f>
        <v>2.013422818791946</v>
      </c>
      <c r="E24" s="102">
        <v>16937</v>
      </c>
      <c r="F24" s="365">
        <f>E24/E37*100</f>
        <v>1.1991467133383036</v>
      </c>
      <c r="G24" s="366" t="s">
        <v>99</v>
      </c>
      <c r="H24" s="58">
        <f>5/199*100</f>
        <v>2.512562814070352</v>
      </c>
      <c r="I24" s="364">
        <f>5-3</f>
        <v>2</v>
      </c>
      <c r="J24" s="367">
        <f>I24/C24*100</f>
        <v>66.66666666666666</v>
      </c>
      <c r="K24" s="102">
        <v>95680.064</v>
      </c>
      <c r="L24" s="58">
        <f>K24/K37*100</f>
        <v>15.152604153028923</v>
      </c>
      <c r="M24" s="58">
        <f>K24/E24*100</f>
        <v>564.9174233925725</v>
      </c>
    </row>
    <row r="25" spans="1:13" s="22" customFormat="1" ht="13.5">
      <c r="A25" s="730"/>
      <c r="B25" s="48" t="s">
        <v>100</v>
      </c>
      <c r="C25" s="364">
        <v>2</v>
      </c>
      <c r="D25" s="365">
        <v>1.3</v>
      </c>
      <c r="E25" s="102">
        <v>98</v>
      </c>
      <c r="F25" s="365">
        <f>E25/E37*100</f>
        <v>0.006938441158832954</v>
      </c>
      <c r="G25" s="366">
        <v>4</v>
      </c>
      <c r="H25" s="58">
        <f>G25/199*100</f>
        <v>2.0100502512562812</v>
      </c>
      <c r="I25" s="364">
        <f>G25-C25</f>
        <v>2</v>
      </c>
      <c r="J25" s="367">
        <f>I25/C25*100</f>
        <v>100</v>
      </c>
      <c r="K25" s="24">
        <v>38155.222</v>
      </c>
      <c r="L25" s="58">
        <f>K25/K37*100</f>
        <v>6.042543777321685</v>
      </c>
      <c r="M25" s="58">
        <f>K25/E25*100</f>
        <v>38933.9</v>
      </c>
    </row>
    <row r="26" spans="1:13" s="30" customFormat="1" ht="13.5">
      <c r="A26" s="748" t="s">
        <v>101</v>
      </c>
      <c r="B26" s="748"/>
      <c r="C26" s="368" t="s">
        <v>102</v>
      </c>
      <c r="D26" s="369">
        <v>94</v>
      </c>
      <c r="E26" s="61">
        <f>SUM(E9:E25)</f>
        <v>1403500</v>
      </c>
      <c r="F26" s="60">
        <v>99.4</v>
      </c>
      <c r="G26" s="368" t="s">
        <v>103</v>
      </c>
      <c r="H26" s="369">
        <f>SUM(H9:H25)</f>
        <v>94.9748743718593</v>
      </c>
      <c r="I26" s="370">
        <f>189-140</f>
        <v>49</v>
      </c>
      <c r="J26" s="371">
        <f>I26/168*100</f>
        <v>29.166666666666668</v>
      </c>
      <c r="K26" s="61">
        <f>SUM(K9:K25)</f>
        <v>536812.943</v>
      </c>
      <c r="L26" s="60">
        <f>SUM(L9:L25)</f>
        <v>85.01367672059123</v>
      </c>
      <c r="M26" s="60">
        <f>K26/E26*100</f>
        <v>38.24816123975774</v>
      </c>
    </row>
    <row r="27" spans="1:13" s="29" customFormat="1" ht="13.5">
      <c r="A27" s="750" t="s">
        <v>104</v>
      </c>
      <c r="B27" s="372" t="s">
        <v>105</v>
      </c>
      <c r="C27" s="366">
        <v>0</v>
      </c>
      <c r="D27" s="373">
        <v>0</v>
      </c>
      <c r="E27" s="102">
        <v>0</v>
      </c>
      <c r="F27" s="365">
        <v>0</v>
      </c>
      <c r="G27" s="366">
        <v>1</v>
      </c>
      <c r="H27" s="373">
        <f>G27/199*100</f>
        <v>0.5025125628140703</v>
      </c>
      <c r="I27" s="364">
        <v>1</v>
      </c>
      <c r="J27" s="367">
        <v>0</v>
      </c>
      <c r="K27" s="102">
        <v>80</v>
      </c>
      <c r="L27" s="365">
        <f>K27/K37*100</f>
        <v>0.012669392991232886</v>
      </c>
      <c r="M27" s="365">
        <v>0</v>
      </c>
    </row>
    <row r="28" spans="1:13" s="29" customFormat="1" ht="13.5">
      <c r="A28" s="751"/>
      <c r="B28" s="372" t="s">
        <v>106</v>
      </c>
      <c r="C28" s="366">
        <v>0</v>
      </c>
      <c r="D28" s="373">
        <v>0</v>
      </c>
      <c r="E28" s="102">
        <v>0</v>
      </c>
      <c r="F28" s="365">
        <v>0</v>
      </c>
      <c r="G28" s="366">
        <v>1</v>
      </c>
      <c r="H28" s="373">
        <f>G28/199*100</f>
        <v>0.5025125628140703</v>
      </c>
      <c r="I28" s="364">
        <f>G28-C28</f>
        <v>1</v>
      </c>
      <c r="J28" s="367">
        <v>0</v>
      </c>
      <c r="K28" s="102">
        <v>18.285</v>
      </c>
      <c r="L28" s="365">
        <f>K28/K37*100</f>
        <v>0.0028957481355586664</v>
      </c>
      <c r="M28" s="365">
        <v>0</v>
      </c>
    </row>
    <row r="29" spans="1:13" s="22" customFormat="1" ht="13.5">
      <c r="A29" s="751"/>
      <c r="B29" s="374" t="s">
        <v>107</v>
      </c>
      <c r="C29" s="364">
        <v>2</v>
      </c>
      <c r="D29" s="365">
        <f>C29/149*100</f>
        <v>1.342281879194631</v>
      </c>
      <c r="E29" s="102">
        <v>7177</v>
      </c>
      <c r="F29" s="365">
        <f>E29/E37*100</f>
        <v>0.5081346142545318</v>
      </c>
      <c r="G29" s="26">
        <v>1</v>
      </c>
      <c r="H29" s="58">
        <f>G29/149*100</f>
        <v>0.6711409395973155</v>
      </c>
      <c r="I29" s="364">
        <f>G29-C29</f>
        <v>-1</v>
      </c>
      <c r="J29" s="367">
        <f>I29/C29*100</f>
        <v>-50</v>
      </c>
      <c r="K29" s="24">
        <v>17671.519</v>
      </c>
      <c r="L29" s="58">
        <f>K29/K37*100</f>
        <v>2.7985927370379846</v>
      </c>
      <c r="M29" s="58">
        <f>K29/E29*100</f>
        <v>246.22431378013098</v>
      </c>
    </row>
    <row r="30" spans="1:13" s="22" customFormat="1" ht="13.5">
      <c r="A30" s="751"/>
      <c r="B30" s="374" t="s">
        <v>108</v>
      </c>
      <c r="C30" s="364">
        <v>1</v>
      </c>
      <c r="D30" s="365">
        <v>0.7</v>
      </c>
      <c r="E30" s="102">
        <v>84</v>
      </c>
      <c r="F30" s="365">
        <v>0</v>
      </c>
      <c r="G30" s="26">
        <v>0</v>
      </c>
      <c r="H30" s="58">
        <f>G30/149*100</f>
        <v>0</v>
      </c>
      <c r="I30" s="364">
        <f>G30-C30</f>
        <v>-1</v>
      </c>
      <c r="J30" s="367">
        <v>100</v>
      </c>
      <c r="K30" s="24">
        <v>0</v>
      </c>
      <c r="L30" s="58">
        <f>K30/K37*100</f>
        <v>0</v>
      </c>
      <c r="M30" s="58">
        <v>0</v>
      </c>
    </row>
    <row r="31" spans="1:13" s="22" customFormat="1" ht="13.5">
      <c r="A31" s="751"/>
      <c r="B31" s="374" t="s">
        <v>109</v>
      </c>
      <c r="C31" s="364">
        <v>3</v>
      </c>
      <c r="D31" s="365">
        <f>C31/149*100</f>
        <v>2.013422818791946</v>
      </c>
      <c r="E31" s="102">
        <v>490</v>
      </c>
      <c r="F31" s="365">
        <f>E31/E37*100</f>
        <v>0.03469220579416477</v>
      </c>
      <c r="G31" s="26">
        <v>2</v>
      </c>
      <c r="H31" s="58">
        <f>G31/149*100</f>
        <v>1.342281879194631</v>
      </c>
      <c r="I31" s="364">
        <f>G31-C31</f>
        <v>-1</v>
      </c>
      <c r="J31" s="367">
        <f>I31/C31*100</f>
        <v>-33.33333333333333</v>
      </c>
      <c r="K31" s="24">
        <v>1129.437</v>
      </c>
      <c r="L31" s="58">
        <f>K31/K37*100</f>
        <v>0.1788660151479887</v>
      </c>
      <c r="M31" s="58">
        <f>K31/E31*100</f>
        <v>230.49734693877548</v>
      </c>
    </row>
    <row r="32" spans="1:13" s="22" customFormat="1" ht="13.5" customHeight="1">
      <c r="A32" s="752"/>
      <c r="B32" s="374" t="s">
        <v>110</v>
      </c>
      <c r="C32" s="364">
        <v>3</v>
      </c>
      <c r="D32" s="365">
        <f>C32/149*100</f>
        <v>2.013422818791946</v>
      </c>
      <c r="E32" s="102">
        <v>1170</v>
      </c>
      <c r="F32" s="365">
        <f>E32/E37*100</f>
        <v>0.0828364913860669</v>
      </c>
      <c r="G32" s="26">
        <v>1</v>
      </c>
      <c r="H32" s="58">
        <f>G32/149*100</f>
        <v>0.6711409395973155</v>
      </c>
      <c r="I32" s="364">
        <f>G32-C32</f>
        <v>-2</v>
      </c>
      <c r="J32" s="367">
        <f>I32/C32*100</f>
        <v>-66.66666666666666</v>
      </c>
      <c r="K32" s="24">
        <v>52.254</v>
      </c>
      <c r="L32" s="58">
        <f>K32/K37*100</f>
        <v>0.00827533076704854</v>
      </c>
      <c r="M32" s="58">
        <f>K32/E32*100</f>
        <v>4.466153846153846</v>
      </c>
    </row>
    <row r="33" spans="1:13" s="30" customFormat="1" ht="13.5">
      <c r="A33" s="375"/>
      <c r="B33" s="95" t="s">
        <v>104</v>
      </c>
      <c r="C33" s="368" t="s">
        <v>111</v>
      </c>
      <c r="D33" s="60">
        <f>SUM(D26:D32)</f>
        <v>100.06912751677854</v>
      </c>
      <c r="E33" s="61">
        <f>SUM(E26:E32)</f>
        <v>1412421</v>
      </c>
      <c r="F33" s="60">
        <f>SUM(F26:F32)</f>
        <v>100.02566331143476</v>
      </c>
      <c r="G33" s="368" t="s">
        <v>112</v>
      </c>
      <c r="H33" s="60">
        <f>SUM(H26:H32)</f>
        <v>98.66446325587673</v>
      </c>
      <c r="I33" s="370">
        <f>195-149</f>
        <v>46</v>
      </c>
      <c r="J33" s="371">
        <f>I33/179*100</f>
        <v>25.69832402234637</v>
      </c>
      <c r="K33" s="61">
        <f>SUM(K26:K32)</f>
        <v>555764.438</v>
      </c>
      <c r="L33" s="60">
        <v>88</v>
      </c>
      <c r="M33" s="60">
        <f>K33/E33*100</f>
        <v>39.34835562484557</v>
      </c>
    </row>
    <row r="34" spans="1:13" s="30" customFormat="1" ht="13.5">
      <c r="A34" s="714" t="s">
        <v>113</v>
      </c>
      <c r="B34" s="48" t="s">
        <v>114</v>
      </c>
      <c r="C34" s="364">
        <v>0</v>
      </c>
      <c r="D34" s="365">
        <f>C34/181*100</f>
        <v>0</v>
      </c>
      <c r="E34" s="102">
        <v>0</v>
      </c>
      <c r="F34" s="365">
        <v>0</v>
      </c>
      <c r="G34" s="366">
        <v>1</v>
      </c>
      <c r="H34" s="58">
        <f>G34/149*100</f>
        <v>0.6711409395973155</v>
      </c>
      <c r="I34" s="364">
        <f>G34-C34</f>
        <v>1</v>
      </c>
      <c r="J34" s="367">
        <v>0</v>
      </c>
      <c r="K34" s="24">
        <v>1918.6</v>
      </c>
      <c r="L34" s="58">
        <f>K34/K37*100.8</f>
        <v>0.3062744671515406</v>
      </c>
      <c r="M34" s="58">
        <v>0</v>
      </c>
    </row>
    <row r="35" spans="1:13" s="30" customFormat="1" ht="13.5">
      <c r="A35" s="714"/>
      <c r="B35" s="48" t="s">
        <v>115</v>
      </c>
      <c r="C35" s="364">
        <v>0</v>
      </c>
      <c r="D35" s="365">
        <f>C35/181*100</f>
        <v>0</v>
      </c>
      <c r="E35" s="102">
        <v>0</v>
      </c>
      <c r="F35" s="365">
        <f>E35/E37*100</f>
        <v>0</v>
      </c>
      <c r="G35" s="366">
        <v>1</v>
      </c>
      <c r="H35" s="58">
        <f>G35/149*100</f>
        <v>0.6711409395973155</v>
      </c>
      <c r="I35" s="364">
        <f>G35-C35</f>
        <v>1</v>
      </c>
      <c r="J35" s="367">
        <v>0</v>
      </c>
      <c r="K35" s="24">
        <v>73760</v>
      </c>
      <c r="L35" s="58">
        <f>K35/K37*100</f>
        <v>11.68118033791672</v>
      </c>
      <c r="M35" s="58">
        <v>0</v>
      </c>
    </row>
    <row r="36" spans="1:13" s="30" customFormat="1" ht="13.5">
      <c r="A36" s="375"/>
      <c r="B36" s="95" t="s">
        <v>113</v>
      </c>
      <c r="C36" s="370">
        <f>SUM(C34:C35)</f>
        <v>0</v>
      </c>
      <c r="D36" s="60">
        <v>0</v>
      </c>
      <c r="E36" s="61">
        <f>SUM(E34:E35)</f>
        <v>0</v>
      </c>
      <c r="F36" s="60">
        <f>SUM(F34:F35)</f>
        <v>0</v>
      </c>
      <c r="G36" s="368">
        <f>SUM(G34:G35)</f>
        <v>2</v>
      </c>
      <c r="H36" s="60">
        <f>SUM(H34:H35)</f>
        <v>1.342281879194631</v>
      </c>
      <c r="I36" s="370">
        <f>G36-C36</f>
        <v>2</v>
      </c>
      <c r="J36" s="371">
        <v>0</v>
      </c>
      <c r="K36" s="61">
        <f>SUM(K34:K35)</f>
        <v>75678.6</v>
      </c>
      <c r="L36" s="60">
        <f>SUM(L34:L35)</f>
        <v>11.98745480506826</v>
      </c>
      <c r="M36" s="60">
        <v>0</v>
      </c>
    </row>
    <row r="37" spans="1:13" s="30" customFormat="1" ht="13.5">
      <c r="A37" s="717" t="s">
        <v>25</v>
      </c>
      <c r="B37" s="717"/>
      <c r="C37" s="28" t="s">
        <v>111</v>
      </c>
      <c r="D37" s="55">
        <f>SUM(D33,D36)</f>
        <v>100.06912751677854</v>
      </c>
      <c r="E37" s="21">
        <f>SUM(E33,E36)</f>
        <v>1412421</v>
      </c>
      <c r="F37" s="55">
        <f>F33+F36</f>
        <v>100.02566331143476</v>
      </c>
      <c r="G37" s="28" t="s">
        <v>116</v>
      </c>
      <c r="H37" s="55">
        <v>100</v>
      </c>
      <c r="I37" s="376">
        <v>50</v>
      </c>
      <c r="J37" s="377">
        <f>I37/181*100</f>
        <v>27.624309392265197</v>
      </c>
      <c r="K37" s="21">
        <f>SUM(K33,K36)</f>
        <v>631443.038</v>
      </c>
      <c r="L37" s="55">
        <f>L33+L36</f>
        <v>99.98745480506827</v>
      </c>
      <c r="M37" s="55">
        <f>K37/E37*100</f>
        <v>44.706432288956336</v>
      </c>
    </row>
    <row r="38" spans="1:16" s="22" customFormat="1" ht="12" customHeight="1">
      <c r="A38" s="378"/>
      <c r="B38" s="378"/>
      <c r="C38" s="379"/>
      <c r="D38" s="379"/>
      <c r="E38" s="379"/>
      <c r="F38" s="379"/>
      <c r="G38" s="380"/>
      <c r="H38" s="380"/>
      <c r="I38" s="380"/>
      <c r="J38" s="380"/>
      <c r="K38" s="380"/>
      <c r="L38" s="380"/>
      <c r="M38" s="380"/>
      <c r="N38" s="380"/>
      <c r="O38" s="380"/>
      <c r="P38" s="380"/>
    </row>
    <row r="39" spans="1:16" s="22" customFormat="1" ht="12" customHeight="1">
      <c r="A39" s="728"/>
      <c r="B39" s="728"/>
      <c r="C39" s="728"/>
      <c r="D39" s="728"/>
      <c r="E39" s="728"/>
      <c r="F39" s="728"/>
      <c r="G39" s="381"/>
      <c r="H39" s="381"/>
      <c r="I39" s="381"/>
      <c r="J39" s="381"/>
      <c r="K39" s="381"/>
      <c r="L39" s="381"/>
      <c r="M39" s="381"/>
      <c r="N39" s="380"/>
      <c r="O39" s="380"/>
      <c r="P39" s="380"/>
    </row>
    <row r="40" spans="1:16" s="22" customFormat="1" ht="12" customHeight="1">
      <c r="A40" s="728" t="s">
        <v>117</v>
      </c>
      <c r="B40" s="728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380"/>
    </row>
    <row r="41" spans="1:16" s="22" customFormat="1" ht="12" customHeight="1">
      <c r="A41" s="728" t="s">
        <v>118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96"/>
      <c r="M41" s="96"/>
      <c r="N41" s="380"/>
      <c r="O41" s="380"/>
      <c r="P41" s="380"/>
    </row>
    <row r="42" spans="1:16" s="22" customFormat="1" ht="12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380"/>
      <c r="O42" s="380"/>
      <c r="P42" s="380"/>
    </row>
    <row r="43" spans="1:13" s="22" customFormat="1" ht="12" customHeight="1">
      <c r="A43" s="31" t="s">
        <v>37</v>
      </c>
      <c r="D43" s="382"/>
      <c r="F43" s="382"/>
      <c r="M43" s="383"/>
    </row>
    <row r="44" spans="1:13" s="22" customFormat="1" ht="12" customHeight="1">
      <c r="A44" s="34" t="s">
        <v>34</v>
      </c>
      <c r="D44" s="382"/>
      <c r="F44" s="382"/>
      <c r="M44" s="383"/>
    </row>
    <row r="45" spans="1:13" s="22" customFormat="1" ht="12" customHeight="1">
      <c r="A45" s="34" t="s">
        <v>119</v>
      </c>
      <c r="D45" s="382"/>
      <c r="F45" s="382"/>
      <c r="M45" s="383"/>
    </row>
    <row r="46" spans="1:13" s="22" customFormat="1" ht="13.5">
      <c r="A46" s="34"/>
      <c r="D46" s="382"/>
      <c r="F46" s="382"/>
      <c r="M46" s="383"/>
    </row>
    <row r="47" spans="1:13" s="22" customFormat="1" ht="13.5">
      <c r="A47" s="34"/>
      <c r="D47" s="382"/>
      <c r="F47" s="382"/>
      <c r="M47" s="383"/>
    </row>
    <row r="48" spans="4:13" s="22" customFormat="1" ht="12.75">
      <c r="D48" s="382"/>
      <c r="F48" s="382"/>
      <c r="M48" s="383"/>
    </row>
    <row r="49" spans="4:13" s="22" customFormat="1" ht="12.75">
      <c r="D49" s="382"/>
      <c r="F49" s="382"/>
      <c r="M49" s="383"/>
    </row>
    <row r="50" spans="1:5" s="22" customFormat="1" ht="13.5">
      <c r="A50" s="384"/>
      <c r="B50" s="384"/>
      <c r="C50" s="384"/>
      <c r="D50" s="384"/>
      <c r="E50" s="383"/>
    </row>
    <row r="51" spans="4:13" s="22" customFormat="1" ht="12.75">
      <c r="D51" s="382"/>
      <c r="F51" s="382"/>
      <c r="M51" s="383"/>
    </row>
    <row r="52" spans="4:13" s="22" customFormat="1" ht="12.75">
      <c r="D52" s="382"/>
      <c r="F52" s="382"/>
      <c r="M52" s="383"/>
    </row>
    <row r="53" spans="4:13" s="22" customFormat="1" ht="12.75">
      <c r="D53" s="382"/>
      <c r="F53" s="382"/>
      <c r="M53" s="383"/>
    </row>
    <row r="54" spans="4:13" s="22" customFormat="1" ht="12.75">
      <c r="D54" s="382"/>
      <c r="F54" s="382"/>
      <c r="M54" s="383"/>
    </row>
    <row r="55" spans="4:13" s="22" customFormat="1" ht="12.75">
      <c r="D55" s="382"/>
      <c r="F55" s="382"/>
      <c r="M55" s="383"/>
    </row>
    <row r="56" spans="4:13" s="22" customFormat="1" ht="12.75">
      <c r="D56" s="382"/>
      <c r="F56" s="382"/>
      <c r="M56" s="383"/>
    </row>
    <row r="57" spans="4:13" s="22" customFormat="1" ht="12.75">
      <c r="D57" s="382"/>
      <c r="F57" s="382"/>
      <c r="M57" s="383"/>
    </row>
    <row r="58" spans="4:13" s="22" customFormat="1" ht="12.75">
      <c r="D58" s="382"/>
      <c r="F58" s="382"/>
      <c r="M58" s="383"/>
    </row>
    <row r="59" spans="4:13" s="22" customFormat="1" ht="12.75">
      <c r="D59" s="382"/>
      <c r="F59" s="382"/>
      <c r="M59" s="383"/>
    </row>
    <row r="60" spans="4:13" s="22" customFormat="1" ht="12.75">
      <c r="D60" s="382"/>
      <c r="F60" s="382"/>
      <c r="M60" s="383"/>
    </row>
    <row r="61" spans="4:13" s="22" customFormat="1" ht="12.75">
      <c r="D61" s="382"/>
      <c r="F61" s="382"/>
      <c r="M61" s="383"/>
    </row>
  </sheetData>
  <mergeCells count="18">
    <mergeCell ref="G4:M4"/>
    <mergeCell ref="C5:D5"/>
    <mergeCell ref="A37:B37"/>
    <mergeCell ref="A4:B4"/>
    <mergeCell ref="A34:A35"/>
    <mergeCell ref="A26:B26"/>
    <mergeCell ref="A8:A25"/>
    <mergeCell ref="A27:A32"/>
    <mergeCell ref="A1:M1"/>
    <mergeCell ref="A5:A7"/>
    <mergeCell ref="A40:O40"/>
    <mergeCell ref="A41:K41"/>
    <mergeCell ref="A39:F39"/>
    <mergeCell ref="E5:F5"/>
    <mergeCell ref="G5:H5"/>
    <mergeCell ref="I5:J5"/>
    <mergeCell ref="K5:L5"/>
    <mergeCell ref="C4:F4"/>
  </mergeCells>
  <printOptions horizontalCentered="1" verticalCentered="1"/>
  <pageMargins left="0.3937007874015748" right="0.3937007874015748" top="1.1811023622047245" bottom="0.5905511811023623" header="0.5118110236220472" footer="0.5118110236220472"/>
  <pageSetup fitToHeight="1" fitToWidth="1" horizontalDpi="600" verticalDpi="600" orientation="landscape" paperSize="9" scale="77" r:id="rId2"/>
  <headerFooter alignWithMargins="0">
    <oddHeader>&amp;L&amp;G&amp;C&amp;"Arial Narrow,Normálne"&amp;14Úspešní uchádzači so sídlom v zahraničí za rok 2010
&amp;"Arial Narrow,Tučné"Klasický sektor, vybrané odvetvia a iné subjekty&amp;R&amp;"Arial Narrow,Normálne"&amp;11Príloha č. 11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workbookViewId="0" topLeftCell="A1">
      <selection activeCell="A1" sqref="A1:AE1"/>
    </sheetView>
  </sheetViews>
  <sheetFormatPr defaultColWidth="9.00390625" defaultRowHeight="12.75"/>
  <cols>
    <col min="1" max="1" width="30.00390625" style="0" customWidth="1"/>
    <col min="2" max="2" width="8.75390625" style="0" customWidth="1"/>
    <col min="3" max="3" width="4.75390625" style="0" customWidth="1"/>
    <col min="4" max="4" width="4.75390625" style="41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10.125" style="0" bestFit="1" customWidth="1"/>
    <col min="24" max="31" width="4.75390625" style="0" customWidth="1"/>
    <col min="33" max="33" width="9.75390625" style="0" customWidth="1"/>
  </cols>
  <sheetData>
    <row r="1" spans="1:31" s="2" customFormat="1" ht="18" customHeight="1">
      <c r="A1" s="741" t="s">
        <v>44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</row>
    <row r="2" spans="1:31" s="2" customFormat="1" ht="15" customHeight="1">
      <c r="A2" s="38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387"/>
      <c r="Z2" s="387"/>
      <c r="AA2" s="387"/>
      <c r="AB2" s="387"/>
      <c r="AC2" s="387"/>
      <c r="AD2" s="387"/>
      <c r="AE2" s="388"/>
    </row>
    <row r="3" spans="1:31" s="2" customFormat="1" ht="15" customHeight="1">
      <c r="A3" s="38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387"/>
      <c r="Z3" s="387"/>
      <c r="AA3" s="387"/>
      <c r="AB3" s="387"/>
      <c r="AC3" s="387"/>
      <c r="AD3" s="387"/>
      <c r="AE3" s="388"/>
    </row>
    <row r="4" spans="1:31" s="130" customFormat="1" ht="18.75" customHeight="1">
      <c r="A4" s="88" t="s">
        <v>0</v>
      </c>
      <c r="B4" s="89"/>
      <c r="C4" s="89"/>
      <c r="D4" s="389"/>
      <c r="E4" s="1"/>
      <c r="F4" s="1"/>
      <c r="G4" s="1"/>
      <c r="H4" s="89"/>
      <c r="I4" s="89"/>
      <c r="J4" s="89"/>
      <c r="K4" s="132"/>
      <c r="L4" s="1"/>
      <c r="M4" s="1"/>
      <c r="N4" s="1"/>
      <c r="O4" s="89"/>
      <c r="P4" s="89"/>
      <c r="Q4" s="89"/>
      <c r="R4" s="89"/>
      <c r="S4" s="89"/>
      <c r="T4" s="89"/>
      <c r="U4" s="89"/>
      <c r="V4" s="89"/>
      <c r="W4" s="89"/>
      <c r="X4" s="89"/>
      <c r="Y4" s="132"/>
      <c r="Z4" s="1"/>
      <c r="AA4" s="1"/>
      <c r="AB4" s="1"/>
      <c r="AC4" s="1"/>
      <c r="AD4" s="89"/>
      <c r="AE4" s="390" t="s">
        <v>32</v>
      </c>
    </row>
    <row r="5" spans="1:31" s="391" customFormat="1" ht="18.75" customHeight="1">
      <c r="A5" s="56" t="s">
        <v>1</v>
      </c>
      <c r="B5" s="730" t="s">
        <v>2</v>
      </c>
      <c r="C5" s="730"/>
      <c r="D5" s="730"/>
      <c r="E5" s="730"/>
      <c r="F5" s="730"/>
      <c r="G5" s="730"/>
      <c r="H5" s="730"/>
      <c r="I5" s="730" t="s">
        <v>3</v>
      </c>
      <c r="J5" s="730"/>
      <c r="K5" s="730"/>
      <c r="L5" s="730"/>
      <c r="M5" s="730"/>
      <c r="N5" s="730"/>
      <c r="O5" s="730"/>
      <c r="P5" s="730" t="s">
        <v>36</v>
      </c>
      <c r="Q5" s="730"/>
      <c r="R5" s="730"/>
      <c r="S5" s="730"/>
      <c r="T5" s="730"/>
      <c r="U5" s="730"/>
      <c r="V5" s="730"/>
      <c r="W5" s="730" t="s">
        <v>9</v>
      </c>
      <c r="X5" s="730"/>
      <c r="Y5" s="730"/>
      <c r="Z5" s="730"/>
      <c r="AA5" s="730"/>
      <c r="AB5" s="730"/>
      <c r="AC5" s="730"/>
      <c r="AD5" s="730"/>
      <c r="AE5" s="730"/>
    </row>
    <row r="6" spans="1:31" s="18" customFormat="1" ht="15" customHeight="1">
      <c r="A6" s="49" t="s">
        <v>5</v>
      </c>
      <c r="B6" s="753" t="s">
        <v>6</v>
      </c>
      <c r="C6" s="753"/>
      <c r="D6" s="19" t="s">
        <v>7</v>
      </c>
      <c r="E6" s="19" t="s">
        <v>8</v>
      </c>
      <c r="F6" s="754" t="s">
        <v>9</v>
      </c>
      <c r="G6" s="754"/>
      <c r="H6" s="19" t="s">
        <v>11</v>
      </c>
      <c r="I6" s="753" t="s">
        <v>6</v>
      </c>
      <c r="J6" s="753"/>
      <c r="K6" s="19" t="s">
        <v>7</v>
      </c>
      <c r="L6" s="19" t="s">
        <v>8</v>
      </c>
      <c r="M6" s="754" t="s">
        <v>9</v>
      </c>
      <c r="N6" s="754"/>
      <c r="O6" s="19" t="s">
        <v>11</v>
      </c>
      <c r="P6" s="753" t="s">
        <v>6</v>
      </c>
      <c r="Q6" s="753"/>
      <c r="R6" s="19" t="s">
        <v>7</v>
      </c>
      <c r="S6" s="19" t="s">
        <v>8</v>
      </c>
      <c r="T6" s="754" t="s">
        <v>9</v>
      </c>
      <c r="U6" s="754"/>
      <c r="V6" s="19" t="s">
        <v>11</v>
      </c>
      <c r="W6" s="753" t="s">
        <v>6</v>
      </c>
      <c r="X6" s="753"/>
      <c r="Y6" s="19" t="s">
        <v>7</v>
      </c>
      <c r="Z6" s="19" t="s">
        <v>8</v>
      </c>
      <c r="AA6" s="754" t="s">
        <v>9</v>
      </c>
      <c r="AB6" s="754"/>
      <c r="AC6" s="19" t="s">
        <v>10</v>
      </c>
      <c r="AD6" s="19" t="s">
        <v>11</v>
      </c>
      <c r="AE6" s="19" t="s">
        <v>12</v>
      </c>
    </row>
    <row r="7" spans="1:31" s="18" customFormat="1" ht="12" customHeight="1">
      <c r="A7" s="392" t="s">
        <v>13</v>
      </c>
      <c r="B7" s="45" t="s">
        <v>33</v>
      </c>
      <c r="C7" s="19" t="s">
        <v>14</v>
      </c>
      <c r="D7" s="19" t="s">
        <v>15</v>
      </c>
      <c r="E7" s="19" t="s">
        <v>15</v>
      </c>
      <c r="F7" s="19" t="s">
        <v>15</v>
      </c>
      <c r="G7" s="19" t="s">
        <v>14</v>
      </c>
      <c r="H7" s="19" t="s">
        <v>15</v>
      </c>
      <c r="I7" s="45" t="s">
        <v>33</v>
      </c>
      <c r="J7" s="19" t="s">
        <v>14</v>
      </c>
      <c r="K7" s="19" t="s">
        <v>15</v>
      </c>
      <c r="L7" s="19" t="s">
        <v>15</v>
      </c>
      <c r="M7" s="19" t="s">
        <v>15</v>
      </c>
      <c r="N7" s="19" t="s">
        <v>14</v>
      </c>
      <c r="O7" s="19" t="s">
        <v>15</v>
      </c>
      <c r="P7" s="45" t="s">
        <v>33</v>
      </c>
      <c r="Q7" s="19" t="s">
        <v>14</v>
      </c>
      <c r="R7" s="19" t="s">
        <v>15</v>
      </c>
      <c r="S7" s="19" t="s">
        <v>15</v>
      </c>
      <c r="T7" s="19" t="s">
        <v>15</v>
      </c>
      <c r="U7" s="19" t="s">
        <v>14</v>
      </c>
      <c r="V7" s="19" t="s">
        <v>15</v>
      </c>
      <c r="W7" s="45" t="s">
        <v>33</v>
      </c>
      <c r="X7" s="19" t="s">
        <v>14</v>
      </c>
      <c r="Y7" s="19" t="s">
        <v>15</v>
      </c>
      <c r="Z7" s="19" t="s">
        <v>15</v>
      </c>
      <c r="AA7" s="19" t="s">
        <v>15</v>
      </c>
      <c r="AB7" s="19" t="s">
        <v>14</v>
      </c>
      <c r="AC7" s="19" t="s">
        <v>15</v>
      </c>
      <c r="AD7" s="19" t="s">
        <v>15</v>
      </c>
      <c r="AE7" s="19" t="s">
        <v>15</v>
      </c>
    </row>
    <row r="8" spans="1:31" s="20" customFormat="1" ht="9.75" customHeight="1">
      <c r="A8" s="46" t="s">
        <v>16</v>
      </c>
      <c r="B8" s="46">
        <v>1</v>
      </c>
      <c r="C8" s="46">
        <v>2</v>
      </c>
      <c r="D8" s="46">
        <v>3</v>
      </c>
      <c r="E8" s="46">
        <v>4</v>
      </c>
      <c r="F8" s="47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7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7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7">
        <v>26</v>
      </c>
      <c r="AB8" s="46">
        <v>27</v>
      </c>
      <c r="AC8" s="46">
        <v>28</v>
      </c>
      <c r="AD8" s="46">
        <v>29</v>
      </c>
      <c r="AE8" s="47">
        <v>30</v>
      </c>
    </row>
    <row r="9" spans="1:31" s="18" customFormat="1" ht="9.75" customHeight="1">
      <c r="A9" s="49"/>
      <c r="B9" s="50"/>
      <c r="C9" s="51"/>
      <c r="D9" s="393"/>
      <c r="E9" s="50"/>
      <c r="F9" s="52"/>
      <c r="G9" s="51"/>
      <c r="H9" s="50"/>
      <c r="I9" s="50"/>
      <c r="J9" s="51"/>
      <c r="K9" s="50"/>
      <c r="L9" s="50"/>
      <c r="M9" s="52"/>
      <c r="N9" s="51"/>
      <c r="O9" s="50"/>
      <c r="P9" s="50"/>
      <c r="Q9" s="51"/>
      <c r="R9" s="50"/>
      <c r="S9" s="50"/>
      <c r="T9" s="52"/>
      <c r="U9" s="51"/>
      <c r="V9" s="50"/>
      <c r="W9" s="50"/>
      <c r="X9" s="51"/>
      <c r="Y9" s="50"/>
      <c r="Z9" s="50"/>
      <c r="AA9" s="52"/>
      <c r="AB9" s="51"/>
      <c r="AC9" s="50"/>
      <c r="AD9" s="50"/>
      <c r="AE9" s="52"/>
    </row>
    <row r="10" spans="1:31" s="22" customFormat="1" ht="15" customHeight="1">
      <c r="A10" s="53" t="s">
        <v>120</v>
      </c>
      <c r="B10" s="21"/>
      <c r="C10" s="55"/>
      <c r="D10" s="28"/>
      <c r="E10" s="21"/>
      <c r="F10" s="21"/>
      <c r="G10" s="55"/>
      <c r="H10" s="21"/>
      <c r="I10" s="21"/>
      <c r="J10" s="55"/>
      <c r="K10" s="21"/>
      <c r="L10" s="21"/>
      <c r="M10" s="21"/>
      <c r="N10" s="55"/>
      <c r="O10" s="21"/>
      <c r="P10" s="21"/>
      <c r="Q10" s="55"/>
      <c r="R10" s="21"/>
      <c r="S10" s="21"/>
      <c r="T10" s="21"/>
      <c r="U10" s="55"/>
      <c r="V10" s="21"/>
      <c r="W10" s="21"/>
      <c r="X10" s="55"/>
      <c r="Y10" s="21"/>
      <c r="Z10" s="21"/>
      <c r="AA10" s="21"/>
      <c r="AB10" s="55"/>
      <c r="AC10" s="21"/>
      <c r="AD10" s="21"/>
      <c r="AE10" s="21"/>
    </row>
    <row r="11" spans="1:31" s="22" customFormat="1" ht="15" customHeight="1">
      <c r="A11" s="48" t="s">
        <v>121</v>
      </c>
      <c r="B11" s="24">
        <v>780303.805</v>
      </c>
      <c r="C11" s="58">
        <v>41.7</v>
      </c>
      <c r="D11" s="24">
        <v>173</v>
      </c>
      <c r="E11" s="24">
        <v>41</v>
      </c>
      <c r="F11" s="24">
        <v>214</v>
      </c>
      <c r="G11" s="58">
        <v>30.6</v>
      </c>
      <c r="H11" s="24">
        <v>52</v>
      </c>
      <c r="I11" s="24">
        <v>38754.283</v>
      </c>
      <c r="J11" s="58">
        <v>4.1</v>
      </c>
      <c r="K11" s="24">
        <v>119</v>
      </c>
      <c r="L11" s="24">
        <v>8</v>
      </c>
      <c r="M11" s="24">
        <v>127</v>
      </c>
      <c r="N11" s="58">
        <v>9.6</v>
      </c>
      <c r="O11" s="24">
        <v>46</v>
      </c>
      <c r="P11" s="24">
        <v>18414.936</v>
      </c>
      <c r="Q11" s="58">
        <v>4.2</v>
      </c>
      <c r="R11" s="24">
        <v>195</v>
      </c>
      <c r="S11" s="24">
        <v>15</v>
      </c>
      <c r="T11" s="24">
        <v>210</v>
      </c>
      <c r="U11" s="58">
        <v>7.1</v>
      </c>
      <c r="V11" s="24">
        <v>0</v>
      </c>
      <c r="W11" s="81">
        <v>837448.525</v>
      </c>
      <c r="X11" s="58">
        <v>25.8</v>
      </c>
      <c r="Y11" s="24">
        <v>487</v>
      </c>
      <c r="Z11" s="24">
        <v>63</v>
      </c>
      <c r="AA11" s="24">
        <v>550</v>
      </c>
      <c r="AB11" s="58">
        <v>11.1</v>
      </c>
      <c r="AC11" s="24">
        <v>190</v>
      </c>
      <c r="AD11" s="24">
        <v>98</v>
      </c>
      <c r="AE11" s="24">
        <v>7</v>
      </c>
    </row>
    <row r="12" spans="1:31" s="22" customFormat="1" ht="15" customHeight="1">
      <c r="A12" s="48" t="s">
        <v>122</v>
      </c>
      <c r="B12" s="24">
        <v>54177.8</v>
      </c>
      <c r="C12" s="58">
        <v>2.9</v>
      </c>
      <c r="D12" s="24">
        <v>1</v>
      </c>
      <c r="E12" s="24">
        <v>0</v>
      </c>
      <c r="F12" s="24">
        <v>1</v>
      </c>
      <c r="G12" s="58">
        <v>0.1</v>
      </c>
      <c r="H12" s="24">
        <v>1</v>
      </c>
      <c r="I12" s="75">
        <v>0</v>
      </c>
      <c r="J12" s="58">
        <v>0</v>
      </c>
      <c r="K12" s="23">
        <v>0</v>
      </c>
      <c r="L12" s="23">
        <v>0</v>
      </c>
      <c r="M12" s="23">
        <v>0</v>
      </c>
      <c r="N12" s="58">
        <v>0</v>
      </c>
      <c r="O12" s="23">
        <v>0</v>
      </c>
      <c r="P12" s="24">
        <v>177.962</v>
      </c>
      <c r="Q12" s="58">
        <v>0</v>
      </c>
      <c r="R12" s="24">
        <v>3</v>
      </c>
      <c r="S12" s="24">
        <v>0</v>
      </c>
      <c r="T12" s="24">
        <v>3</v>
      </c>
      <c r="U12" s="58">
        <v>0.1</v>
      </c>
      <c r="V12" s="24">
        <v>0</v>
      </c>
      <c r="W12" s="81">
        <v>54355.762</v>
      </c>
      <c r="X12" s="58">
        <v>1.7</v>
      </c>
      <c r="Y12" s="24">
        <v>4</v>
      </c>
      <c r="Z12" s="24">
        <v>0</v>
      </c>
      <c r="AA12" s="24">
        <v>4</v>
      </c>
      <c r="AB12" s="58">
        <v>0.1</v>
      </c>
      <c r="AC12" s="24">
        <v>0</v>
      </c>
      <c r="AD12" s="24">
        <v>1</v>
      </c>
      <c r="AE12" s="24">
        <v>0</v>
      </c>
    </row>
    <row r="13" spans="1:31" s="22" customFormat="1" ht="15" customHeight="1">
      <c r="A13" s="48" t="s">
        <v>123</v>
      </c>
      <c r="B13" s="24">
        <v>591701.278</v>
      </c>
      <c r="C13" s="58">
        <v>31.6</v>
      </c>
      <c r="D13" s="24">
        <v>249</v>
      </c>
      <c r="E13" s="24">
        <v>50</v>
      </c>
      <c r="F13" s="24">
        <v>299</v>
      </c>
      <c r="G13" s="58">
        <v>42.8</v>
      </c>
      <c r="H13" s="24">
        <v>80</v>
      </c>
      <c r="I13" s="24">
        <v>85439.195</v>
      </c>
      <c r="J13" s="58">
        <v>9.2</v>
      </c>
      <c r="K13" s="24">
        <v>325</v>
      </c>
      <c r="L13" s="24">
        <v>12</v>
      </c>
      <c r="M13" s="24">
        <v>337</v>
      </c>
      <c r="N13" s="58">
        <v>25.4</v>
      </c>
      <c r="O13" s="24">
        <v>60</v>
      </c>
      <c r="P13" s="24">
        <v>45961.246</v>
      </c>
      <c r="Q13" s="58">
        <v>10.5</v>
      </c>
      <c r="R13" s="24">
        <v>580</v>
      </c>
      <c r="S13" s="24">
        <v>47</v>
      </c>
      <c r="T13" s="24">
        <v>627</v>
      </c>
      <c r="U13" s="58">
        <v>21.4</v>
      </c>
      <c r="V13" s="24">
        <v>0</v>
      </c>
      <c r="W13" s="81">
        <v>723126.22</v>
      </c>
      <c r="X13" s="58">
        <v>22.3</v>
      </c>
      <c r="Y13" s="24">
        <v>1155</v>
      </c>
      <c r="Z13" s="24">
        <v>109</v>
      </c>
      <c r="AA13" s="24">
        <v>1264</v>
      </c>
      <c r="AB13" s="58">
        <v>25.5</v>
      </c>
      <c r="AC13" s="24">
        <v>452</v>
      </c>
      <c r="AD13" s="24">
        <v>140</v>
      </c>
      <c r="AE13" s="24">
        <v>88</v>
      </c>
    </row>
    <row r="14" spans="1:31" s="22" customFormat="1" ht="15" customHeight="1">
      <c r="A14" s="394" t="s">
        <v>18</v>
      </c>
      <c r="B14" s="61">
        <f aca="true" t="shared" si="0" ref="B14:AE14">SUM(B11:B13)</f>
        <v>1426182.8830000001</v>
      </c>
      <c r="C14" s="60">
        <f t="shared" si="0"/>
        <v>76.2</v>
      </c>
      <c r="D14" s="395">
        <f t="shared" si="0"/>
        <v>423</v>
      </c>
      <c r="E14" s="395">
        <f t="shared" si="0"/>
        <v>91</v>
      </c>
      <c r="F14" s="395">
        <f t="shared" si="0"/>
        <v>514</v>
      </c>
      <c r="G14" s="60">
        <f t="shared" si="0"/>
        <v>73.5</v>
      </c>
      <c r="H14" s="395">
        <f t="shared" si="0"/>
        <v>133</v>
      </c>
      <c r="I14" s="61">
        <f t="shared" si="0"/>
        <v>124193.478</v>
      </c>
      <c r="J14" s="60">
        <f t="shared" si="0"/>
        <v>13.299999999999999</v>
      </c>
      <c r="K14" s="395">
        <f t="shared" si="0"/>
        <v>444</v>
      </c>
      <c r="L14" s="395">
        <f t="shared" si="0"/>
        <v>20</v>
      </c>
      <c r="M14" s="395">
        <f t="shared" si="0"/>
        <v>464</v>
      </c>
      <c r="N14" s="60">
        <f t="shared" si="0"/>
        <v>35</v>
      </c>
      <c r="O14" s="395">
        <f t="shared" si="0"/>
        <v>106</v>
      </c>
      <c r="P14" s="61">
        <f t="shared" si="0"/>
        <v>64554.144</v>
      </c>
      <c r="Q14" s="60">
        <f t="shared" si="0"/>
        <v>14.7</v>
      </c>
      <c r="R14" s="395">
        <f t="shared" si="0"/>
        <v>778</v>
      </c>
      <c r="S14" s="395">
        <f t="shared" si="0"/>
        <v>62</v>
      </c>
      <c r="T14" s="395">
        <f t="shared" si="0"/>
        <v>840</v>
      </c>
      <c r="U14" s="60">
        <f t="shared" si="0"/>
        <v>28.599999999999998</v>
      </c>
      <c r="V14" s="395">
        <f t="shared" si="0"/>
        <v>0</v>
      </c>
      <c r="W14" s="61">
        <f t="shared" si="0"/>
        <v>1614930.507</v>
      </c>
      <c r="X14" s="60">
        <f t="shared" si="0"/>
        <v>49.8</v>
      </c>
      <c r="Y14" s="395">
        <f t="shared" si="0"/>
        <v>1646</v>
      </c>
      <c r="Z14" s="395">
        <f t="shared" si="0"/>
        <v>172</v>
      </c>
      <c r="AA14" s="395">
        <f t="shared" si="0"/>
        <v>1818</v>
      </c>
      <c r="AB14" s="60">
        <f t="shared" si="0"/>
        <v>36.7</v>
      </c>
      <c r="AC14" s="395">
        <f t="shared" si="0"/>
        <v>642</v>
      </c>
      <c r="AD14" s="395">
        <f t="shared" si="0"/>
        <v>239</v>
      </c>
      <c r="AE14" s="395">
        <f t="shared" si="0"/>
        <v>95</v>
      </c>
    </row>
    <row r="15" spans="1:31" s="25" customFormat="1" ht="9.75" customHeight="1">
      <c r="A15" s="396"/>
      <c r="B15" s="397"/>
      <c r="C15" s="398"/>
      <c r="D15" s="399"/>
      <c r="E15" s="399"/>
      <c r="F15" s="399"/>
      <c r="G15" s="398"/>
      <c r="H15" s="399"/>
      <c r="I15" s="397"/>
      <c r="J15" s="398"/>
      <c r="K15" s="399"/>
      <c r="L15" s="399"/>
      <c r="M15" s="399"/>
      <c r="N15" s="398"/>
      <c r="O15" s="399"/>
      <c r="P15" s="397"/>
      <c r="Q15" s="398"/>
      <c r="R15" s="399"/>
      <c r="S15" s="399"/>
      <c r="T15" s="399"/>
      <c r="U15" s="398"/>
      <c r="V15" s="399"/>
      <c r="W15" s="397"/>
      <c r="X15" s="398"/>
      <c r="Y15" s="399"/>
      <c r="Z15" s="399"/>
      <c r="AA15" s="399"/>
      <c r="AB15" s="398"/>
      <c r="AC15" s="399"/>
      <c r="AD15" s="399"/>
      <c r="AE15" s="399"/>
    </row>
    <row r="16" spans="1:31" s="22" customFormat="1" ht="15" customHeight="1">
      <c r="A16" s="53" t="s">
        <v>124</v>
      </c>
      <c r="B16" s="21"/>
      <c r="C16" s="55"/>
      <c r="D16" s="27"/>
      <c r="E16" s="27"/>
      <c r="F16" s="27"/>
      <c r="G16" s="55"/>
      <c r="H16" s="27"/>
      <c r="I16" s="21"/>
      <c r="J16" s="55"/>
      <c r="K16" s="27"/>
      <c r="L16" s="27"/>
      <c r="M16" s="27"/>
      <c r="N16" s="55"/>
      <c r="O16" s="27"/>
      <c r="P16" s="21"/>
      <c r="Q16" s="55"/>
      <c r="R16" s="27"/>
      <c r="S16" s="27"/>
      <c r="T16" s="27"/>
      <c r="U16" s="55"/>
      <c r="V16" s="27"/>
      <c r="W16" s="21"/>
      <c r="X16" s="55"/>
      <c r="Y16" s="27"/>
      <c r="Z16" s="27"/>
      <c r="AA16" s="27"/>
      <c r="AB16" s="55"/>
      <c r="AC16" s="27"/>
      <c r="AD16" s="27"/>
      <c r="AE16" s="27"/>
    </row>
    <row r="17" spans="1:31" s="22" customFormat="1" ht="15" customHeight="1">
      <c r="A17" s="48" t="s">
        <v>125</v>
      </c>
      <c r="B17" s="24">
        <v>200979.235</v>
      </c>
      <c r="C17" s="58">
        <v>10.7</v>
      </c>
      <c r="D17" s="24">
        <v>68</v>
      </c>
      <c r="E17" s="24">
        <v>9</v>
      </c>
      <c r="F17" s="24">
        <v>77</v>
      </c>
      <c r="G17" s="58">
        <v>11</v>
      </c>
      <c r="H17" s="24">
        <v>49</v>
      </c>
      <c r="I17" s="24">
        <v>780601.346</v>
      </c>
      <c r="J17" s="58">
        <v>83.6</v>
      </c>
      <c r="K17" s="24">
        <v>748</v>
      </c>
      <c r="L17" s="24">
        <v>19</v>
      </c>
      <c r="M17" s="24">
        <v>767</v>
      </c>
      <c r="N17" s="58">
        <v>57.9</v>
      </c>
      <c r="O17" s="24">
        <v>415</v>
      </c>
      <c r="P17" s="24">
        <v>212107.763</v>
      </c>
      <c r="Q17" s="58">
        <v>48.2</v>
      </c>
      <c r="R17" s="24">
        <v>1097</v>
      </c>
      <c r="S17" s="24">
        <v>14</v>
      </c>
      <c r="T17" s="24">
        <v>1111</v>
      </c>
      <c r="U17" s="58">
        <v>38</v>
      </c>
      <c r="V17" s="24">
        <v>0</v>
      </c>
      <c r="W17" s="81">
        <v>1193688.344</v>
      </c>
      <c r="X17" s="58">
        <v>36.8</v>
      </c>
      <c r="Y17" s="24">
        <v>1913</v>
      </c>
      <c r="Z17" s="24">
        <v>42</v>
      </c>
      <c r="AA17" s="24">
        <v>1955</v>
      </c>
      <c r="AB17" s="58">
        <v>39.5</v>
      </c>
      <c r="AC17" s="24">
        <v>9</v>
      </c>
      <c r="AD17" s="24">
        <v>464</v>
      </c>
      <c r="AE17" s="24">
        <v>25</v>
      </c>
    </row>
    <row r="18" spans="1:31" s="22" customFormat="1" ht="15" customHeight="1">
      <c r="A18" s="48" t="s">
        <v>123</v>
      </c>
      <c r="B18" s="24">
        <v>114183.846</v>
      </c>
      <c r="C18" s="58">
        <v>6.2</v>
      </c>
      <c r="D18" s="24">
        <v>33</v>
      </c>
      <c r="E18" s="24">
        <v>1</v>
      </c>
      <c r="F18" s="24">
        <v>34</v>
      </c>
      <c r="G18" s="58">
        <v>4.9</v>
      </c>
      <c r="H18" s="24">
        <v>10</v>
      </c>
      <c r="I18" s="24">
        <v>21617.904</v>
      </c>
      <c r="J18" s="58">
        <v>2.3</v>
      </c>
      <c r="K18" s="24">
        <v>79</v>
      </c>
      <c r="L18" s="24">
        <v>3</v>
      </c>
      <c r="M18" s="24">
        <v>82</v>
      </c>
      <c r="N18" s="58">
        <v>6.2</v>
      </c>
      <c r="O18" s="24">
        <v>27</v>
      </c>
      <c r="P18" s="24">
        <v>22044.634</v>
      </c>
      <c r="Q18" s="58">
        <v>5</v>
      </c>
      <c r="R18" s="24">
        <v>261</v>
      </c>
      <c r="S18" s="24">
        <v>22</v>
      </c>
      <c r="T18" s="24">
        <v>283</v>
      </c>
      <c r="U18" s="58">
        <v>9.7</v>
      </c>
      <c r="V18" s="24">
        <v>0</v>
      </c>
      <c r="W18" s="81">
        <v>157846.384</v>
      </c>
      <c r="X18" s="58">
        <v>4.9</v>
      </c>
      <c r="Y18" s="24">
        <v>373</v>
      </c>
      <c r="Z18" s="24">
        <v>26</v>
      </c>
      <c r="AA18" s="24">
        <v>399</v>
      </c>
      <c r="AB18" s="58">
        <v>8.1</v>
      </c>
      <c r="AC18" s="24">
        <v>40</v>
      </c>
      <c r="AD18" s="24">
        <v>37</v>
      </c>
      <c r="AE18" s="24">
        <v>9</v>
      </c>
    </row>
    <row r="19" spans="1:31" s="22" customFormat="1" ht="15" customHeight="1">
      <c r="A19" s="48" t="s">
        <v>126</v>
      </c>
      <c r="B19" s="24">
        <v>34453.249</v>
      </c>
      <c r="C19" s="58">
        <v>1.8</v>
      </c>
      <c r="D19" s="24">
        <v>3</v>
      </c>
      <c r="E19" s="24">
        <v>1</v>
      </c>
      <c r="F19" s="24">
        <v>4</v>
      </c>
      <c r="G19" s="58">
        <v>0.6</v>
      </c>
      <c r="H19" s="24">
        <v>1</v>
      </c>
      <c r="I19" s="24">
        <v>6565.04</v>
      </c>
      <c r="J19" s="58">
        <v>0.7</v>
      </c>
      <c r="K19" s="24">
        <v>4</v>
      </c>
      <c r="L19" s="24">
        <v>3</v>
      </c>
      <c r="M19" s="24">
        <v>7</v>
      </c>
      <c r="N19" s="58">
        <v>0.5</v>
      </c>
      <c r="O19" s="24">
        <v>0</v>
      </c>
      <c r="P19" s="24">
        <v>1778.016</v>
      </c>
      <c r="Q19" s="58">
        <v>0.4</v>
      </c>
      <c r="R19" s="24">
        <v>20</v>
      </c>
      <c r="S19" s="24">
        <v>0</v>
      </c>
      <c r="T19" s="24">
        <v>20</v>
      </c>
      <c r="U19" s="58">
        <v>0.7</v>
      </c>
      <c r="V19" s="24">
        <v>0</v>
      </c>
      <c r="W19" s="81">
        <v>42796.307</v>
      </c>
      <c r="X19" s="58">
        <v>1.3</v>
      </c>
      <c r="Y19" s="24">
        <v>27</v>
      </c>
      <c r="Z19" s="24">
        <v>4</v>
      </c>
      <c r="AA19" s="24">
        <v>31</v>
      </c>
      <c r="AB19" s="58">
        <v>0.6</v>
      </c>
      <c r="AC19" s="24">
        <v>1</v>
      </c>
      <c r="AD19" s="24">
        <v>1</v>
      </c>
      <c r="AE19" s="24">
        <v>1</v>
      </c>
    </row>
    <row r="20" spans="1:31" s="22" customFormat="1" ht="15" customHeight="1">
      <c r="A20" s="394" t="s">
        <v>127</v>
      </c>
      <c r="B20" s="61">
        <f aca="true" t="shared" si="1" ref="B20:AE20">SUM(B17:B19)</f>
        <v>349616.33</v>
      </c>
      <c r="C20" s="60">
        <f t="shared" si="1"/>
        <v>18.7</v>
      </c>
      <c r="D20" s="395">
        <f t="shared" si="1"/>
        <v>104</v>
      </c>
      <c r="E20" s="395">
        <f t="shared" si="1"/>
        <v>11</v>
      </c>
      <c r="F20" s="395">
        <f t="shared" si="1"/>
        <v>115</v>
      </c>
      <c r="G20" s="60">
        <f t="shared" si="1"/>
        <v>16.5</v>
      </c>
      <c r="H20" s="395">
        <f t="shared" si="1"/>
        <v>60</v>
      </c>
      <c r="I20" s="61">
        <f t="shared" si="1"/>
        <v>808784.29</v>
      </c>
      <c r="J20" s="60">
        <f t="shared" si="1"/>
        <v>86.6</v>
      </c>
      <c r="K20" s="395">
        <f t="shared" si="1"/>
        <v>831</v>
      </c>
      <c r="L20" s="395">
        <f t="shared" si="1"/>
        <v>25</v>
      </c>
      <c r="M20" s="395">
        <f t="shared" si="1"/>
        <v>856</v>
      </c>
      <c r="N20" s="60">
        <f t="shared" si="1"/>
        <v>64.6</v>
      </c>
      <c r="O20" s="395">
        <f t="shared" si="1"/>
        <v>442</v>
      </c>
      <c r="P20" s="61">
        <f t="shared" si="1"/>
        <v>235930.413</v>
      </c>
      <c r="Q20" s="60">
        <f t="shared" si="1"/>
        <v>53.6</v>
      </c>
      <c r="R20" s="395">
        <f t="shared" si="1"/>
        <v>1378</v>
      </c>
      <c r="S20" s="395">
        <f t="shared" si="1"/>
        <v>36</v>
      </c>
      <c r="T20" s="395">
        <f t="shared" si="1"/>
        <v>1414</v>
      </c>
      <c r="U20" s="60">
        <f t="shared" si="1"/>
        <v>48.400000000000006</v>
      </c>
      <c r="V20" s="395">
        <f t="shared" si="1"/>
        <v>0</v>
      </c>
      <c r="W20" s="61">
        <f t="shared" si="1"/>
        <v>1394331.0350000001</v>
      </c>
      <c r="X20" s="60">
        <f t="shared" si="1"/>
        <v>42.99999999999999</v>
      </c>
      <c r="Y20" s="395">
        <f t="shared" si="1"/>
        <v>2313</v>
      </c>
      <c r="Z20" s="395">
        <f t="shared" si="1"/>
        <v>72</v>
      </c>
      <c r="AA20" s="395">
        <f t="shared" si="1"/>
        <v>2385</v>
      </c>
      <c r="AB20" s="60">
        <f t="shared" si="1"/>
        <v>48.2</v>
      </c>
      <c r="AC20" s="395">
        <f t="shared" si="1"/>
        <v>50</v>
      </c>
      <c r="AD20" s="395">
        <f t="shared" si="1"/>
        <v>502</v>
      </c>
      <c r="AE20" s="395">
        <f t="shared" si="1"/>
        <v>35</v>
      </c>
    </row>
    <row r="21" spans="1:31" s="25" customFormat="1" ht="9.75" customHeight="1">
      <c r="A21" s="396"/>
      <c r="B21" s="397"/>
      <c r="C21" s="398"/>
      <c r="D21" s="399"/>
      <c r="E21" s="399"/>
      <c r="F21" s="399"/>
      <c r="G21" s="398"/>
      <c r="H21" s="399"/>
      <c r="I21" s="397"/>
      <c r="J21" s="398"/>
      <c r="K21" s="399"/>
      <c r="L21" s="399"/>
      <c r="M21" s="399"/>
      <c r="N21" s="398"/>
      <c r="O21" s="399"/>
      <c r="P21" s="397"/>
      <c r="Q21" s="398"/>
      <c r="R21" s="399"/>
      <c r="S21" s="399"/>
      <c r="T21" s="399"/>
      <c r="U21" s="398"/>
      <c r="V21" s="399"/>
      <c r="W21" s="397"/>
      <c r="X21" s="398"/>
      <c r="Y21" s="399"/>
      <c r="Z21" s="399"/>
      <c r="AA21" s="399"/>
      <c r="AB21" s="398"/>
      <c r="AC21" s="399"/>
      <c r="AD21" s="399"/>
      <c r="AE21" s="399"/>
    </row>
    <row r="22" spans="1:31" s="22" customFormat="1" ht="15" customHeight="1">
      <c r="A22" s="400" t="s">
        <v>20</v>
      </c>
      <c r="B22" s="21">
        <f aca="true" t="shared" si="2" ref="B22:AE22">B14+B20</f>
        <v>1775799.2130000002</v>
      </c>
      <c r="C22" s="55">
        <f t="shared" si="2"/>
        <v>94.9</v>
      </c>
      <c r="D22" s="27">
        <f t="shared" si="2"/>
        <v>527</v>
      </c>
      <c r="E22" s="27">
        <f t="shared" si="2"/>
        <v>102</v>
      </c>
      <c r="F22" s="27">
        <f t="shared" si="2"/>
        <v>629</v>
      </c>
      <c r="G22" s="55">
        <f t="shared" si="2"/>
        <v>90</v>
      </c>
      <c r="H22" s="27">
        <f t="shared" si="2"/>
        <v>193</v>
      </c>
      <c r="I22" s="21">
        <f t="shared" si="2"/>
        <v>932977.768</v>
      </c>
      <c r="J22" s="55">
        <f t="shared" si="2"/>
        <v>99.89999999999999</v>
      </c>
      <c r="K22" s="27">
        <f t="shared" si="2"/>
        <v>1275</v>
      </c>
      <c r="L22" s="27">
        <f t="shared" si="2"/>
        <v>45</v>
      </c>
      <c r="M22" s="27">
        <f t="shared" si="2"/>
        <v>1320</v>
      </c>
      <c r="N22" s="55">
        <f t="shared" si="2"/>
        <v>99.6</v>
      </c>
      <c r="O22" s="27">
        <f t="shared" si="2"/>
        <v>548</v>
      </c>
      <c r="P22" s="21">
        <f t="shared" si="2"/>
        <v>300484.55700000003</v>
      </c>
      <c r="Q22" s="55">
        <f t="shared" si="2"/>
        <v>68.3</v>
      </c>
      <c r="R22" s="27">
        <f t="shared" si="2"/>
        <v>2156</v>
      </c>
      <c r="S22" s="27">
        <f t="shared" si="2"/>
        <v>98</v>
      </c>
      <c r="T22" s="27">
        <f t="shared" si="2"/>
        <v>2254</v>
      </c>
      <c r="U22" s="55">
        <f t="shared" si="2"/>
        <v>77</v>
      </c>
      <c r="V22" s="27">
        <f t="shared" si="2"/>
        <v>0</v>
      </c>
      <c r="W22" s="21">
        <f t="shared" si="2"/>
        <v>3009261.5420000004</v>
      </c>
      <c r="X22" s="55">
        <f t="shared" si="2"/>
        <v>92.79999999999998</v>
      </c>
      <c r="Y22" s="27">
        <f t="shared" si="2"/>
        <v>3959</v>
      </c>
      <c r="Z22" s="27">
        <f t="shared" si="2"/>
        <v>244</v>
      </c>
      <c r="AA22" s="27">
        <f t="shared" si="2"/>
        <v>4203</v>
      </c>
      <c r="AB22" s="55">
        <f t="shared" si="2"/>
        <v>84.9</v>
      </c>
      <c r="AC22" s="27">
        <f t="shared" si="2"/>
        <v>692</v>
      </c>
      <c r="AD22" s="27">
        <f t="shared" si="2"/>
        <v>741</v>
      </c>
      <c r="AE22" s="27">
        <f t="shared" si="2"/>
        <v>130</v>
      </c>
    </row>
    <row r="23" spans="1:31" s="22" customFormat="1" ht="9.75" customHeight="1">
      <c r="A23" s="48"/>
      <c r="B23" s="24"/>
      <c r="C23" s="58"/>
      <c r="D23" s="23"/>
      <c r="E23" s="23"/>
      <c r="F23" s="23"/>
      <c r="G23" s="58"/>
      <c r="H23" s="23"/>
      <c r="I23" s="24"/>
      <c r="J23" s="58"/>
      <c r="K23" s="23"/>
      <c r="L23" s="23"/>
      <c r="M23" s="23"/>
      <c r="N23" s="58"/>
      <c r="O23" s="23"/>
      <c r="P23" s="24"/>
      <c r="Q23" s="58"/>
      <c r="R23" s="23"/>
      <c r="S23" s="23"/>
      <c r="T23" s="23"/>
      <c r="U23" s="58"/>
      <c r="V23" s="23"/>
      <c r="W23" s="81"/>
      <c r="X23" s="58"/>
      <c r="Y23" s="23"/>
      <c r="Z23" s="23"/>
      <c r="AA23" s="23"/>
      <c r="AB23" s="58"/>
      <c r="AC23" s="23"/>
      <c r="AD23" s="23"/>
      <c r="AE23" s="23"/>
    </row>
    <row r="24" spans="1:31" s="22" customFormat="1" ht="15" customHeight="1">
      <c r="A24" s="53" t="s">
        <v>24</v>
      </c>
      <c r="B24" s="21"/>
      <c r="C24" s="55"/>
      <c r="D24" s="27"/>
      <c r="E24" s="27"/>
      <c r="F24" s="27"/>
      <c r="G24" s="55"/>
      <c r="H24" s="27"/>
      <c r="I24" s="21"/>
      <c r="J24" s="55"/>
      <c r="K24" s="27"/>
      <c r="L24" s="27"/>
      <c r="M24" s="27"/>
      <c r="N24" s="55"/>
      <c r="O24" s="27"/>
      <c r="P24" s="21"/>
      <c r="Q24" s="55"/>
      <c r="R24" s="27"/>
      <c r="S24" s="27"/>
      <c r="T24" s="27"/>
      <c r="U24" s="55"/>
      <c r="V24" s="27"/>
      <c r="W24" s="21"/>
      <c r="X24" s="55"/>
      <c r="Y24" s="27"/>
      <c r="Z24" s="27"/>
      <c r="AA24" s="27"/>
      <c r="AB24" s="55"/>
      <c r="AC24" s="27"/>
      <c r="AD24" s="27"/>
      <c r="AE24" s="27"/>
    </row>
    <row r="25" spans="1:31" s="22" customFormat="1" ht="15" customHeight="1">
      <c r="A25" s="48" t="s">
        <v>128</v>
      </c>
      <c r="B25" s="24">
        <v>95984.155</v>
      </c>
      <c r="C25" s="58">
        <v>5.1</v>
      </c>
      <c r="D25" s="24">
        <v>67</v>
      </c>
      <c r="E25" s="24">
        <v>3</v>
      </c>
      <c r="F25" s="24">
        <v>70</v>
      </c>
      <c r="G25" s="58">
        <v>10</v>
      </c>
      <c r="H25" s="24">
        <v>20</v>
      </c>
      <c r="I25" s="24">
        <v>1079.2</v>
      </c>
      <c r="J25" s="58">
        <v>0.1</v>
      </c>
      <c r="K25" s="24">
        <v>4</v>
      </c>
      <c r="L25" s="24">
        <v>1</v>
      </c>
      <c r="M25" s="24">
        <v>5</v>
      </c>
      <c r="N25" s="58">
        <v>0.4</v>
      </c>
      <c r="O25" s="24">
        <v>2</v>
      </c>
      <c r="P25" s="24">
        <v>139226.044</v>
      </c>
      <c r="Q25" s="58">
        <v>31.7</v>
      </c>
      <c r="R25" s="24">
        <v>653</v>
      </c>
      <c r="S25" s="24">
        <v>20</v>
      </c>
      <c r="T25" s="24">
        <v>673</v>
      </c>
      <c r="U25" s="58">
        <v>23</v>
      </c>
      <c r="V25" s="24">
        <v>0</v>
      </c>
      <c r="W25" s="81">
        <v>236289.4</v>
      </c>
      <c r="X25" s="58">
        <v>7.2</v>
      </c>
      <c r="Y25" s="24">
        <v>724</v>
      </c>
      <c r="Z25" s="24">
        <v>24</v>
      </c>
      <c r="AA25" s="24">
        <v>748</v>
      </c>
      <c r="AB25" s="58">
        <v>15.1</v>
      </c>
      <c r="AC25" s="24">
        <v>1</v>
      </c>
      <c r="AD25" s="24">
        <v>22</v>
      </c>
      <c r="AE25" s="24">
        <v>33</v>
      </c>
    </row>
    <row r="26" spans="1:31" s="22" customFormat="1" ht="15" customHeight="1">
      <c r="A26" s="394" t="s">
        <v>42</v>
      </c>
      <c r="B26" s="61">
        <f aca="true" t="shared" si="3" ref="B26:H26">SUM(B25:B25)</f>
        <v>95984.155</v>
      </c>
      <c r="C26" s="60">
        <f t="shared" si="3"/>
        <v>5.1</v>
      </c>
      <c r="D26" s="395">
        <f t="shared" si="3"/>
        <v>67</v>
      </c>
      <c r="E26" s="395">
        <f t="shared" si="3"/>
        <v>3</v>
      </c>
      <c r="F26" s="395">
        <f t="shared" si="3"/>
        <v>70</v>
      </c>
      <c r="G26" s="60">
        <f t="shared" si="3"/>
        <v>10</v>
      </c>
      <c r="H26" s="395">
        <f t="shared" si="3"/>
        <v>20</v>
      </c>
      <c r="I26" s="61">
        <f aca="true" t="shared" si="4" ref="I26:V26">SUM(I25)</f>
        <v>1079.2</v>
      </c>
      <c r="J26" s="60">
        <f t="shared" si="4"/>
        <v>0.1</v>
      </c>
      <c r="K26" s="395">
        <f t="shared" si="4"/>
        <v>4</v>
      </c>
      <c r="L26" s="395">
        <f t="shared" si="4"/>
        <v>1</v>
      </c>
      <c r="M26" s="395">
        <f t="shared" si="4"/>
        <v>5</v>
      </c>
      <c r="N26" s="60">
        <f t="shared" si="4"/>
        <v>0.4</v>
      </c>
      <c r="O26" s="395">
        <f t="shared" si="4"/>
        <v>2</v>
      </c>
      <c r="P26" s="61">
        <f t="shared" si="4"/>
        <v>139226.044</v>
      </c>
      <c r="Q26" s="60">
        <f t="shared" si="4"/>
        <v>31.7</v>
      </c>
      <c r="R26" s="395">
        <f t="shared" si="4"/>
        <v>653</v>
      </c>
      <c r="S26" s="395">
        <f t="shared" si="4"/>
        <v>20</v>
      </c>
      <c r="T26" s="395">
        <f t="shared" si="4"/>
        <v>673</v>
      </c>
      <c r="U26" s="60">
        <f t="shared" si="4"/>
        <v>23</v>
      </c>
      <c r="V26" s="395">
        <f t="shared" si="4"/>
        <v>0</v>
      </c>
      <c r="W26" s="61">
        <f aca="true" t="shared" si="5" ref="W26:AE26">SUM(W25:W25)</f>
        <v>236289.4</v>
      </c>
      <c r="X26" s="60">
        <f t="shared" si="5"/>
        <v>7.2</v>
      </c>
      <c r="Y26" s="395">
        <f t="shared" si="5"/>
        <v>724</v>
      </c>
      <c r="Z26" s="395">
        <f t="shared" si="5"/>
        <v>24</v>
      </c>
      <c r="AA26" s="395">
        <f t="shared" si="5"/>
        <v>748</v>
      </c>
      <c r="AB26" s="60">
        <f t="shared" si="5"/>
        <v>15.1</v>
      </c>
      <c r="AC26" s="395">
        <f t="shared" si="5"/>
        <v>1</v>
      </c>
      <c r="AD26" s="395">
        <f t="shared" si="5"/>
        <v>22</v>
      </c>
      <c r="AE26" s="395">
        <f t="shared" si="5"/>
        <v>33</v>
      </c>
    </row>
    <row r="27" spans="1:31" s="22" customFormat="1" ht="9.75" customHeight="1">
      <c r="A27" s="48"/>
      <c r="B27" s="24"/>
      <c r="C27" s="58"/>
      <c r="D27" s="23"/>
      <c r="E27" s="23"/>
      <c r="F27" s="23"/>
      <c r="G27" s="58"/>
      <c r="H27" s="23"/>
      <c r="I27" s="24"/>
      <c r="J27" s="58"/>
      <c r="K27" s="23"/>
      <c r="L27" s="23"/>
      <c r="M27" s="23"/>
      <c r="N27" s="58"/>
      <c r="O27" s="23"/>
      <c r="P27" s="24"/>
      <c r="Q27" s="58"/>
      <c r="R27" s="23"/>
      <c r="S27" s="23"/>
      <c r="T27" s="23"/>
      <c r="U27" s="58"/>
      <c r="V27" s="23"/>
      <c r="W27" s="81"/>
      <c r="X27" s="58"/>
      <c r="Y27" s="23"/>
      <c r="Z27" s="23"/>
      <c r="AA27" s="23"/>
      <c r="AB27" s="58"/>
      <c r="AC27" s="23"/>
      <c r="AD27" s="23"/>
      <c r="AE27" s="23"/>
    </row>
    <row r="28" spans="1:31" s="22" customFormat="1" ht="15" customHeight="1">
      <c r="A28" s="400" t="s">
        <v>25</v>
      </c>
      <c r="B28" s="21">
        <f aca="true" t="shared" si="6" ref="B28:AE28">B22+B26</f>
        <v>1871783.3680000002</v>
      </c>
      <c r="C28" s="55">
        <f t="shared" si="6"/>
        <v>100</v>
      </c>
      <c r="D28" s="27">
        <f t="shared" si="6"/>
        <v>594</v>
      </c>
      <c r="E28" s="27">
        <f t="shared" si="6"/>
        <v>105</v>
      </c>
      <c r="F28" s="27">
        <f t="shared" si="6"/>
        <v>699</v>
      </c>
      <c r="G28" s="55">
        <f t="shared" si="6"/>
        <v>100</v>
      </c>
      <c r="H28" s="27">
        <f t="shared" si="6"/>
        <v>213</v>
      </c>
      <c r="I28" s="21">
        <f t="shared" si="6"/>
        <v>934056.968</v>
      </c>
      <c r="J28" s="55">
        <f t="shared" si="6"/>
        <v>99.99999999999999</v>
      </c>
      <c r="K28" s="27">
        <f t="shared" si="6"/>
        <v>1279</v>
      </c>
      <c r="L28" s="27">
        <f t="shared" si="6"/>
        <v>46</v>
      </c>
      <c r="M28" s="27">
        <f t="shared" si="6"/>
        <v>1325</v>
      </c>
      <c r="N28" s="55">
        <f t="shared" si="6"/>
        <v>100</v>
      </c>
      <c r="O28" s="27">
        <f t="shared" si="6"/>
        <v>550</v>
      </c>
      <c r="P28" s="21">
        <f t="shared" si="6"/>
        <v>439710.601</v>
      </c>
      <c r="Q28" s="55">
        <f t="shared" si="6"/>
        <v>100</v>
      </c>
      <c r="R28" s="27">
        <f t="shared" si="6"/>
        <v>2809</v>
      </c>
      <c r="S28" s="27">
        <f t="shared" si="6"/>
        <v>118</v>
      </c>
      <c r="T28" s="27">
        <f t="shared" si="6"/>
        <v>2927</v>
      </c>
      <c r="U28" s="55">
        <f t="shared" si="6"/>
        <v>100</v>
      </c>
      <c r="V28" s="27">
        <f t="shared" si="6"/>
        <v>0</v>
      </c>
      <c r="W28" s="21">
        <f t="shared" si="6"/>
        <v>3245550.9420000003</v>
      </c>
      <c r="X28" s="55">
        <f t="shared" si="6"/>
        <v>99.99999999999999</v>
      </c>
      <c r="Y28" s="27">
        <f t="shared" si="6"/>
        <v>4683</v>
      </c>
      <c r="Z28" s="27">
        <f t="shared" si="6"/>
        <v>268</v>
      </c>
      <c r="AA28" s="27">
        <f t="shared" si="6"/>
        <v>4951</v>
      </c>
      <c r="AB28" s="55">
        <f t="shared" si="6"/>
        <v>100</v>
      </c>
      <c r="AC28" s="27">
        <f t="shared" si="6"/>
        <v>693</v>
      </c>
      <c r="AD28" s="27">
        <f t="shared" si="6"/>
        <v>763</v>
      </c>
      <c r="AE28" s="27">
        <f t="shared" si="6"/>
        <v>163</v>
      </c>
    </row>
    <row r="29" spans="1:7" s="33" customFormat="1" ht="13.5">
      <c r="A29" s="31"/>
      <c r="B29" s="34"/>
      <c r="C29" s="32"/>
      <c r="D29" s="32"/>
      <c r="E29" s="32"/>
      <c r="F29" s="32"/>
      <c r="G29" s="32"/>
    </row>
    <row r="30" spans="1:7" s="33" customFormat="1" ht="13.5">
      <c r="A30" s="31" t="s">
        <v>37</v>
      </c>
      <c r="B30" s="34"/>
      <c r="C30" s="32"/>
      <c r="D30" s="32"/>
      <c r="E30" s="32"/>
      <c r="F30" s="32"/>
      <c r="G30" s="32"/>
    </row>
    <row r="31" s="401" customFormat="1" ht="13.5">
      <c r="A31" s="34" t="s">
        <v>34</v>
      </c>
    </row>
    <row r="32" s="33" customFormat="1" ht="13.5">
      <c r="A32" s="34" t="s">
        <v>35</v>
      </c>
    </row>
    <row r="33" s="33" customFormat="1" ht="13.5">
      <c r="A33" s="34" t="s">
        <v>26</v>
      </c>
    </row>
    <row r="34" s="33" customFormat="1" ht="13.5">
      <c r="A34" s="34" t="s">
        <v>27</v>
      </c>
    </row>
    <row r="35" s="33" customFormat="1" ht="13.5">
      <c r="A35" s="34" t="s">
        <v>28</v>
      </c>
    </row>
    <row r="36" spans="1:4" s="22" customFormat="1" ht="13.5">
      <c r="A36" s="35" t="s">
        <v>29</v>
      </c>
      <c r="D36" s="382"/>
    </row>
    <row r="37" spans="1:23" s="22" customFormat="1" ht="13.5">
      <c r="A37" s="34" t="s">
        <v>30</v>
      </c>
      <c r="B37" s="38"/>
      <c r="D37" s="382"/>
      <c r="I37" s="38"/>
      <c r="W37" s="38"/>
    </row>
    <row r="38" spans="1:23" s="22" customFormat="1" ht="13.5">
      <c r="A38" s="34" t="s">
        <v>17</v>
      </c>
      <c r="B38" s="38"/>
      <c r="D38" s="382"/>
      <c r="I38" s="38"/>
      <c r="W38" s="38"/>
    </row>
    <row r="39" spans="1:23" s="22" customFormat="1" ht="13.5">
      <c r="A39" s="34" t="s">
        <v>31</v>
      </c>
      <c r="B39" s="38"/>
      <c r="D39" s="382"/>
      <c r="I39" s="38"/>
      <c r="W39" s="38"/>
    </row>
    <row r="40" spans="1:23" s="22" customFormat="1" ht="13.5">
      <c r="A40" s="402" t="s">
        <v>129</v>
      </c>
      <c r="B40" s="38"/>
      <c r="D40" s="382"/>
      <c r="I40" s="38"/>
      <c r="W40" s="38"/>
    </row>
    <row r="41" spans="1:23" s="22" customFormat="1" ht="13.5">
      <c r="A41" s="37"/>
      <c r="B41" s="38"/>
      <c r="D41" s="382"/>
      <c r="I41" s="38"/>
      <c r="W41" s="38"/>
    </row>
    <row r="42" spans="1:23" s="22" customFormat="1" ht="13.5">
      <c r="A42" s="39"/>
      <c r="B42" s="38"/>
      <c r="D42" s="382"/>
      <c r="I42" s="38"/>
      <c r="W42" s="38"/>
    </row>
    <row r="43" spans="1:23" s="22" customFormat="1" ht="13.5">
      <c r="A43" s="39"/>
      <c r="B43" s="38"/>
      <c r="D43" s="382"/>
      <c r="I43" s="38"/>
      <c r="W43" s="38"/>
    </row>
    <row r="44" spans="1:23" s="22" customFormat="1" ht="13.5">
      <c r="A44" s="39"/>
      <c r="B44" s="38"/>
      <c r="D44" s="382"/>
      <c r="I44" s="38"/>
      <c r="W44" s="38"/>
    </row>
    <row r="45" spans="1:23" s="22" customFormat="1" ht="13.5">
      <c r="A45" s="39"/>
      <c r="B45" s="38"/>
      <c r="D45" s="382"/>
      <c r="I45" s="38"/>
      <c r="W45" s="38"/>
    </row>
    <row r="46" spans="1:23" s="22" customFormat="1" ht="13.5">
      <c r="A46" s="39"/>
      <c r="B46" s="38"/>
      <c r="D46" s="382"/>
      <c r="I46" s="38"/>
      <c r="W46" s="38"/>
    </row>
    <row r="47" spans="1:23" s="22" customFormat="1" ht="13.5">
      <c r="A47" s="39"/>
      <c r="B47" s="38"/>
      <c r="D47" s="382"/>
      <c r="I47" s="38"/>
      <c r="W47" s="38"/>
    </row>
    <row r="48" spans="1:23" s="22" customFormat="1" ht="13.5">
      <c r="A48" s="39"/>
      <c r="B48" s="38"/>
      <c r="D48" s="382"/>
      <c r="I48" s="38"/>
      <c r="W48" s="38"/>
    </row>
    <row r="49" spans="1:23" s="22" customFormat="1" ht="13.5">
      <c r="A49" s="39"/>
      <c r="B49" s="38"/>
      <c r="D49" s="382"/>
      <c r="I49" s="38"/>
      <c r="W49" s="38"/>
    </row>
    <row r="50" spans="1:23" s="22" customFormat="1" ht="13.5">
      <c r="A50" s="39"/>
      <c r="B50" s="38"/>
      <c r="D50" s="382"/>
      <c r="I50" s="38"/>
      <c r="W50" s="38"/>
    </row>
    <row r="51" spans="1:23" s="22" customFormat="1" ht="13.5">
      <c r="A51" s="39"/>
      <c r="B51" s="38"/>
      <c r="D51" s="382"/>
      <c r="I51" s="38"/>
      <c r="W51" s="38"/>
    </row>
    <row r="52" spans="1:23" s="22" customFormat="1" ht="13.5">
      <c r="A52" s="39"/>
      <c r="B52" s="38"/>
      <c r="D52" s="382"/>
      <c r="I52" s="38"/>
      <c r="W52" s="38"/>
    </row>
    <row r="53" spans="1:23" s="22" customFormat="1" ht="13.5">
      <c r="A53" s="39"/>
      <c r="B53" s="38"/>
      <c r="D53" s="382"/>
      <c r="I53" s="38"/>
      <c r="W53" s="38"/>
    </row>
    <row r="54" spans="1:23" s="22" customFormat="1" ht="13.5">
      <c r="A54" s="39"/>
      <c r="B54" s="38"/>
      <c r="D54" s="382"/>
      <c r="I54" s="38"/>
      <c r="W54" s="38"/>
    </row>
    <row r="55" spans="1:23" s="22" customFormat="1" ht="13.5">
      <c r="A55" s="39"/>
      <c r="B55" s="38"/>
      <c r="D55" s="382"/>
      <c r="I55" s="38"/>
      <c r="W55" s="38"/>
    </row>
    <row r="56" spans="1:23" ht="13.5">
      <c r="A56" s="39"/>
      <c r="B56" s="38"/>
      <c r="I56" s="38"/>
      <c r="W56" s="38"/>
    </row>
    <row r="57" spans="1:23" ht="13.5">
      <c r="A57" s="39"/>
      <c r="B57" s="38"/>
      <c r="I57" s="38"/>
      <c r="W57" s="38"/>
    </row>
    <row r="58" spans="1:23" ht="13.5">
      <c r="A58" s="39"/>
      <c r="B58" s="38"/>
      <c r="I58" s="38"/>
      <c r="W58" s="38"/>
    </row>
    <row r="59" spans="1:23" ht="13.5">
      <c r="A59" s="39"/>
      <c r="B59" s="38"/>
      <c r="I59" s="38"/>
      <c r="W59" s="38"/>
    </row>
    <row r="60" spans="1:23" ht="13.5">
      <c r="A60" s="39"/>
      <c r="B60" s="38"/>
      <c r="I60" s="38"/>
      <c r="W60" s="38"/>
    </row>
    <row r="61" spans="1:23" ht="13.5">
      <c r="A61" s="39"/>
      <c r="B61" s="38"/>
      <c r="I61" s="38"/>
      <c r="W61" s="38"/>
    </row>
    <row r="62" spans="1:23" ht="13.5">
      <c r="A62" s="39"/>
      <c r="B62" s="38"/>
      <c r="I62" s="38"/>
      <c r="W62" s="38"/>
    </row>
    <row r="63" spans="1:23" ht="13.5">
      <c r="A63" s="39"/>
      <c r="B63" s="38"/>
      <c r="I63" s="38"/>
      <c r="W63" s="38"/>
    </row>
    <row r="64" spans="1:23" ht="13.5">
      <c r="A64" s="39"/>
      <c r="B64" s="38"/>
      <c r="I64" s="38"/>
      <c r="W64" s="38"/>
    </row>
    <row r="65" spans="1:23" ht="13.5">
      <c r="A65" s="39"/>
      <c r="B65" s="38"/>
      <c r="I65" s="38"/>
      <c r="W65" s="38"/>
    </row>
    <row r="66" spans="1:23" ht="13.5">
      <c r="A66" s="39"/>
      <c r="B66" s="38"/>
      <c r="I66" s="38"/>
      <c r="W66" s="38"/>
    </row>
    <row r="67" spans="1:23" ht="13.5">
      <c r="A67" s="39"/>
      <c r="B67" s="38"/>
      <c r="I67" s="38"/>
      <c r="W67" s="38"/>
    </row>
    <row r="68" spans="1:23" ht="13.5">
      <c r="A68" s="39"/>
      <c r="B68" s="38"/>
      <c r="I68" s="38"/>
      <c r="W68" s="38"/>
    </row>
    <row r="69" spans="1:23" ht="13.5">
      <c r="A69" s="39"/>
      <c r="B69" s="38"/>
      <c r="I69" s="38"/>
      <c r="W69" s="38"/>
    </row>
    <row r="70" spans="1:23" ht="13.5">
      <c r="A70" s="39"/>
      <c r="B70" s="38"/>
      <c r="I70" s="38"/>
      <c r="W70" s="38"/>
    </row>
    <row r="71" spans="1:23" ht="13.5">
      <c r="A71" s="39"/>
      <c r="B71" s="38"/>
      <c r="I71" s="38"/>
      <c r="W71" s="38"/>
    </row>
    <row r="72" spans="1:23" ht="13.5">
      <c r="A72" s="39"/>
      <c r="B72" s="38"/>
      <c r="I72" s="38"/>
      <c r="W72" s="38"/>
    </row>
    <row r="73" spans="1:23" ht="13.5">
      <c r="A73" s="39"/>
      <c r="B73" s="38"/>
      <c r="I73" s="38"/>
      <c r="W73" s="38"/>
    </row>
    <row r="74" spans="1:23" ht="13.5">
      <c r="A74" s="39"/>
      <c r="B74" s="38"/>
      <c r="I74" s="38"/>
      <c r="W74" s="38"/>
    </row>
    <row r="75" spans="1:23" ht="13.5">
      <c r="A75" s="39"/>
      <c r="B75" s="38"/>
      <c r="I75" s="38"/>
      <c r="W75" s="38"/>
    </row>
    <row r="76" spans="1:23" ht="13.5">
      <c r="A76" s="39"/>
      <c r="B76" s="38"/>
      <c r="I76" s="38"/>
      <c r="W76" s="38"/>
    </row>
    <row r="77" spans="1:23" ht="13.5">
      <c r="A77" s="39"/>
      <c r="B77" s="38"/>
      <c r="I77" s="38"/>
      <c r="W77" s="38"/>
    </row>
    <row r="78" ht="13.5">
      <c r="W78" s="38"/>
    </row>
    <row r="79" ht="13.5">
      <c r="W79" s="38"/>
    </row>
  </sheetData>
  <mergeCells count="13">
    <mergeCell ref="P6:Q6"/>
    <mergeCell ref="T6:U6"/>
    <mergeCell ref="W6:X6"/>
    <mergeCell ref="AA6:AB6"/>
    <mergeCell ref="B6:C6"/>
    <mergeCell ref="F6:G6"/>
    <mergeCell ref="I6:J6"/>
    <mergeCell ref="M6:N6"/>
    <mergeCell ref="A1:AE1"/>
    <mergeCell ref="B5:H5"/>
    <mergeCell ref="I5:O5"/>
    <mergeCell ref="W5:AE5"/>
    <mergeCell ref="P5:V5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2"/>
  <headerFooter alignWithMargins="0">
    <oddHeader>&amp;L&amp;G&amp;C&amp;"Arial Narrow,Normálne"&amp;13Štatistické vyhodnotenie v&amp;14erejného obstarávania za rok 2010
&amp;"Arial Narrow,Tučné"Klasický sektor a iné subjekty&amp;R&amp;"Arial Narrow,Normálne"&amp;11Príloha č. 12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workbookViewId="0" topLeftCell="A1">
      <selection activeCell="A1" sqref="A1:AE1"/>
    </sheetView>
  </sheetViews>
  <sheetFormatPr defaultColWidth="9.00390625" defaultRowHeight="12.75"/>
  <cols>
    <col min="1" max="1" width="30.25390625" style="0" customWidth="1"/>
    <col min="2" max="2" width="8.75390625" style="0" customWidth="1"/>
    <col min="3" max="3" width="4.75390625" style="0" customWidth="1"/>
    <col min="4" max="4" width="4.75390625" style="41" customWidth="1"/>
    <col min="5" max="6" width="4.75390625" style="0" customWidth="1"/>
    <col min="7" max="7" width="4.875" style="0" customWidth="1"/>
    <col min="8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26" width="4.75390625" style="0" customWidth="1"/>
    <col min="27" max="27" width="5.125" style="0" customWidth="1"/>
    <col min="28" max="31" width="4.75390625" style="0" customWidth="1"/>
    <col min="33" max="33" width="9.75390625" style="0" customWidth="1"/>
  </cols>
  <sheetData>
    <row r="1" spans="1:31" s="2" customFormat="1" ht="18" customHeight="1">
      <c r="A1" s="741" t="s">
        <v>130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</row>
    <row r="2" spans="1:31" s="2" customFormat="1" ht="15" customHeight="1">
      <c r="A2" s="38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387"/>
      <c r="Z2" s="387"/>
      <c r="AA2" s="387"/>
      <c r="AB2" s="387"/>
      <c r="AC2" s="387"/>
      <c r="AD2" s="387"/>
      <c r="AE2" s="388"/>
    </row>
    <row r="3" spans="1:31" s="2" customFormat="1" ht="15" customHeight="1">
      <c r="A3" s="38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387"/>
      <c r="Z3" s="387"/>
      <c r="AA3" s="387"/>
      <c r="AB3" s="387"/>
      <c r="AC3" s="387"/>
      <c r="AD3" s="387"/>
      <c r="AE3" s="388"/>
    </row>
    <row r="4" spans="1:31" s="130" customFormat="1" ht="18.75" customHeight="1">
      <c r="A4" s="88" t="s">
        <v>0</v>
      </c>
      <c r="B4" s="89"/>
      <c r="C4" s="89"/>
      <c r="D4" s="389"/>
      <c r="E4" s="1"/>
      <c r="F4" s="1"/>
      <c r="G4" s="1"/>
      <c r="H4" s="89"/>
      <c r="I4" s="89"/>
      <c r="J4" s="89"/>
      <c r="K4" s="132"/>
      <c r="L4" s="1"/>
      <c r="M4" s="1"/>
      <c r="N4" s="1"/>
      <c r="O4" s="89"/>
      <c r="P4" s="89"/>
      <c r="Q4" s="89"/>
      <c r="R4" s="89"/>
      <c r="S4" s="89"/>
      <c r="T4" s="89"/>
      <c r="U4" s="89"/>
      <c r="V4" s="89"/>
      <c r="W4" s="89"/>
      <c r="X4" s="89"/>
      <c r="Y4" s="132"/>
      <c r="Z4" s="1"/>
      <c r="AA4" s="1"/>
      <c r="AB4" s="1"/>
      <c r="AC4" s="1"/>
      <c r="AD4" s="89"/>
      <c r="AE4" s="390" t="s">
        <v>32</v>
      </c>
    </row>
    <row r="5" spans="1:32" s="391" customFormat="1" ht="18.75" customHeight="1">
      <c r="A5" s="56" t="s">
        <v>1</v>
      </c>
      <c r="B5" s="730" t="s">
        <v>2</v>
      </c>
      <c r="C5" s="730"/>
      <c r="D5" s="730"/>
      <c r="E5" s="730"/>
      <c r="F5" s="730"/>
      <c r="G5" s="730"/>
      <c r="H5" s="730"/>
      <c r="I5" s="730" t="s">
        <v>3</v>
      </c>
      <c r="J5" s="730"/>
      <c r="K5" s="730"/>
      <c r="L5" s="730"/>
      <c r="M5" s="730"/>
      <c r="N5" s="730"/>
      <c r="O5" s="730"/>
      <c r="P5" s="730" t="s">
        <v>36</v>
      </c>
      <c r="Q5" s="730"/>
      <c r="R5" s="730"/>
      <c r="S5" s="730"/>
      <c r="T5" s="730"/>
      <c r="U5" s="730"/>
      <c r="V5" s="730"/>
      <c r="W5" s="730" t="s">
        <v>131</v>
      </c>
      <c r="X5" s="730"/>
      <c r="Y5" s="730"/>
      <c r="Z5" s="730"/>
      <c r="AA5" s="730"/>
      <c r="AB5" s="730"/>
      <c r="AC5" s="730"/>
      <c r="AD5" s="730"/>
      <c r="AE5" s="730"/>
      <c r="AF5" s="403"/>
    </row>
    <row r="6" spans="1:32" s="18" customFormat="1" ht="15" customHeight="1">
      <c r="A6" s="49" t="s">
        <v>5</v>
      </c>
      <c r="B6" s="753" t="s">
        <v>6</v>
      </c>
      <c r="C6" s="755"/>
      <c r="D6" s="19" t="s">
        <v>7</v>
      </c>
      <c r="E6" s="19" t="s">
        <v>8</v>
      </c>
      <c r="F6" s="754" t="s">
        <v>9</v>
      </c>
      <c r="G6" s="755"/>
      <c r="H6" s="19" t="s">
        <v>11</v>
      </c>
      <c r="I6" s="753" t="s">
        <v>6</v>
      </c>
      <c r="J6" s="755"/>
      <c r="K6" s="19" t="s">
        <v>7</v>
      </c>
      <c r="L6" s="19" t="s">
        <v>8</v>
      </c>
      <c r="M6" s="754" t="s">
        <v>9</v>
      </c>
      <c r="N6" s="755"/>
      <c r="O6" s="19" t="s">
        <v>11</v>
      </c>
      <c r="P6" s="753" t="s">
        <v>6</v>
      </c>
      <c r="Q6" s="755"/>
      <c r="R6" s="19" t="s">
        <v>7</v>
      </c>
      <c r="S6" s="19" t="s">
        <v>8</v>
      </c>
      <c r="T6" s="754" t="s">
        <v>9</v>
      </c>
      <c r="U6" s="755"/>
      <c r="V6" s="19" t="s">
        <v>11</v>
      </c>
      <c r="W6" s="753" t="s">
        <v>6</v>
      </c>
      <c r="X6" s="755"/>
      <c r="Y6" s="19" t="s">
        <v>7</v>
      </c>
      <c r="Z6" s="19" t="s">
        <v>8</v>
      </c>
      <c r="AA6" s="754" t="s">
        <v>9</v>
      </c>
      <c r="AB6" s="755"/>
      <c r="AC6" s="19" t="s">
        <v>10</v>
      </c>
      <c r="AD6" s="19" t="s">
        <v>11</v>
      </c>
      <c r="AE6" s="19" t="s">
        <v>12</v>
      </c>
      <c r="AF6" s="16"/>
    </row>
    <row r="7" spans="1:32" s="18" customFormat="1" ht="13.5" customHeight="1">
      <c r="A7" s="392" t="s">
        <v>13</v>
      </c>
      <c r="B7" s="45" t="s">
        <v>33</v>
      </c>
      <c r="C7" s="19" t="s">
        <v>14</v>
      </c>
      <c r="D7" s="19" t="s">
        <v>15</v>
      </c>
      <c r="E7" s="19" t="s">
        <v>15</v>
      </c>
      <c r="F7" s="19" t="s">
        <v>15</v>
      </c>
      <c r="G7" s="19" t="s">
        <v>14</v>
      </c>
      <c r="H7" s="19" t="s">
        <v>15</v>
      </c>
      <c r="I7" s="45" t="s">
        <v>33</v>
      </c>
      <c r="J7" s="19" t="s">
        <v>14</v>
      </c>
      <c r="K7" s="19" t="s">
        <v>15</v>
      </c>
      <c r="L7" s="19" t="s">
        <v>15</v>
      </c>
      <c r="M7" s="19" t="s">
        <v>15</v>
      </c>
      <c r="N7" s="19" t="s">
        <v>14</v>
      </c>
      <c r="O7" s="19" t="s">
        <v>15</v>
      </c>
      <c r="P7" s="45" t="s">
        <v>33</v>
      </c>
      <c r="Q7" s="19" t="s">
        <v>14</v>
      </c>
      <c r="R7" s="19" t="s">
        <v>15</v>
      </c>
      <c r="S7" s="19" t="s">
        <v>15</v>
      </c>
      <c r="T7" s="19" t="s">
        <v>15</v>
      </c>
      <c r="U7" s="19" t="s">
        <v>14</v>
      </c>
      <c r="V7" s="19" t="s">
        <v>15</v>
      </c>
      <c r="W7" s="45" t="s">
        <v>33</v>
      </c>
      <c r="X7" s="19" t="s">
        <v>14</v>
      </c>
      <c r="Y7" s="19" t="s">
        <v>15</v>
      </c>
      <c r="Z7" s="19" t="s">
        <v>15</v>
      </c>
      <c r="AA7" s="19" t="s">
        <v>15</v>
      </c>
      <c r="AB7" s="19" t="s">
        <v>14</v>
      </c>
      <c r="AC7" s="19" t="s">
        <v>15</v>
      </c>
      <c r="AD7" s="19" t="s">
        <v>15</v>
      </c>
      <c r="AE7" s="19" t="s">
        <v>15</v>
      </c>
      <c r="AF7" s="16"/>
    </row>
    <row r="8" spans="1:31" s="20" customFormat="1" ht="9.75" customHeight="1">
      <c r="A8" s="46" t="s">
        <v>16</v>
      </c>
      <c r="B8" s="46">
        <v>1</v>
      </c>
      <c r="C8" s="46">
        <v>2</v>
      </c>
      <c r="D8" s="46">
        <v>3</v>
      </c>
      <c r="E8" s="46">
        <v>4</v>
      </c>
      <c r="F8" s="47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7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7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7">
        <v>26</v>
      </c>
      <c r="AB8" s="46">
        <v>27</v>
      </c>
      <c r="AC8" s="46">
        <v>28</v>
      </c>
      <c r="AD8" s="46">
        <v>29</v>
      </c>
      <c r="AE8" s="47">
        <v>30</v>
      </c>
    </row>
    <row r="9" spans="1:32" s="18" customFormat="1" ht="9.75" customHeight="1">
      <c r="A9" s="49"/>
      <c r="B9" s="50"/>
      <c r="C9" s="51"/>
      <c r="D9" s="393"/>
      <c r="E9" s="50"/>
      <c r="F9" s="52"/>
      <c r="G9" s="51"/>
      <c r="H9" s="50"/>
      <c r="I9" s="50"/>
      <c r="J9" s="51"/>
      <c r="K9" s="50"/>
      <c r="L9" s="50"/>
      <c r="M9" s="52"/>
      <c r="N9" s="51"/>
      <c r="O9" s="50"/>
      <c r="P9" s="50"/>
      <c r="Q9" s="51"/>
      <c r="R9" s="50"/>
      <c r="S9" s="50"/>
      <c r="T9" s="52"/>
      <c r="U9" s="51"/>
      <c r="V9" s="50"/>
      <c r="W9" s="50"/>
      <c r="X9" s="51"/>
      <c r="Y9" s="50"/>
      <c r="Z9" s="50"/>
      <c r="AA9" s="52"/>
      <c r="AB9" s="51"/>
      <c r="AC9" s="50"/>
      <c r="AD9" s="50"/>
      <c r="AE9" s="52"/>
      <c r="AF9" s="16"/>
    </row>
    <row r="10" spans="1:32" s="22" customFormat="1" ht="15" customHeight="1">
      <c r="A10" s="53" t="s">
        <v>120</v>
      </c>
      <c r="B10" s="21"/>
      <c r="C10" s="55"/>
      <c r="D10" s="28"/>
      <c r="E10" s="21"/>
      <c r="F10" s="21"/>
      <c r="G10" s="55"/>
      <c r="H10" s="21"/>
      <c r="I10" s="21"/>
      <c r="J10" s="55"/>
      <c r="K10" s="21"/>
      <c r="L10" s="21"/>
      <c r="M10" s="21"/>
      <c r="N10" s="55"/>
      <c r="O10" s="21"/>
      <c r="P10" s="21"/>
      <c r="Q10" s="55"/>
      <c r="R10" s="21"/>
      <c r="S10" s="21"/>
      <c r="T10" s="21"/>
      <c r="U10" s="55"/>
      <c r="V10" s="21"/>
      <c r="W10" s="21"/>
      <c r="X10" s="55"/>
      <c r="Y10" s="21"/>
      <c r="Z10" s="21"/>
      <c r="AA10" s="21"/>
      <c r="AB10" s="55"/>
      <c r="AC10" s="21"/>
      <c r="AD10" s="21"/>
      <c r="AE10" s="21"/>
      <c r="AF10" s="43"/>
    </row>
    <row r="11" spans="1:31" s="22" customFormat="1" ht="15" customHeight="1">
      <c r="A11" s="48" t="s">
        <v>121</v>
      </c>
      <c r="B11" s="24">
        <v>119223.224</v>
      </c>
      <c r="C11" s="58">
        <v>22.7</v>
      </c>
      <c r="D11" s="24">
        <v>38</v>
      </c>
      <c r="E11" s="24">
        <v>18</v>
      </c>
      <c r="F11" s="24">
        <v>56</v>
      </c>
      <c r="G11" s="58">
        <v>17.9</v>
      </c>
      <c r="H11" s="24">
        <v>17</v>
      </c>
      <c r="I11" s="24">
        <v>1741.587</v>
      </c>
      <c r="J11" s="58">
        <v>5.4</v>
      </c>
      <c r="K11" s="24">
        <v>16</v>
      </c>
      <c r="L11" s="24">
        <v>4</v>
      </c>
      <c r="M11" s="24">
        <v>20</v>
      </c>
      <c r="N11" s="58">
        <v>6.7</v>
      </c>
      <c r="O11" s="24">
        <v>7</v>
      </c>
      <c r="P11" s="24">
        <v>3145.821</v>
      </c>
      <c r="Q11" s="58">
        <v>7.3</v>
      </c>
      <c r="R11" s="24">
        <v>66</v>
      </c>
      <c r="S11" s="24">
        <v>6</v>
      </c>
      <c r="T11" s="24">
        <v>72</v>
      </c>
      <c r="U11" s="58">
        <v>8.6</v>
      </c>
      <c r="V11" s="24">
        <v>0</v>
      </c>
      <c r="W11" s="81">
        <v>124086.133</v>
      </c>
      <c r="X11" s="58">
        <v>20.7</v>
      </c>
      <c r="Y11" s="24">
        <v>120</v>
      </c>
      <c r="Z11" s="24">
        <v>27</v>
      </c>
      <c r="AA11" s="24">
        <v>147</v>
      </c>
      <c r="AB11" s="58">
        <v>10.2</v>
      </c>
      <c r="AC11" s="24">
        <v>60</v>
      </c>
      <c r="AD11" s="24">
        <v>24</v>
      </c>
      <c r="AE11" s="24">
        <v>3</v>
      </c>
    </row>
    <row r="12" spans="1:31" s="22" customFormat="1" ht="15" customHeight="1">
      <c r="A12" s="48" t="s">
        <v>122</v>
      </c>
      <c r="B12" s="24">
        <v>0</v>
      </c>
      <c r="C12" s="58">
        <v>0</v>
      </c>
      <c r="D12" s="24">
        <v>0</v>
      </c>
      <c r="E12" s="24">
        <v>0</v>
      </c>
      <c r="F12" s="24">
        <v>0</v>
      </c>
      <c r="G12" s="58">
        <v>0</v>
      </c>
      <c r="H12" s="24">
        <v>0</v>
      </c>
      <c r="I12" s="24">
        <v>0</v>
      </c>
      <c r="J12" s="58">
        <v>0</v>
      </c>
      <c r="K12" s="24">
        <v>0</v>
      </c>
      <c r="L12" s="24">
        <v>0</v>
      </c>
      <c r="M12" s="24">
        <v>0</v>
      </c>
      <c r="N12" s="58">
        <v>0</v>
      </c>
      <c r="O12" s="24">
        <v>0</v>
      </c>
      <c r="P12" s="24">
        <v>118.012</v>
      </c>
      <c r="Q12" s="58">
        <v>0.3</v>
      </c>
      <c r="R12" s="24">
        <v>2</v>
      </c>
      <c r="S12" s="24">
        <v>0</v>
      </c>
      <c r="T12" s="24">
        <v>2</v>
      </c>
      <c r="U12" s="58">
        <v>0.2</v>
      </c>
      <c r="V12" s="24">
        <v>0</v>
      </c>
      <c r="W12" s="81">
        <v>118.012</v>
      </c>
      <c r="X12" s="58">
        <v>0</v>
      </c>
      <c r="Y12" s="24">
        <v>2</v>
      </c>
      <c r="Z12" s="24">
        <v>0</v>
      </c>
      <c r="AA12" s="24">
        <v>2</v>
      </c>
      <c r="AB12" s="58">
        <v>0.1</v>
      </c>
      <c r="AC12" s="24">
        <v>0</v>
      </c>
      <c r="AD12" s="24">
        <v>0</v>
      </c>
      <c r="AE12" s="24">
        <v>0</v>
      </c>
    </row>
    <row r="13" spans="1:31" s="22" customFormat="1" ht="15" customHeight="1">
      <c r="A13" s="48" t="s">
        <v>123</v>
      </c>
      <c r="B13" s="24">
        <v>253938.105</v>
      </c>
      <c r="C13" s="58">
        <v>48.3</v>
      </c>
      <c r="D13" s="24">
        <v>146</v>
      </c>
      <c r="E13" s="24">
        <v>30</v>
      </c>
      <c r="F13" s="24">
        <v>176</v>
      </c>
      <c r="G13" s="58">
        <v>56.2</v>
      </c>
      <c r="H13" s="24">
        <v>53</v>
      </c>
      <c r="I13" s="24">
        <v>21289.54</v>
      </c>
      <c r="J13" s="58">
        <v>65.7</v>
      </c>
      <c r="K13" s="24">
        <v>182</v>
      </c>
      <c r="L13" s="24">
        <v>9</v>
      </c>
      <c r="M13" s="24">
        <v>191</v>
      </c>
      <c r="N13" s="58">
        <v>64.1</v>
      </c>
      <c r="O13" s="24">
        <v>29</v>
      </c>
      <c r="P13" s="24">
        <v>15716.919</v>
      </c>
      <c r="Q13" s="58">
        <v>36.9</v>
      </c>
      <c r="R13" s="24">
        <v>320</v>
      </c>
      <c r="S13" s="24">
        <v>30</v>
      </c>
      <c r="T13" s="24">
        <v>350</v>
      </c>
      <c r="U13" s="58">
        <v>42.4</v>
      </c>
      <c r="V13" s="24">
        <v>0</v>
      </c>
      <c r="W13" s="81">
        <v>290969.065</v>
      </c>
      <c r="X13" s="58">
        <v>48.4</v>
      </c>
      <c r="Y13" s="24">
        <v>649</v>
      </c>
      <c r="Z13" s="24">
        <v>69</v>
      </c>
      <c r="AA13" s="24">
        <v>718</v>
      </c>
      <c r="AB13" s="58">
        <v>49.9</v>
      </c>
      <c r="AC13" s="24">
        <v>288</v>
      </c>
      <c r="AD13" s="24">
        <v>82</v>
      </c>
      <c r="AE13" s="24">
        <v>73</v>
      </c>
    </row>
    <row r="14" spans="1:31" s="22" customFormat="1" ht="15" customHeight="1">
      <c r="A14" s="394" t="s">
        <v>18</v>
      </c>
      <c r="B14" s="61">
        <f aca="true" t="shared" si="0" ref="B14:AE14">SUM(B11:B13)</f>
        <v>373161.329</v>
      </c>
      <c r="C14" s="60">
        <f t="shared" si="0"/>
        <v>71</v>
      </c>
      <c r="D14" s="395">
        <f t="shared" si="0"/>
        <v>184</v>
      </c>
      <c r="E14" s="395">
        <f t="shared" si="0"/>
        <v>48</v>
      </c>
      <c r="F14" s="395">
        <f t="shared" si="0"/>
        <v>232</v>
      </c>
      <c r="G14" s="60">
        <f t="shared" si="0"/>
        <v>74.1</v>
      </c>
      <c r="H14" s="395">
        <f t="shared" si="0"/>
        <v>70</v>
      </c>
      <c r="I14" s="61">
        <f t="shared" si="0"/>
        <v>23031.127</v>
      </c>
      <c r="J14" s="60">
        <f t="shared" si="0"/>
        <v>71.10000000000001</v>
      </c>
      <c r="K14" s="395">
        <f t="shared" si="0"/>
        <v>198</v>
      </c>
      <c r="L14" s="395">
        <f t="shared" si="0"/>
        <v>13</v>
      </c>
      <c r="M14" s="395">
        <f t="shared" si="0"/>
        <v>211</v>
      </c>
      <c r="N14" s="60">
        <f t="shared" si="0"/>
        <v>70.8</v>
      </c>
      <c r="O14" s="395">
        <f t="shared" si="0"/>
        <v>36</v>
      </c>
      <c r="P14" s="61">
        <f t="shared" si="0"/>
        <v>18980.752</v>
      </c>
      <c r="Q14" s="60">
        <f t="shared" si="0"/>
        <v>44.5</v>
      </c>
      <c r="R14" s="395">
        <f t="shared" si="0"/>
        <v>388</v>
      </c>
      <c r="S14" s="395">
        <f t="shared" si="0"/>
        <v>36</v>
      </c>
      <c r="T14" s="395">
        <f t="shared" si="0"/>
        <v>424</v>
      </c>
      <c r="U14" s="60">
        <f t="shared" si="0"/>
        <v>51.199999999999996</v>
      </c>
      <c r="V14" s="395">
        <f t="shared" si="0"/>
        <v>0</v>
      </c>
      <c r="W14" s="61">
        <f t="shared" si="0"/>
        <v>415173.21</v>
      </c>
      <c r="X14" s="60">
        <f t="shared" si="0"/>
        <v>69.1</v>
      </c>
      <c r="Y14" s="395">
        <f t="shared" si="0"/>
        <v>771</v>
      </c>
      <c r="Z14" s="395">
        <f t="shared" si="0"/>
        <v>96</v>
      </c>
      <c r="AA14" s="395">
        <f t="shared" si="0"/>
        <v>867</v>
      </c>
      <c r="AB14" s="60">
        <f t="shared" si="0"/>
        <v>60.199999999999996</v>
      </c>
      <c r="AC14" s="395">
        <f t="shared" si="0"/>
        <v>348</v>
      </c>
      <c r="AD14" s="395">
        <f t="shared" si="0"/>
        <v>106</v>
      </c>
      <c r="AE14" s="395">
        <f t="shared" si="0"/>
        <v>76</v>
      </c>
    </row>
    <row r="15" spans="1:31" s="22" customFormat="1" ht="9.75" customHeight="1">
      <c r="A15" s="48"/>
      <c r="B15" s="24"/>
      <c r="C15" s="58"/>
      <c r="D15" s="23"/>
      <c r="E15" s="23"/>
      <c r="F15" s="23"/>
      <c r="G15" s="58"/>
      <c r="H15" s="23"/>
      <c r="I15" s="24"/>
      <c r="J15" s="58"/>
      <c r="K15" s="23"/>
      <c r="L15" s="23"/>
      <c r="M15" s="23"/>
      <c r="N15" s="58"/>
      <c r="O15" s="23"/>
      <c r="P15" s="24"/>
      <c r="Q15" s="58"/>
      <c r="R15" s="23"/>
      <c r="S15" s="23"/>
      <c r="T15" s="23"/>
      <c r="U15" s="58"/>
      <c r="V15" s="23"/>
      <c r="W15" s="81"/>
      <c r="X15" s="58"/>
      <c r="Y15" s="23"/>
      <c r="Z15" s="23"/>
      <c r="AA15" s="23"/>
      <c r="AB15" s="58"/>
      <c r="AC15" s="23"/>
      <c r="AD15" s="23"/>
      <c r="AE15" s="23"/>
    </row>
    <row r="16" spans="1:31" s="22" customFormat="1" ht="15" customHeight="1">
      <c r="A16" s="53" t="s">
        <v>124</v>
      </c>
      <c r="B16" s="21"/>
      <c r="C16" s="55"/>
      <c r="D16" s="27"/>
      <c r="E16" s="27"/>
      <c r="F16" s="27"/>
      <c r="G16" s="55"/>
      <c r="H16" s="27"/>
      <c r="I16" s="21"/>
      <c r="J16" s="55"/>
      <c r="K16" s="27"/>
      <c r="L16" s="27"/>
      <c r="M16" s="27"/>
      <c r="N16" s="55"/>
      <c r="O16" s="27"/>
      <c r="P16" s="21"/>
      <c r="Q16" s="55"/>
      <c r="R16" s="27"/>
      <c r="S16" s="27"/>
      <c r="T16" s="27"/>
      <c r="U16" s="55"/>
      <c r="V16" s="27"/>
      <c r="W16" s="21"/>
      <c r="X16" s="55"/>
      <c r="Y16" s="27"/>
      <c r="Z16" s="27"/>
      <c r="AA16" s="27"/>
      <c r="AB16" s="55"/>
      <c r="AC16" s="27"/>
      <c r="AD16" s="27"/>
      <c r="AE16" s="27"/>
    </row>
    <row r="17" spans="1:31" s="22" customFormat="1" ht="15" customHeight="1">
      <c r="A17" s="48" t="s">
        <v>125</v>
      </c>
      <c r="B17" s="24">
        <v>23944.335</v>
      </c>
      <c r="C17" s="58">
        <v>4.6</v>
      </c>
      <c r="D17" s="24">
        <v>28</v>
      </c>
      <c r="E17" s="24">
        <v>5</v>
      </c>
      <c r="F17" s="24">
        <v>33</v>
      </c>
      <c r="G17" s="58">
        <v>10.5</v>
      </c>
      <c r="H17" s="24">
        <v>20</v>
      </c>
      <c r="I17" s="24">
        <v>4049.664</v>
      </c>
      <c r="J17" s="58">
        <v>12.4</v>
      </c>
      <c r="K17" s="24">
        <v>38</v>
      </c>
      <c r="L17" s="24">
        <v>3</v>
      </c>
      <c r="M17" s="24">
        <v>41</v>
      </c>
      <c r="N17" s="58">
        <v>13.8</v>
      </c>
      <c r="O17" s="24">
        <v>19</v>
      </c>
      <c r="P17" s="24">
        <v>4907.957</v>
      </c>
      <c r="Q17" s="58">
        <v>11.5</v>
      </c>
      <c r="R17" s="24">
        <v>106</v>
      </c>
      <c r="S17" s="24">
        <v>3</v>
      </c>
      <c r="T17" s="24">
        <v>109</v>
      </c>
      <c r="U17" s="58">
        <v>13.2</v>
      </c>
      <c r="V17" s="24">
        <v>0</v>
      </c>
      <c r="W17" s="81">
        <v>32901.957</v>
      </c>
      <c r="X17" s="58">
        <v>5.5</v>
      </c>
      <c r="Y17" s="24">
        <v>172</v>
      </c>
      <c r="Z17" s="24">
        <v>11</v>
      </c>
      <c r="AA17" s="24">
        <v>183</v>
      </c>
      <c r="AB17" s="58">
        <v>12.7</v>
      </c>
      <c r="AC17" s="24">
        <v>2</v>
      </c>
      <c r="AD17" s="24">
        <v>39</v>
      </c>
      <c r="AE17" s="24">
        <v>4</v>
      </c>
    </row>
    <row r="18" spans="1:31" s="22" customFormat="1" ht="15" customHeight="1">
      <c r="A18" s="48" t="s">
        <v>123</v>
      </c>
      <c r="B18" s="24">
        <v>82744.143</v>
      </c>
      <c r="C18" s="58">
        <v>15.7</v>
      </c>
      <c r="D18" s="24">
        <v>23</v>
      </c>
      <c r="E18" s="24">
        <v>1</v>
      </c>
      <c r="F18" s="24">
        <v>24</v>
      </c>
      <c r="G18" s="58">
        <v>7.7</v>
      </c>
      <c r="H18" s="24">
        <v>8</v>
      </c>
      <c r="I18" s="24">
        <v>4981.511</v>
      </c>
      <c r="J18" s="58">
        <v>15.4</v>
      </c>
      <c r="K18" s="24">
        <v>42</v>
      </c>
      <c r="L18" s="24">
        <v>1</v>
      </c>
      <c r="M18" s="24">
        <v>43</v>
      </c>
      <c r="N18" s="58">
        <v>14.4</v>
      </c>
      <c r="O18" s="24">
        <v>20</v>
      </c>
      <c r="P18" s="24">
        <v>7874.391</v>
      </c>
      <c r="Q18" s="58">
        <v>18.5</v>
      </c>
      <c r="R18" s="24">
        <v>152</v>
      </c>
      <c r="S18" s="24">
        <v>20</v>
      </c>
      <c r="T18" s="24">
        <v>172</v>
      </c>
      <c r="U18" s="58">
        <v>20.8</v>
      </c>
      <c r="V18" s="24">
        <v>0</v>
      </c>
      <c r="W18" s="81">
        <v>95600.046</v>
      </c>
      <c r="X18" s="58">
        <v>15.9</v>
      </c>
      <c r="Y18" s="24">
        <v>217</v>
      </c>
      <c r="Z18" s="24">
        <v>22</v>
      </c>
      <c r="AA18" s="24">
        <v>239</v>
      </c>
      <c r="AB18" s="58">
        <v>16.6</v>
      </c>
      <c r="AC18" s="24">
        <v>21</v>
      </c>
      <c r="AD18" s="24">
        <v>28</v>
      </c>
      <c r="AE18" s="24">
        <v>4</v>
      </c>
    </row>
    <row r="19" spans="1:31" s="22" customFormat="1" ht="15" customHeight="1">
      <c r="A19" s="48" t="s">
        <v>126</v>
      </c>
      <c r="B19" s="24">
        <v>604.012</v>
      </c>
      <c r="C19" s="58">
        <v>0.1</v>
      </c>
      <c r="D19" s="24">
        <v>1</v>
      </c>
      <c r="E19" s="24">
        <v>0</v>
      </c>
      <c r="F19" s="24">
        <v>1</v>
      </c>
      <c r="G19" s="58">
        <v>0.4</v>
      </c>
      <c r="H19" s="24">
        <v>0</v>
      </c>
      <c r="I19" s="24">
        <v>214.801</v>
      </c>
      <c r="J19" s="58">
        <v>0.7</v>
      </c>
      <c r="K19" s="24">
        <v>2</v>
      </c>
      <c r="L19" s="24">
        <v>0</v>
      </c>
      <c r="M19" s="24">
        <v>2</v>
      </c>
      <c r="N19" s="58">
        <v>0.7</v>
      </c>
      <c r="O19" s="24">
        <v>0</v>
      </c>
      <c r="P19" s="24">
        <v>301.237</v>
      </c>
      <c r="Q19" s="58">
        <v>0.7</v>
      </c>
      <c r="R19" s="24">
        <v>7</v>
      </c>
      <c r="S19" s="24">
        <v>0</v>
      </c>
      <c r="T19" s="24">
        <v>7</v>
      </c>
      <c r="U19" s="58">
        <v>0.9</v>
      </c>
      <c r="V19" s="24">
        <v>0</v>
      </c>
      <c r="W19" s="81">
        <v>1120.05</v>
      </c>
      <c r="X19" s="58">
        <v>0.2</v>
      </c>
      <c r="Y19" s="24">
        <v>10</v>
      </c>
      <c r="Z19" s="24">
        <v>0</v>
      </c>
      <c r="AA19" s="24">
        <v>10</v>
      </c>
      <c r="AB19" s="58">
        <v>0.8</v>
      </c>
      <c r="AC19" s="24">
        <v>1</v>
      </c>
      <c r="AD19" s="24">
        <v>0</v>
      </c>
      <c r="AE19" s="24">
        <v>1</v>
      </c>
    </row>
    <row r="20" spans="1:31" s="22" customFormat="1" ht="15" customHeight="1">
      <c r="A20" s="394" t="s">
        <v>127</v>
      </c>
      <c r="B20" s="61">
        <f aca="true" t="shared" si="1" ref="B20:AE20">SUM(B17:B19)</f>
        <v>107292.49</v>
      </c>
      <c r="C20" s="60">
        <f t="shared" si="1"/>
        <v>20.4</v>
      </c>
      <c r="D20" s="395">
        <f t="shared" si="1"/>
        <v>52</v>
      </c>
      <c r="E20" s="395">
        <f t="shared" si="1"/>
        <v>6</v>
      </c>
      <c r="F20" s="395">
        <f t="shared" si="1"/>
        <v>58</v>
      </c>
      <c r="G20" s="60">
        <f t="shared" si="1"/>
        <v>18.599999999999998</v>
      </c>
      <c r="H20" s="395">
        <f t="shared" si="1"/>
        <v>28</v>
      </c>
      <c r="I20" s="61">
        <f t="shared" si="1"/>
        <v>9245.976</v>
      </c>
      <c r="J20" s="60">
        <f t="shared" si="1"/>
        <v>28.5</v>
      </c>
      <c r="K20" s="395">
        <f t="shared" si="1"/>
        <v>82</v>
      </c>
      <c r="L20" s="395">
        <f t="shared" si="1"/>
        <v>4</v>
      </c>
      <c r="M20" s="395">
        <f t="shared" si="1"/>
        <v>86</v>
      </c>
      <c r="N20" s="60">
        <f t="shared" si="1"/>
        <v>28.900000000000002</v>
      </c>
      <c r="O20" s="395">
        <f t="shared" si="1"/>
        <v>39</v>
      </c>
      <c r="P20" s="61">
        <f t="shared" si="1"/>
        <v>13083.585</v>
      </c>
      <c r="Q20" s="60">
        <f t="shared" si="1"/>
        <v>30.7</v>
      </c>
      <c r="R20" s="395">
        <f t="shared" si="1"/>
        <v>265</v>
      </c>
      <c r="S20" s="395">
        <f t="shared" si="1"/>
        <v>23</v>
      </c>
      <c r="T20" s="395">
        <f t="shared" si="1"/>
        <v>288</v>
      </c>
      <c r="U20" s="60">
        <f t="shared" si="1"/>
        <v>34.9</v>
      </c>
      <c r="V20" s="395">
        <f t="shared" si="1"/>
        <v>0</v>
      </c>
      <c r="W20" s="61">
        <f t="shared" si="1"/>
        <v>129622.053</v>
      </c>
      <c r="X20" s="60">
        <f t="shared" si="1"/>
        <v>21.599999999999998</v>
      </c>
      <c r="Y20" s="395">
        <f t="shared" si="1"/>
        <v>399</v>
      </c>
      <c r="Z20" s="395">
        <f t="shared" si="1"/>
        <v>33</v>
      </c>
      <c r="AA20" s="395">
        <f t="shared" si="1"/>
        <v>432</v>
      </c>
      <c r="AB20" s="60">
        <f t="shared" si="1"/>
        <v>30.1</v>
      </c>
      <c r="AC20" s="395">
        <f t="shared" si="1"/>
        <v>24</v>
      </c>
      <c r="AD20" s="395">
        <f t="shared" si="1"/>
        <v>67</v>
      </c>
      <c r="AE20" s="395">
        <f t="shared" si="1"/>
        <v>9</v>
      </c>
    </row>
    <row r="21" spans="1:31" s="22" customFormat="1" ht="9.75" customHeight="1">
      <c r="A21" s="48"/>
      <c r="B21" s="24"/>
      <c r="C21" s="58"/>
      <c r="D21" s="23"/>
      <c r="E21" s="23"/>
      <c r="F21" s="23"/>
      <c r="G21" s="58"/>
      <c r="H21" s="23"/>
      <c r="I21" s="24"/>
      <c r="J21" s="58"/>
      <c r="K21" s="23"/>
      <c r="L21" s="23"/>
      <c r="M21" s="23"/>
      <c r="N21" s="58"/>
      <c r="O21" s="23"/>
      <c r="P21" s="24"/>
      <c r="Q21" s="58"/>
      <c r="R21" s="23"/>
      <c r="S21" s="23"/>
      <c r="T21" s="23"/>
      <c r="U21" s="58"/>
      <c r="V21" s="23"/>
      <c r="W21" s="81"/>
      <c r="X21" s="58"/>
      <c r="Y21" s="23"/>
      <c r="Z21" s="23"/>
      <c r="AA21" s="23"/>
      <c r="AB21" s="58"/>
      <c r="AC21" s="23"/>
      <c r="AD21" s="23"/>
      <c r="AE21" s="23"/>
    </row>
    <row r="22" spans="1:32" s="22" customFormat="1" ht="15" customHeight="1">
      <c r="A22" s="400" t="s">
        <v>20</v>
      </c>
      <c r="B22" s="21">
        <f aca="true" t="shared" si="2" ref="B22:AE22">B14+B20</f>
        <v>480453.819</v>
      </c>
      <c r="C22" s="55">
        <f t="shared" si="2"/>
        <v>91.4</v>
      </c>
      <c r="D22" s="27">
        <f t="shared" si="2"/>
        <v>236</v>
      </c>
      <c r="E22" s="27">
        <f t="shared" si="2"/>
        <v>54</v>
      </c>
      <c r="F22" s="27">
        <f t="shared" si="2"/>
        <v>290</v>
      </c>
      <c r="G22" s="55">
        <f t="shared" si="2"/>
        <v>92.69999999999999</v>
      </c>
      <c r="H22" s="27">
        <f t="shared" si="2"/>
        <v>98</v>
      </c>
      <c r="I22" s="21">
        <f t="shared" si="2"/>
        <v>32277.103000000003</v>
      </c>
      <c r="J22" s="55">
        <f t="shared" si="2"/>
        <v>99.60000000000001</v>
      </c>
      <c r="K22" s="27">
        <f t="shared" si="2"/>
        <v>280</v>
      </c>
      <c r="L22" s="27">
        <f t="shared" si="2"/>
        <v>17</v>
      </c>
      <c r="M22" s="27">
        <f t="shared" si="2"/>
        <v>297</v>
      </c>
      <c r="N22" s="55">
        <f t="shared" si="2"/>
        <v>99.7</v>
      </c>
      <c r="O22" s="27">
        <f t="shared" si="2"/>
        <v>75</v>
      </c>
      <c r="P22" s="21">
        <f t="shared" si="2"/>
        <v>32064.337</v>
      </c>
      <c r="Q22" s="55">
        <f t="shared" si="2"/>
        <v>75.2</v>
      </c>
      <c r="R22" s="27">
        <f t="shared" si="2"/>
        <v>653</v>
      </c>
      <c r="S22" s="27">
        <f t="shared" si="2"/>
        <v>59</v>
      </c>
      <c r="T22" s="27">
        <f t="shared" si="2"/>
        <v>712</v>
      </c>
      <c r="U22" s="55">
        <f t="shared" si="2"/>
        <v>86.1</v>
      </c>
      <c r="V22" s="27">
        <f t="shared" si="2"/>
        <v>0</v>
      </c>
      <c r="W22" s="21">
        <f t="shared" si="2"/>
        <v>544795.263</v>
      </c>
      <c r="X22" s="55">
        <f t="shared" si="2"/>
        <v>90.69999999999999</v>
      </c>
      <c r="Y22" s="27">
        <f t="shared" si="2"/>
        <v>1170</v>
      </c>
      <c r="Z22" s="27">
        <f t="shared" si="2"/>
        <v>129</v>
      </c>
      <c r="AA22" s="27">
        <f t="shared" si="2"/>
        <v>1299</v>
      </c>
      <c r="AB22" s="55">
        <f t="shared" si="2"/>
        <v>90.3</v>
      </c>
      <c r="AC22" s="27">
        <f t="shared" si="2"/>
        <v>372</v>
      </c>
      <c r="AD22" s="27">
        <f t="shared" si="2"/>
        <v>173</v>
      </c>
      <c r="AE22" s="27">
        <f t="shared" si="2"/>
        <v>85</v>
      </c>
      <c r="AF22" s="43"/>
    </row>
    <row r="23" spans="1:31" s="22" customFormat="1" ht="9.75" customHeight="1">
      <c r="A23" s="48"/>
      <c r="B23" s="24"/>
      <c r="C23" s="58"/>
      <c r="D23" s="23"/>
      <c r="E23" s="23"/>
      <c r="F23" s="23"/>
      <c r="G23" s="58"/>
      <c r="H23" s="23"/>
      <c r="I23" s="24"/>
      <c r="J23" s="58"/>
      <c r="K23" s="23"/>
      <c r="L23" s="23"/>
      <c r="M23" s="23"/>
      <c r="N23" s="58"/>
      <c r="O23" s="23"/>
      <c r="P23" s="24"/>
      <c r="Q23" s="58"/>
      <c r="R23" s="23"/>
      <c r="S23" s="23"/>
      <c r="T23" s="23"/>
      <c r="U23" s="58"/>
      <c r="V23" s="23"/>
      <c r="W23" s="81"/>
      <c r="X23" s="58"/>
      <c r="Y23" s="23"/>
      <c r="Z23" s="23"/>
      <c r="AA23" s="23"/>
      <c r="AB23" s="58"/>
      <c r="AC23" s="23"/>
      <c r="AD23" s="23"/>
      <c r="AE23" s="23"/>
    </row>
    <row r="24" spans="1:31" s="22" customFormat="1" ht="15" customHeight="1">
      <c r="A24" s="53" t="s">
        <v>24</v>
      </c>
      <c r="B24" s="21"/>
      <c r="C24" s="55"/>
      <c r="D24" s="27"/>
      <c r="E24" s="27"/>
      <c r="F24" s="27"/>
      <c r="G24" s="55"/>
      <c r="H24" s="27"/>
      <c r="I24" s="21"/>
      <c r="J24" s="55"/>
      <c r="K24" s="27"/>
      <c r="L24" s="27"/>
      <c r="M24" s="27"/>
      <c r="N24" s="55"/>
      <c r="O24" s="27"/>
      <c r="P24" s="21"/>
      <c r="Q24" s="55"/>
      <c r="R24" s="27"/>
      <c r="S24" s="27"/>
      <c r="T24" s="27"/>
      <c r="U24" s="55"/>
      <c r="V24" s="27"/>
      <c r="W24" s="21"/>
      <c r="X24" s="55"/>
      <c r="Y24" s="27"/>
      <c r="Z24" s="27"/>
      <c r="AA24" s="27"/>
      <c r="AB24" s="55"/>
      <c r="AC24" s="27"/>
      <c r="AD24" s="27"/>
      <c r="AE24" s="27"/>
    </row>
    <row r="25" spans="1:31" s="22" customFormat="1" ht="15" customHeight="1">
      <c r="A25" s="48" t="s">
        <v>128</v>
      </c>
      <c r="B25" s="24">
        <v>45339.055</v>
      </c>
      <c r="C25" s="58">
        <v>8.6</v>
      </c>
      <c r="D25" s="24">
        <v>22</v>
      </c>
      <c r="E25" s="24">
        <v>1</v>
      </c>
      <c r="F25" s="24">
        <v>23</v>
      </c>
      <c r="G25" s="58">
        <v>7.3</v>
      </c>
      <c r="H25" s="24">
        <v>10</v>
      </c>
      <c r="I25" s="24">
        <v>124.131</v>
      </c>
      <c r="J25" s="58">
        <v>0.4</v>
      </c>
      <c r="K25" s="24">
        <v>1</v>
      </c>
      <c r="L25" s="24">
        <v>0</v>
      </c>
      <c r="M25" s="24">
        <v>1</v>
      </c>
      <c r="N25" s="58">
        <v>0.3</v>
      </c>
      <c r="O25" s="24">
        <v>0</v>
      </c>
      <c r="P25" s="24">
        <v>10566.145</v>
      </c>
      <c r="Q25" s="58">
        <v>24.8</v>
      </c>
      <c r="R25" s="24">
        <v>113</v>
      </c>
      <c r="S25" s="24">
        <v>2</v>
      </c>
      <c r="T25" s="24">
        <v>115</v>
      </c>
      <c r="U25" s="58">
        <v>13.9</v>
      </c>
      <c r="V25" s="24">
        <v>0</v>
      </c>
      <c r="W25" s="24">
        <v>56029.331</v>
      </c>
      <c r="X25" s="58">
        <v>9.3</v>
      </c>
      <c r="Y25" s="24">
        <v>136</v>
      </c>
      <c r="Z25" s="24">
        <v>3</v>
      </c>
      <c r="AA25" s="24">
        <v>139</v>
      </c>
      <c r="AB25" s="58">
        <v>9.7</v>
      </c>
      <c r="AC25" s="24">
        <v>0</v>
      </c>
      <c r="AD25" s="24">
        <v>10</v>
      </c>
      <c r="AE25" s="24">
        <v>21</v>
      </c>
    </row>
    <row r="26" spans="1:31" s="22" customFormat="1" ht="15" customHeight="1">
      <c r="A26" s="394" t="s">
        <v>42</v>
      </c>
      <c r="B26" s="61">
        <f aca="true" t="shared" si="3" ref="B26:AE26">SUM(B25:B25)</f>
        <v>45339.055</v>
      </c>
      <c r="C26" s="60">
        <f t="shared" si="3"/>
        <v>8.6</v>
      </c>
      <c r="D26" s="395">
        <f t="shared" si="3"/>
        <v>22</v>
      </c>
      <c r="E26" s="395">
        <f t="shared" si="3"/>
        <v>1</v>
      </c>
      <c r="F26" s="395">
        <f t="shared" si="3"/>
        <v>23</v>
      </c>
      <c r="G26" s="60">
        <f t="shared" si="3"/>
        <v>7.3</v>
      </c>
      <c r="H26" s="395">
        <f t="shared" si="3"/>
        <v>10</v>
      </c>
      <c r="I26" s="61">
        <f t="shared" si="3"/>
        <v>124.131</v>
      </c>
      <c r="J26" s="60">
        <f t="shared" si="3"/>
        <v>0.4</v>
      </c>
      <c r="K26" s="395">
        <f t="shared" si="3"/>
        <v>1</v>
      </c>
      <c r="L26" s="395">
        <f t="shared" si="3"/>
        <v>0</v>
      </c>
      <c r="M26" s="395">
        <f t="shared" si="3"/>
        <v>1</v>
      </c>
      <c r="N26" s="60">
        <f t="shared" si="3"/>
        <v>0.3</v>
      </c>
      <c r="O26" s="395">
        <f t="shared" si="3"/>
        <v>0</v>
      </c>
      <c r="P26" s="61">
        <f t="shared" si="3"/>
        <v>10566.145</v>
      </c>
      <c r="Q26" s="60">
        <f t="shared" si="3"/>
        <v>24.8</v>
      </c>
      <c r="R26" s="395">
        <f t="shared" si="3"/>
        <v>113</v>
      </c>
      <c r="S26" s="395">
        <f t="shared" si="3"/>
        <v>2</v>
      </c>
      <c r="T26" s="395">
        <f t="shared" si="3"/>
        <v>115</v>
      </c>
      <c r="U26" s="60">
        <f t="shared" si="3"/>
        <v>13.9</v>
      </c>
      <c r="V26" s="395">
        <f t="shared" si="3"/>
        <v>0</v>
      </c>
      <c r="W26" s="61">
        <f t="shared" si="3"/>
        <v>56029.331</v>
      </c>
      <c r="X26" s="60">
        <f t="shared" si="3"/>
        <v>9.3</v>
      </c>
      <c r="Y26" s="395">
        <f t="shared" si="3"/>
        <v>136</v>
      </c>
      <c r="Z26" s="395">
        <f t="shared" si="3"/>
        <v>3</v>
      </c>
      <c r="AA26" s="395">
        <f t="shared" si="3"/>
        <v>139</v>
      </c>
      <c r="AB26" s="60">
        <f t="shared" si="3"/>
        <v>9.7</v>
      </c>
      <c r="AC26" s="395">
        <f t="shared" si="3"/>
        <v>0</v>
      </c>
      <c r="AD26" s="395">
        <f t="shared" si="3"/>
        <v>10</v>
      </c>
      <c r="AE26" s="395">
        <f t="shared" si="3"/>
        <v>21</v>
      </c>
    </row>
    <row r="27" spans="1:31" s="22" customFormat="1" ht="9.75" customHeight="1">
      <c r="A27" s="48"/>
      <c r="B27" s="24"/>
      <c r="C27" s="58"/>
      <c r="D27" s="23"/>
      <c r="E27" s="23"/>
      <c r="F27" s="23"/>
      <c r="G27" s="58"/>
      <c r="H27" s="23"/>
      <c r="I27" s="24"/>
      <c r="J27" s="58"/>
      <c r="K27" s="23"/>
      <c r="L27" s="23"/>
      <c r="M27" s="23"/>
      <c r="N27" s="58"/>
      <c r="O27" s="23"/>
      <c r="P27" s="24"/>
      <c r="Q27" s="58"/>
      <c r="R27" s="23"/>
      <c r="S27" s="23"/>
      <c r="T27" s="23"/>
      <c r="U27" s="58"/>
      <c r="V27" s="23"/>
      <c r="W27" s="81"/>
      <c r="X27" s="58"/>
      <c r="Y27" s="23"/>
      <c r="Z27" s="23"/>
      <c r="AA27" s="23"/>
      <c r="AB27" s="58"/>
      <c r="AC27" s="23"/>
      <c r="AD27" s="23"/>
      <c r="AE27" s="23"/>
    </row>
    <row r="28" spans="1:31" s="22" customFormat="1" ht="15" customHeight="1">
      <c r="A28" s="400" t="s">
        <v>25</v>
      </c>
      <c r="B28" s="21">
        <f aca="true" t="shared" si="4" ref="B28:AE28">B22+B26</f>
        <v>525792.8740000001</v>
      </c>
      <c r="C28" s="55">
        <f t="shared" si="4"/>
        <v>100</v>
      </c>
      <c r="D28" s="27">
        <f t="shared" si="4"/>
        <v>258</v>
      </c>
      <c r="E28" s="27">
        <f t="shared" si="4"/>
        <v>55</v>
      </c>
      <c r="F28" s="27">
        <f t="shared" si="4"/>
        <v>313</v>
      </c>
      <c r="G28" s="55">
        <f t="shared" si="4"/>
        <v>99.99999999999999</v>
      </c>
      <c r="H28" s="27">
        <f t="shared" si="4"/>
        <v>108</v>
      </c>
      <c r="I28" s="21">
        <f t="shared" si="4"/>
        <v>32401.234000000004</v>
      </c>
      <c r="J28" s="55">
        <f t="shared" si="4"/>
        <v>100.00000000000001</v>
      </c>
      <c r="K28" s="27">
        <f t="shared" si="4"/>
        <v>281</v>
      </c>
      <c r="L28" s="27">
        <f t="shared" si="4"/>
        <v>17</v>
      </c>
      <c r="M28" s="27">
        <f t="shared" si="4"/>
        <v>298</v>
      </c>
      <c r="N28" s="55">
        <f t="shared" si="4"/>
        <v>100</v>
      </c>
      <c r="O28" s="27">
        <f t="shared" si="4"/>
        <v>75</v>
      </c>
      <c r="P28" s="21">
        <f t="shared" si="4"/>
        <v>42630.482</v>
      </c>
      <c r="Q28" s="55">
        <f t="shared" si="4"/>
        <v>100</v>
      </c>
      <c r="R28" s="27">
        <f t="shared" si="4"/>
        <v>766</v>
      </c>
      <c r="S28" s="27">
        <f t="shared" si="4"/>
        <v>61</v>
      </c>
      <c r="T28" s="27">
        <f t="shared" si="4"/>
        <v>827</v>
      </c>
      <c r="U28" s="55">
        <f t="shared" si="4"/>
        <v>100</v>
      </c>
      <c r="V28" s="27">
        <f t="shared" si="4"/>
        <v>0</v>
      </c>
      <c r="W28" s="21">
        <f t="shared" si="4"/>
        <v>600824.594</v>
      </c>
      <c r="X28" s="55">
        <f t="shared" si="4"/>
        <v>99.99999999999999</v>
      </c>
      <c r="Y28" s="27">
        <f t="shared" si="4"/>
        <v>1306</v>
      </c>
      <c r="Z28" s="27">
        <f t="shared" si="4"/>
        <v>132</v>
      </c>
      <c r="AA28" s="27">
        <f t="shared" si="4"/>
        <v>1438</v>
      </c>
      <c r="AB28" s="55">
        <f t="shared" si="4"/>
        <v>100</v>
      </c>
      <c r="AC28" s="27">
        <f t="shared" si="4"/>
        <v>372</v>
      </c>
      <c r="AD28" s="27">
        <f t="shared" si="4"/>
        <v>183</v>
      </c>
      <c r="AE28" s="27">
        <f t="shared" si="4"/>
        <v>106</v>
      </c>
    </row>
    <row r="29" spans="1:7" s="33" customFormat="1" ht="13.5">
      <c r="A29" s="31"/>
      <c r="B29" s="34"/>
      <c r="C29" s="32"/>
      <c r="D29" s="32"/>
      <c r="E29" s="32"/>
      <c r="F29" s="32"/>
      <c r="G29" s="32"/>
    </row>
    <row r="30" spans="1:7" s="33" customFormat="1" ht="13.5">
      <c r="A30" s="31" t="s">
        <v>37</v>
      </c>
      <c r="B30" s="34"/>
      <c r="C30" s="32"/>
      <c r="D30" s="32"/>
      <c r="E30" s="32"/>
      <c r="F30" s="32"/>
      <c r="G30" s="32"/>
    </row>
    <row r="31" s="34" customFormat="1" ht="13.5">
      <c r="A31" s="34" t="s">
        <v>34</v>
      </c>
    </row>
    <row r="32" s="34" customFormat="1" ht="13.5">
      <c r="A32" s="34" t="s">
        <v>35</v>
      </c>
    </row>
    <row r="33" s="34" customFormat="1" ht="13.5">
      <c r="A33" s="34" t="s">
        <v>26</v>
      </c>
    </row>
    <row r="34" s="34" customFormat="1" ht="13.5">
      <c r="A34" s="34" t="s">
        <v>27</v>
      </c>
    </row>
    <row r="35" s="34" customFormat="1" ht="13.5">
      <c r="A35" s="34" t="s">
        <v>28</v>
      </c>
    </row>
    <row r="36" spans="1:4" s="22" customFormat="1" ht="13.5">
      <c r="A36" s="35" t="s">
        <v>29</v>
      </c>
      <c r="D36" s="382"/>
    </row>
    <row r="37" spans="1:23" s="22" customFormat="1" ht="13.5">
      <c r="A37" s="34" t="s">
        <v>30</v>
      </c>
      <c r="B37" s="38"/>
      <c r="D37" s="382"/>
      <c r="I37" s="38"/>
      <c r="W37" s="38"/>
    </row>
    <row r="38" spans="1:23" s="22" customFormat="1" ht="13.5">
      <c r="A38" s="34" t="s">
        <v>17</v>
      </c>
      <c r="B38" s="38"/>
      <c r="D38" s="382"/>
      <c r="I38" s="38"/>
      <c r="W38" s="38"/>
    </row>
    <row r="39" spans="1:23" s="22" customFormat="1" ht="13.5">
      <c r="A39" s="34" t="s">
        <v>31</v>
      </c>
      <c r="B39" s="38"/>
      <c r="D39" s="382"/>
      <c r="I39" s="38"/>
      <c r="W39" s="38"/>
    </row>
    <row r="40" spans="1:23" s="22" customFormat="1" ht="13.5">
      <c r="A40" s="402" t="s">
        <v>129</v>
      </c>
      <c r="B40" s="38"/>
      <c r="D40" s="382"/>
      <c r="I40" s="38"/>
      <c r="W40" s="38"/>
    </row>
    <row r="41" spans="1:23" s="22" customFormat="1" ht="13.5">
      <c r="A41" s="37"/>
      <c r="B41" s="38"/>
      <c r="D41" s="382"/>
      <c r="I41" s="38"/>
      <c r="W41" s="38"/>
    </row>
    <row r="42" spans="1:23" s="22" customFormat="1" ht="13.5">
      <c r="A42" s="37"/>
      <c r="B42" s="38"/>
      <c r="D42" s="382"/>
      <c r="I42" s="38"/>
      <c r="W42" s="38"/>
    </row>
    <row r="43" spans="1:23" s="22" customFormat="1" ht="13.5">
      <c r="A43" s="39"/>
      <c r="B43" s="38"/>
      <c r="D43" s="382"/>
      <c r="I43" s="38"/>
      <c r="W43" s="38"/>
    </row>
    <row r="44" spans="1:23" s="22" customFormat="1" ht="13.5">
      <c r="A44" s="39"/>
      <c r="B44" s="38"/>
      <c r="D44" s="382"/>
      <c r="I44" s="38"/>
      <c r="W44" s="38"/>
    </row>
    <row r="45" spans="1:23" s="22" customFormat="1" ht="13.5">
      <c r="A45" s="39"/>
      <c r="B45" s="38"/>
      <c r="D45" s="382"/>
      <c r="I45" s="38"/>
      <c r="W45" s="38"/>
    </row>
    <row r="46" spans="1:23" s="22" customFormat="1" ht="13.5">
      <c r="A46" s="39"/>
      <c r="B46" s="38"/>
      <c r="D46" s="382"/>
      <c r="I46" s="38"/>
      <c r="W46" s="38"/>
    </row>
    <row r="47" spans="1:23" s="22" customFormat="1" ht="13.5">
      <c r="A47" s="39"/>
      <c r="B47" s="38"/>
      <c r="D47" s="382"/>
      <c r="I47" s="38"/>
      <c r="W47" s="38"/>
    </row>
    <row r="48" spans="1:23" s="22" customFormat="1" ht="13.5">
      <c r="A48" s="39"/>
      <c r="B48" s="38"/>
      <c r="D48" s="382"/>
      <c r="I48" s="38"/>
      <c r="W48" s="38"/>
    </row>
    <row r="49" spans="1:23" s="22" customFormat="1" ht="13.5">
      <c r="A49" s="39"/>
      <c r="B49" s="38"/>
      <c r="D49" s="382"/>
      <c r="I49" s="38"/>
      <c r="W49" s="38"/>
    </row>
    <row r="50" spans="1:23" s="22" customFormat="1" ht="13.5">
      <c r="A50" s="39"/>
      <c r="B50" s="38"/>
      <c r="D50" s="382"/>
      <c r="I50" s="38"/>
      <c r="W50" s="38"/>
    </row>
    <row r="51" spans="1:23" s="22" customFormat="1" ht="13.5">
      <c r="A51" s="39"/>
      <c r="B51" s="38"/>
      <c r="D51" s="382"/>
      <c r="I51" s="38"/>
      <c r="W51" s="38"/>
    </row>
    <row r="52" spans="1:23" s="22" customFormat="1" ht="13.5">
      <c r="A52" s="39"/>
      <c r="B52" s="38"/>
      <c r="D52" s="382"/>
      <c r="I52" s="38"/>
      <c r="W52" s="38"/>
    </row>
    <row r="53" spans="1:23" s="22" customFormat="1" ht="13.5">
      <c r="A53" s="39"/>
      <c r="B53" s="38"/>
      <c r="D53" s="382"/>
      <c r="I53" s="38"/>
      <c r="W53" s="38"/>
    </row>
    <row r="54" spans="1:23" s="22" customFormat="1" ht="13.5">
      <c r="A54" s="39"/>
      <c r="B54" s="38"/>
      <c r="D54" s="382"/>
      <c r="I54" s="38"/>
      <c r="W54" s="38"/>
    </row>
    <row r="55" spans="1:23" s="22" customFormat="1" ht="13.5">
      <c r="A55" s="39"/>
      <c r="B55" s="38"/>
      <c r="D55" s="382"/>
      <c r="I55" s="38"/>
      <c r="W55" s="38"/>
    </row>
    <row r="56" spans="1:23" s="22" customFormat="1" ht="13.5">
      <c r="A56" s="39"/>
      <c r="B56" s="38"/>
      <c r="D56" s="382"/>
      <c r="I56" s="38"/>
      <c r="W56" s="38"/>
    </row>
    <row r="57" spans="1:23" ht="13.5">
      <c r="A57" s="39"/>
      <c r="B57" s="38"/>
      <c r="I57" s="38"/>
      <c r="W57" s="38"/>
    </row>
    <row r="58" spans="1:23" ht="13.5">
      <c r="A58" s="39"/>
      <c r="B58" s="38"/>
      <c r="I58" s="38"/>
      <c r="W58" s="38"/>
    </row>
    <row r="59" spans="1:23" ht="13.5">
      <c r="A59" s="39"/>
      <c r="B59" s="38"/>
      <c r="I59" s="38"/>
      <c r="W59" s="38"/>
    </row>
    <row r="60" spans="1:23" ht="13.5">
      <c r="A60" s="39"/>
      <c r="B60" s="38"/>
      <c r="I60" s="38"/>
      <c r="W60" s="38"/>
    </row>
    <row r="61" spans="1:23" ht="13.5">
      <c r="A61" s="39"/>
      <c r="B61" s="38"/>
      <c r="I61" s="38"/>
      <c r="W61" s="38"/>
    </row>
    <row r="62" spans="1:23" ht="13.5">
      <c r="A62" s="39"/>
      <c r="B62" s="38"/>
      <c r="I62" s="38"/>
      <c r="W62" s="38"/>
    </row>
    <row r="63" spans="1:23" ht="13.5">
      <c r="A63" s="39"/>
      <c r="B63" s="38"/>
      <c r="I63" s="38"/>
      <c r="W63" s="38"/>
    </row>
    <row r="64" spans="1:23" ht="13.5">
      <c r="A64" s="39"/>
      <c r="B64" s="38"/>
      <c r="I64" s="38"/>
      <c r="W64" s="38"/>
    </row>
    <row r="65" spans="1:23" ht="13.5">
      <c r="A65" s="39"/>
      <c r="B65" s="38"/>
      <c r="I65" s="38"/>
      <c r="W65" s="38"/>
    </row>
    <row r="66" spans="1:23" ht="13.5">
      <c r="A66" s="39"/>
      <c r="B66" s="38"/>
      <c r="I66" s="38"/>
      <c r="W66" s="38"/>
    </row>
    <row r="67" spans="1:23" ht="13.5">
      <c r="A67" s="39"/>
      <c r="B67" s="38"/>
      <c r="I67" s="38"/>
      <c r="W67" s="38"/>
    </row>
    <row r="68" spans="1:23" ht="13.5">
      <c r="A68" s="39"/>
      <c r="B68" s="38"/>
      <c r="I68" s="38"/>
      <c r="W68" s="38"/>
    </row>
    <row r="69" spans="1:23" ht="13.5">
      <c r="A69" s="39"/>
      <c r="B69" s="38"/>
      <c r="I69" s="38"/>
      <c r="W69" s="38"/>
    </row>
    <row r="70" spans="1:23" ht="13.5">
      <c r="A70" s="39"/>
      <c r="B70" s="38"/>
      <c r="I70" s="38"/>
      <c r="W70" s="38"/>
    </row>
    <row r="71" spans="1:23" ht="13.5">
      <c r="A71" s="39"/>
      <c r="B71" s="38"/>
      <c r="I71" s="38"/>
      <c r="W71" s="38"/>
    </row>
    <row r="72" spans="1:23" ht="13.5">
      <c r="A72" s="39"/>
      <c r="B72" s="38"/>
      <c r="I72" s="38"/>
      <c r="W72" s="38"/>
    </row>
    <row r="73" spans="1:23" ht="13.5">
      <c r="A73" s="39"/>
      <c r="B73" s="38"/>
      <c r="I73" s="38"/>
      <c r="W73" s="38"/>
    </row>
    <row r="74" spans="1:23" ht="13.5">
      <c r="A74" s="39"/>
      <c r="B74" s="38"/>
      <c r="I74" s="38"/>
      <c r="W74" s="38"/>
    </row>
    <row r="75" spans="1:23" ht="13.5">
      <c r="A75" s="39"/>
      <c r="B75" s="38"/>
      <c r="I75" s="38"/>
      <c r="W75" s="38"/>
    </row>
    <row r="76" spans="1:23" ht="13.5">
      <c r="A76" s="39"/>
      <c r="B76" s="38"/>
      <c r="I76" s="38"/>
      <c r="W76" s="38"/>
    </row>
    <row r="77" spans="1:23" ht="13.5">
      <c r="A77" s="39"/>
      <c r="B77" s="38"/>
      <c r="I77" s="38"/>
      <c r="W77" s="38"/>
    </row>
    <row r="78" spans="1:23" ht="13.5">
      <c r="A78" s="39"/>
      <c r="B78" s="38"/>
      <c r="I78" s="38"/>
      <c r="W78" s="38"/>
    </row>
    <row r="79" ht="13.5">
      <c r="W79" s="38"/>
    </row>
    <row r="80" ht="13.5">
      <c r="W80" s="38"/>
    </row>
  </sheetData>
  <mergeCells count="13">
    <mergeCell ref="I5:O5"/>
    <mergeCell ref="W5:AE5"/>
    <mergeCell ref="P5:V5"/>
    <mergeCell ref="A1:AE1"/>
    <mergeCell ref="B5:H5"/>
    <mergeCell ref="T6:U6"/>
    <mergeCell ref="W6:X6"/>
    <mergeCell ref="AA6:AB6"/>
    <mergeCell ref="B6:C6"/>
    <mergeCell ref="F6:G6"/>
    <mergeCell ref="I6:J6"/>
    <mergeCell ref="P6:Q6"/>
    <mergeCell ref="M6:N6"/>
  </mergeCells>
  <printOptions horizontalCentered="1" verticalCentered="1"/>
  <pageMargins left="0.34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2"/>
  <headerFooter alignWithMargins="0">
    <oddHeader>&amp;L&amp;G&amp;C&amp;"Arial Narrow,Normálne"&amp;14Štatistické vyhodnotenie verejného obstarávania za rok 2010
&amp;"Arial Narrow,Tučné"Klasický sektor a iné subjekty&amp;13
&amp;R&amp;"Arial Narrow,Normálne"&amp;11Príloha č. 13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Chorenova</dc:creator>
  <cp:keywords/>
  <dc:description/>
  <cp:lastModifiedBy>Oborilova</cp:lastModifiedBy>
  <cp:lastPrinted>2011-05-23T06:32:40Z</cp:lastPrinted>
  <dcterms:created xsi:type="dcterms:W3CDTF">2010-03-08T09:39:52Z</dcterms:created>
  <dcterms:modified xsi:type="dcterms:W3CDTF">2011-05-23T07:43:58Z</dcterms:modified>
  <cp:category/>
  <cp:version/>
  <cp:contentType/>
  <cp:contentStatus/>
</cp:coreProperties>
</file>