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2370" windowWidth="10905" windowHeight="9345" tabRatio="599" firstSheet="1" activeTab="5"/>
  </bookViews>
  <sheets>
    <sheet name="Hárok5" sheetId="1" state="hidden" r:id="rId1"/>
    <sheet name="Sumár podpoložky" sheetId="2" r:id="rId2"/>
    <sheet name="prehľad účtov" sheetId="3" r:id="rId3"/>
    <sheet name="Zoznam podpoložky" sheetId="4" r:id="rId4"/>
    <sheet name="2010" sheetId="5" r:id="rId5"/>
    <sheet name="Evidencia" sheetId="6" r:id="rId6"/>
  </sheets>
  <definedNames>
    <definedName name="_xlnm.Print_Titles" localSheetId="5">'Evidencia'!$4:$4</definedName>
  </definedNames>
  <calcPr fullCalcOnLoad="1"/>
</workbook>
</file>

<file path=xl/sharedStrings.xml><?xml version="1.0" encoding="utf-8"?>
<sst xmlns="http://schemas.openxmlformats.org/spreadsheetml/2006/main" count="668" uniqueCount="287">
  <si>
    <t>legenda:</t>
  </si>
  <si>
    <t>termín vyúčtovania</t>
  </si>
  <si>
    <t>Účel použitia</t>
  </si>
  <si>
    <t>Žiadateľ</t>
  </si>
  <si>
    <t>S p o l u</t>
  </si>
  <si>
    <t>x</t>
  </si>
  <si>
    <t xml:space="preserve"> </t>
  </si>
  <si>
    <t>Celkové náklady</t>
  </si>
  <si>
    <t>Vlastné   zdroje</t>
  </si>
  <si>
    <t>Požadovaná dotácia €</t>
  </si>
  <si>
    <t>Iné zdroje</t>
  </si>
  <si>
    <t>dátum vrátenia</t>
  </si>
  <si>
    <t>Poznámka</t>
  </si>
  <si>
    <t xml:space="preserve">LOToS - spolok lokálnych TV staníc Slovenska, Martin </t>
  </si>
  <si>
    <t>dátum vyúčtovania KL</t>
  </si>
  <si>
    <r>
      <t xml:space="preserve">Čerpanie dotácií na podporu programov iniciatív a akt. v oblasti národnej stratégie boja proti drogám a drog. Závislostiam </t>
    </r>
    <r>
      <rPr>
        <b/>
        <sz val="12"/>
        <color indexed="10"/>
        <rFont val="Arial CE"/>
        <family val="0"/>
      </rPr>
      <t>2010</t>
    </r>
  </si>
  <si>
    <t>Závislosti-pohľad z druhej strany (výroba +vysielanie  relácie a besedy v lokálnych televíziach)</t>
  </si>
  <si>
    <t xml:space="preserve"> PP</t>
  </si>
  <si>
    <t>P.č.</t>
  </si>
  <si>
    <t>Položka RK</t>
  </si>
  <si>
    <r>
      <t xml:space="preserve">5% </t>
    </r>
    <r>
      <rPr>
        <sz val="10"/>
        <rFont val="Arial CE"/>
        <family val="0"/>
      </rPr>
      <t>z celkových nákladov</t>
    </r>
  </si>
  <si>
    <t>Bežné</t>
  </si>
  <si>
    <t>Kapitálové</t>
  </si>
  <si>
    <r>
      <t xml:space="preserve">nevyčerp. Bežný rok (700) </t>
    </r>
    <r>
      <rPr>
        <b/>
        <sz val="10"/>
        <color indexed="10"/>
        <rFont val="Arial CE"/>
        <family val="0"/>
      </rPr>
      <t>195</t>
    </r>
  </si>
  <si>
    <r>
      <t xml:space="preserve">nevyč.     </t>
    </r>
    <r>
      <rPr>
        <b/>
        <sz val="10"/>
        <color indexed="10"/>
        <rFont val="Arial CE"/>
        <family val="0"/>
      </rPr>
      <t>208</t>
    </r>
    <r>
      <rPr>
        <b/>
        <sz val="10"/>
        <rFont val="Arial CE"/>
        <family val="0"/>
      </rPr>
      <t xml:space="preserve"> (640)</t>
    </r>
  </si>
  <si>
    <r>
      <t xml:space="preserve">nevyč.    </t>
    </r>
    <r>
      <rPr>
        <b/>
        <sz val="10"/>
        <color indexed="10"/>
        <rFont val="Arial CE"/>
        <family val="0"/>
      </rPr>
      <t xml:space="preserve">208 </t>
    </r>
    <r>
      <rPr>
        <b/>
        <sz val="10"/>
        <rFont val="Arial CE"/>
        <family val="0"/>
      </rPr>
      <t xml:space="preserve"> (700)</t>
    </r>
  </si>
  <si>
    <t>OZ Stop Drogy</t>
  </si>
  <si>
    <t>Sk - Open - Nezávislosť od závislosti</t>
  </si>
  <si>
    <t>Čistý deň III.</t>
  </si>
  <si>
    <t>Spoločne NIE drogám</t>
  </si>
  <si>
    <t>Prevenčné spektrum rómskeho etnika-Prevencia drogových závislosti......</t>
  </si>
  <si>
    <t>OZ Spolok pracovníkov miestnej a regionálnej kultúry SR v Galante</t>
  </si>
  <si>
    <t>OZ, Rodičovské spoločenstvo pri ZŠ sv.Vincenta Levice</t>
  </si>
  <si>
    <t>Dni bez závislosti 2010</t>
  </si>
  <si>
    <t>Regionálne združenie Detský fond Zvolen</t>
  </si>
  <si>
    <t>Bez drog sa žije lepšie-sústredenia účastníkov rovesn.programu</t>
  </si>
  <si>
    <t>Pahorok, n.o.</t>
  </si>
  <si>
    <t>Resocializácia ako integrita do spoločnosti</t>
  </si>
  <si>
    <t>OZ Ženy be národnostného rozdielu a farby pleti</t>
  </si>
  <si>
    <t>Informačná kampaň v oblasti prevencie drog.závislosti pre členov rómskych komunít</t>
  </si>
  <si>
    <t>Poradensko-preventívne dni Súkr.centra .........</t>
  </si>
  <si>
    <t>Súkromné centrum pedagogicko-psychologického poradenstva a prevencie, n.o.</t>
  </si>
  <si>
    <t>OZ Prečo som na svete rád/rada</t>
  </si>
  <si>
    <t>Prečo som na svete rád/rada-16.ročník</t>
  </si>
  <si>
    <t>OZ Nezávislosť</t>
  </si>
  <si>
    <t>Multimodálne centrum pre liečbu drogových závislostí</t>
  </si>
  <si>
    <t>OZ STORM</t>
  </si>
  <si>
    <t>Krok vpred</t>
  </si>
  <si>
    <t>OZ Prima</t>
  </si>
  <si>
    <t>Prima Street</t>
  </si>
  <si>
    <t>OZ Prevencia V&amp;P</t>
  </si>
  <si>
    <t>Vývoj metópd na diagnistikovanie abúzu alkoholu v kombinácii s psychoaktívnymi látkami. Štúdia u žien a mužov</t>
  </si>
  <si>
    <t>OZ športom proti drogám</t>
  </si>
  <si>
    <t>fajčenie detí a dospievajúcej mládeže I.-nemoderné dievčatá</t>
  </si>
  <si>
    <t>OZ Provital</t>
  </si>
  <si>
    <t>Enviro</t>
  </si>
  <si>
    <t>OZ Manus-Resocializačné stredisko Martin</t>
  </si>
  <si>
    <t>Tvorivá práca pomáha</t>
  </si>
  <si>
    <t>OZ Pomocná ruka</t>
  </si>
  <si>
    <t>Čistá ihla</t>
  </si>
  <si>
    <t>OZ všetko pre zdravie</t>
  </si>
  <si>
    <t>Kde bolo tam bolo fajčenie škodilo</t>
  </si>
  <si>
    <t>Primárna protidrogová prevencia Gymnázia Alberta Einsteina v Bratislave</t>
  </si>
  <si>
    <t>OZ 1.Bratislavská boxerňa</t>
  </si>
  <si>
    <t>Bojovými športmi k  zdravej závislosti mládeže od športu č.II.</t>
  </si>
  <si>
    <t>OZ Afinita</t>
  </si>
  <si>
    <t>Kým je čas</t>
  </si>
  <si>
    <t>Mládež proti závislostiam</t>
  </si>
  <si>
    <t>Terénna terapia pre závislých v procese resocializácie</t>
  </si>
  <si>
    <t>OZ, DT Inštitút</t>
  </si>
  <si>
    <t>Filia, n.o</t>
  </si>
  <si>
    <t>Rovesnícky program prevencie drogových závislostí</t>
  </si>
  <si>
    <t>Prevencia v každodennom živote vzdelávanie v oblasti primárnej prevencie drogových závislostí</t>
  </si>
  <si>
    <t>Gréckokatolícka charita Prešov</t>
  </si>
  <si>
    <t>Cesta-mesačník o prevencii sociálnej patológie</t>
  </si>
  <si>
    <t>Neber drogy - ber hudbu</t>
  </si>
  <si>
    <t>OZ HVIEZDA - Kežmarok</t>
  </si>
  <si>
    <t>Odborný liečebný ústav psychiatrický, Predná Hora, n.o.</t>
  </si>
  <si>
    <t>Vybavenie lôžkovej časti oddelenia, terapeutických miestností a miestností pre terapeutov</t>
  </si>
  <si>
    <t>Komisia pre mládež v Spišskej diecéze</t>
  </si>
  <si>
    <t>Práca s mládežou ulice centra prvého kontaktu primárnej protidrogovej prevencie na Orave</t>
  </si>
  <si>
    <t>NÁVRAT-RDZO</t>
  </si>
  <si>
    <t>Rodina</t>
  </si>
  <si>
    <t>Mesto Čadca-Mestská polícia Čadca</t>
  </si>
  <si>
    <t>Vzdelávanie a posilnenie spolupráce pracovníkov pôsobiacich v oblasti drogovej závislosti</t>
  </si>
  <si>
    <t>Mesto Spišská Nová Ves</t>
  </si>
  <si>
    <t>Stop drogán v našom meste II.</t>
  </si>
  <si>
    <t>OZ Erudio</t>
  </si>
  <si>
    <t>Krutá realita pod názvom droga</t>
  </si>
  <si>
    <t>OZ Nelegál</t>
  </si>
  <si>
    <t>Rodinná terénna terapia</t>
  </si>
  <si>
    <t>OZ Odyseus</t>
  </si>
  <si>
    <t>Harm-reduction v ohrozených skupinách</t>
  </si>
  <si>
    <t>OZ Adam</t>
  </si>
  <si>
    <t>Resocializačný proces osôb závislých od psychoaktívnych látok v RS Adam</t>
  </si>
  <si>
    <t>Obec Kravany nad Dunajom</t>
  </si>
  <si>
    <t>Centrum aktivít na predchádzanie užívania drog</t>
  </si>
  <si>
    <t>Budúcnosť, n.o.</t>
  </si>
  <si>
    <t>Rodina spolu</t>
  </si>
  <si>
    <t>JA-TY-MY-VY v prevencii závislostí</t>
  </si>
  <si>
    <t>Mesto Rožňava</t>
  </si>
  <si>
    <t>Carpe diem 2010</t>
  </si>
  <si>
    <t>Na rovinu šikmej ploche</t>
  </si>
  <si>
    <t>OZ Inštitút verejnej diplomacie a medzinárodných vzťahov</t>
  </si>
  <si>
    <t>Ústav psychologickej prevencie, n.o.</t>
  </si>
  <si>
    <t>Program prevencie drogových závislostí a AIDS pre vysokoškol. X</t>
  </si>
  <si>
    <t>TEEN CHALLENGE SLOVAKIA, n.o.</t>
  </si>
  <si>
    <t>Progres</t>
  </si>
  <si>
    <t>Združenie MUDr. Ivana Novotného</t>
  </si>
  <si>
    <t>Terénna terapia MURÁŇ 2010</t>
  </si>
  <si>
    <t>Združenie Animačný ateliér detí a mládeže</t>
  </si>
  <si>
    <t>Zvedavá sýkorka</t>
  </si>
  <si>
    <t>Aktovka bez drog</t>
  </si>
  <si>
    <t>Máme šancu zmeniť sa</t>
  </si>
  <si>
    <t>Obec Margecany</t>
  </si>
  <si>
    <t>Je to trend, my to chceme a na drogy zabudneme</t>
  </si>
  <si>
    <t>Poznaj a pomáhaj</t>
  </si>
  <si>
    <t>1 žiadateľ - 2 projekty</t>
  </si>
  <si>
    <t>Trnavská univerzita v Trnave-Fakulta zdravotníctva a sociálnej práce, Trnava</t>
  </si>
  <si>
    <t>Zmapovanie situácie drogovej problematiky u študentov SŠ na Slovensku - spôsoby vzdelávania, informovanosť, návyky a postoje k drogám</t>
  </si>
  <si>
    <t>RO</t>
  </si>
  <si>
    <t>Spájame mosty</t>
  </si>
  <si>
    <r>
      <t xml:space="preserve">CPM - centrum prevencie mládeže, </t>
    </r>
    <r>
      <rPr>
        <sz val="9"/>
        <rFont val="Arial"/>
        <family val="2"/>
      </rPr>
      <t>združenie</t>
    </r>
  </si>
  <si>
    <t>Mesto Michalovce</t>
  </si>
  <si>
    <t>Zml.</t>
  </si>
  <si>
    <t xml:space="preserve">ROZPOČET                   </t>
  </si>
  <si>
    <t xml:space="preserve">ZNÍŽENÝ                     </t>
  </si>
  <si>
    <t xml:space="preserve">UPRAVENÝ                    </t>
  </si>
  <si>
    <t>NEPODPORENÉ (e-mail p.PILÁTA zástupca VÚV)</t>
  </si>
  <si>
    <t>vrátené z kancelárie VÚV 19.8.2010, nepodpísaná žiadosť , NEPODPORENÉ (e-mail p.PILÁTA zástupca VÚV)</t>
  </si>
  <si>
    <t>NEPODPORENÉ (e-mail p.PILÁTA zástupca VÚV</t>
  </si>
  <si>
    <r>
      <t>53</t>
    </r>
    <r>
      <rPr>
        <sz val="10"/>
        <rFont val="Arial CE"/>
        <family val="0"/>
      </rPr>
      <t xml:space="preserve"> projektov</t>
    </r>
  </si>
  <si>
    <r>
      <t xml:space="preserve">  6</t>
    </r>
    <r>
      <rPr>
        <sz val="10"/>
        <rFont val="Arial CE"/>
        <family val="0"/>
      </rPr>
      <t xml:space="preserve"> projektov</t>
    </r>
  </si>
  <si>
    <r>
      <t>1</t>
    </r>
    <r>
      <rPr>
        <sz val="10"/>
        <rFont val="Arial CE"/>
        <family val="0"/>
      </rPr>
      <t xml:space="preserve"> projekt</t>
    </r>
  </si>
  <si>
    <r>
      <t xml:space="preserve">47 </t>
    </r>
    <r>
      <rPr>
        <sz val="10"/>
        <color indexed="17"/>
        <rFont val="Arial CE"/>
        <family val="0"/>
      </rPr>
      <t>projektov</t>
    </r>
  </si>
  <si>
    <t>Žiadateľ LOTOS odmietol dotáciu</t>
  </si>
  <si>
    <t xml:space="preserve">28.9. na prepracovanie p.Gogorovej- chýbajú stanovy-zápisnica,čl.II.bod 3a4vypustiť, písmeno c.,bod7.1 c.),PREPRACOVA´T ŠR podľa Výnosu-súčin nesprávne vypočítany v jed.položkách </t>
  </si>
  <si>
    <t>5.10.</t>
  </si>
  <si>
    <t>ODMIETNUTÁ DOTÁCIA II.Stranou, zároveň R-EO oznámila 5.10.2010 peniaze boli presunuté na povodne</t>
  </si>
  <si>
    <r>
      <t>Obec Mníšek nad Hnilcom, Základná škola, Mníšek nad Hnilcom 497</t>
    </r>
    <r>
      <rPr>
        <sz val="9"/>
        <rFont val="Arial"/>
        <family val="2"/>
      </rPr>
      <t>(rozpočtová org.)</t>
    </r>
  </si>
  <si>
    <r>
      <t xml:space="preserve">Košický samosprávny kraj, Zemplínske osvetové stredisko, Michalovce </t>
    </r>
    <r>
      <rPr>
        <sz val="9"/>
        <rFont val="Arial CE"/>
        <family val="0"/>
      </rPr>
      <t>(rozpočtová org.)zriaď.</t>
    </r>
  </si>
  <si>
    <r>
      <t xml:space="preserve">Košický samosprávny kraj, Zemplínske osvetové stredisko, Michalovce </t>
    </r>
    <r>
      <rPr>
        <sz val="9"/>
        <rFont val="Arial CE"/>
        <family val="0"/>
      </rPr>
      <t xml:space="preserve">(rozpočtová org.)zriaď. </t>
    </r>
  </si>
  <si>
    <t>Bratislavský samosprávny kraj, Gymnázium Alberta Einšteina</t>
  </si>
  <si>
    <t xml:space="preserve">Košický samosprávny kraj, Školský internát Košice, </t>
  </si>
  <si>
    <t xml:space="preserve">Trnavský samosprávny kraj, Stredná zdravotnícka škola Skalica </t>
  </si>
  <si>
    <t xml:space="preserve">UPRAVENÝ ROZPOČET                    </t>
  </si>
  <si>
    <t>19.10.</t>
  </si>
  <si>
    <t>Odporúčaná dotácia</t>
  </si>
  <si>
    <t>Trnavský samosprávny kraj, Galantské osvetové stredisko</t>
  </si>
  <si>
    <t>26.10.</t>
  </si>
  <si>
    <t xml:space="preserve">kolo </t>
  </si>
  <si>
    <t>1.10. na prepracovanie p.Gogorovej, 29.10. doručené na EO po prepracovaní, 29.10.2010 na podpis R-EO</t>
  </si>
  <si>
    <t>4.11.</t>
  </si>
  <si>
    <t>29.9.na prepracovanie p.Gogorová, 29.10. doručené po prepracovaní, 4.11. na podpis R-EO</t>
  </si>
  <si>
    <t>1.10. na prepracovanie p.Gogorovej, 3.11.doručené na EO, 4.11.na podpis R-EO</t>
  </si>
  <si>
    <t>29.9.na prepracovanie p.Gogorová, 3.11.doručené na EO, 4.11.na podpis R-EO</t>
  </si>
  <si>
    <t>Mladí v umení, o.z.</t>
  </si>
  <si>
    <t>Tvorivá práca nám pomáha</t>
  </si>
  <si>
    <r>
      <t>27.9. vrátené p.Gogorovej na prepracovanie, názov príjim.vypísať občianske združenie,štatutár pri zástupc.uviesž funkciu, sídlo opraviť PSČ pred Mesto,vypustiť čl.II bod 3. a 4.opraviť bankové spoj.prijímateľa, posledná strana zmluvy opraviť-vedúci, funkciu štatutára prij</t>
    </r>
    <r>
      <rPr>
        <b/>
        <sz val="8"/>
        <rFont val="Arial"/>
        <family val="2"/>
      </rPr>
      <t>. 1.10. na podpis R-EO</t>
    </r>
  </si>
  <si>
    <r>
      <t xml:space="preserve">27.9. na prepracovanie p.Gogorovej, občianske združenie vypísať v zmluve, euro-centy nie centy, ŠR súčin opraviť v jednotlivých položkách, </t>
    </r>
    <r>
      <rPr>
        <b/>
        <sz val="8"/>
        <rFont val="Arial"/>
        <family val="2"/>
      </rPr>
      <t>1.10. na podpis R-EO</t>
    </r>
  </si>
  <si>
    <r>
      <t xml:space="preserve">29.9.na prepracovanie p.Gogorová, na podpis </t>
    </r>
    <r>
      <rPr>
        <b/>
        <sz val="8"/>
        <rFont val="Arial"/>
        <family val="2"/>
      </rPr>
      <t>R-EO, 8.10.</t>
    </r>
  </si>
  <si>
    <r>
      <t xml:space="preserve">29.9.na prepracovanie p.Gogorová, </t>
    </r>
    <r>
      <rPr>
        <b/>
        <sz val="8"/>
        <rFont val="Arial"/>
        <family val="2"/>
      </rPr>
      <t>8.10.na podpis R-EO</t>
    </r>
  </si>
  <si>
    <r>
      <t xml:space="preserve">22.doručené z OIS, 24.9.kontrola EO, vrátiť na prepracovanie p.Gogorovej, v zmluve opraviť názov prijímateľa, chýbajú </t>
    </r>
    <r>
      <rPr>
        <b/>
        <sz val="8"/>
        <rFont val="Arial"/>
        <family val="2"/>
      </rPr>
      <t>stanovy</t>
    </r>
    <r>
      <rPr>
        <sz val="8"/>
        <rFont val="Arial"/>
        <family val="2"/>
      </rPr>
      <t xml:space="preserve"> - štatutár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 odstrániť celý bod 3.(OVO) bod 4.(právnik), chýba </t>
    </r>
    <r>
      <rPr>
        <b/>
        <sz val="8"/>
        <rFont val="Arial"/>
        <family val="2"/>
      </rPr>
      <t>zmluva o zriadení účtu, 5.10. na podpis R-EO</t>
    </r>
  </si>
  <si>
    <r>
      <t xml:space="preserve">29.9.na prepracovanie p.Gogorová, 12.10. doručené po prepracovaní, </t>
    </r>
    <r>
      <rPr>
        <b/>
        <sz val="8"/>
        <rFont val="Arial"/>
        <family val="2"/>
      </rPr>
      <t>14.10. na podpis R-EO</t>
    </r>
  </si>
  <si>
    <r>
      <t xml:space="preserve">30.9. na prepracovanie p.Gogorovej, 12.10. doručené po prepracovaní na EO, </t>
    </r>
    <r>
      <rPr>
        <b/>
        <sz val="8"/>
        <rFont val="Arial"/>
        <family val="2"/>
      </rPr>
      <t>13.10. na podpis R-EO</t>
    </r>
  </si>
  <si>
    <r>
      <t>30.9. na prepracovanie p.Gogorovej, 19.10.na prepracovanie,</t>
    </r>
    <r>
      <rPr>
        <b/>
        <sz val="8"/>
        <rFont val="Arial"/>
        <family val="2"/>
      </rPr>
      <t>21.10. na podpis R-EO</t>
    </r>
  </si>
  <si>
    <r>
      <t xml:space="preserve">27.9. na prepracovanie p.Gogorovej, štatutár je prezident,uviesť názov projektu v ŠR, zápisnica z volieb, 19.10. na prepracovanie, </t>
    </r>
    <r>
      <rPr>
        <b/>
        <sz val="8"/>
        <rFont val="Arial"/>
        <family val="2"/>
      </rPr>
      <t>21.10. na podpis R-EO</t>
    </r>
  </si>
  <si>
    <r>
      <t xml:space="preserve">27.9. vrátené p.Gogorovej na prepracovanie, názov príjim.,štatutár dvaj,funkcie napísať, chýba zml.o zriad.účtu,vypustiť čl.II bod 3. a 4.doplniž zápisnicu volieb, </t>
    </r>
    <r>
      <rPr>
        <b/>
        <sz val="8"/>
        <color indexed="10"/>
        <rFont val="Arial"/>
        <family val="2"/>
      </rPr>
      <t xml:space="preserve">počkať na vyúčtovanie dotácii 2009, </t>
    </r>
    <r>
      <rPr>
        <b/>
        <sz val="8"/>
        <rFont val="Arial"/>
        <family val="2"/>
      </rPr>
      <t>22.10. na podpis R-EO</t>
    </r>
  </si>
  <si>
    <r>
      <t xml:space="preserve">30.9. na prepracovanie p.Gogorovej, </t>
    </r>
    <r>
      <rPr>
        <b/>
        <sz val="8"/>
        <rFont val="Arial"/>
        <family val="2"/>
      </rPr>
      <t>21.10. na podpis R-EO</t>
    </r>
  </si>
  <si>
    <r>
      <t xml:space="preserve">30.9. na prepracovanie p. Gogorovej, </t>
    </r>
    <r>
      <rPr>
        <b/>
        <sz val="8"/>
        <rFont val="Arial"/>
        <family val="2"/>
      </rPr>
      <t>na podpis R-EO</t>
    </r>
  </si>
  <si>
    <r>
      <t xml:space="preserve">30.9. na prepracovanie p.Gogorovej, 12.10. doručené po prepracovaní na EO, </t>
    </r>
    <r>
      <rPr>
        <b/>
        <sz val="8"/>
        <rFont val="Arial"/>
        <family val="2"/>
      </rPr>
      <t>14.10. na podpis R-EO</t>
    </r>
  </si>
  <si>
    <r>
      <t xml:space="preserve">30.9. na prepracovanie p.Gogorovej presun </t>
    </r>
    <r>
      <rPr>
        <b/>
        <sz val="8"/>
        <color indexed="10"/>
        <rFont val="Arial"/>
        <family val="2"/>
      </rPr>
      <t>BV do KV</t>
    </r>
    <r>
      <rPr>
        <sz val="8"/>
        <rFont val="Arial"/>
        <family val="2"/>
      </rPr>
      <t xml:space="preserve"> (majka),</t>
    </r>
    <r>
      <rPr>
        <b/>
        <sz val="8"/>
        <rFont val="Arial"/>
        <family val="2"/>
      </rPr>
      <t xml:space="preserve"> 22.10. na podpis R-EO</t>
    </r>
  </si>
  <si>
    <r>
      <t xml:space="preserve">28.9. na prepracovanie p.Gogorová, </t>
    </r>
    <r>
      <rPr>
        <b/>
        <sz val="8"/>
        <rFont val="Arial"/>
        <family val="2"/>
      </rPr>
      <t>21.10. na podpis R-EO</t>
    </r>
  </si>
  <si>
    <r>
      <t xml:space="preserve">22.doručené z OIS, 23.9.kontrola EO vrátiť na prepracovanie p.Gogorovej,odstrániť celý bod 4, doplniť zápisnicu volieb z posledného zasadnutia nie staršie ako 3 roky(ovrenie štatutára) Protokol zladiť so žiadosťou - celkové náklady, na prepracovanie KL zlá suma, </t>
    </r>
    <r>
      <rPr>
        <b/>
        <sz val="8"/>
        <rFont val="Arial"/>
        <family val="2"/>
      </rPr>
      <t>20.10.na podpis R-EO</t>
    </r>
  </si>
  <si>
    <r>
      <t xml:space="preserve">22.doručené z OIS, 23.9.kontrola EO, vrátiť na prepracovanie p.Gogorovej, vypísať oz, odstrániť celý bod 3. a 4., chýba zml. o zriadení účtu (overenie správnosti č.účtu),stanovy+zápisnica z posledného zasadnutia (ovrenie štatutára)nie je žiadny doklad čestné prehlásenie žiadateľa, že má 5% spolufinancovanie na projekt, </t>
    </r>
    <r>
      <rPr>
        <b/>
        <sz val="8"/>
        <rFont val="Arial"/>
        <family val="2"/>
      </rPr>
      <t xml:space="preserve">na podpis R-EO  </t>
    </r>
  </si>
  <si>
    <r>
      <t xml:space="preserve">27.9.vrátené na prepracovanie p.Gogorovej, vypustiť v názve Predná Hora, vypustiť čl.IIbod 4.,číslovanie 2x bod 9., ROZPÍSAT položky do rozpočtu, 5%spoluúčasť rozpísať výdavok, 13.10. vrátené na prepracovanie ŠR nerozpísali položky (predložili na A4 tabuľku rozpísaných položiek spolu aj s 5%), </t>
    </r>
    <r>
      <rPr>
        <b/>
        <sz val="8"/>
        <rFont val="Arial"/>
        <family val="2"/>
      </rPr>
      <t>26.10 na podpis R-EO</t>
    </r>
  </si>
  <si>
    <r>
      <t xml:space="preserve">29.9.na prepracovanie p.Gogorová, </t>
    </r>
    <r>
      <rPr>
        <b/>
        <sz val="8"/>
        <rFont val="Arial"/>
        <family val="2"/>
      </rPr>
      <t>22.10. na podpis R-EO</t>
    </r>
  </si>
  <si>
    <r>
      <t>28.9. na prepracovanie p.Gogorovej,</t>
    </r>
    <r>
      <rPr>
        <b/>
        <sz val="8"/>
        <rFont val="Arial"/>
        <family val="2"/>
      </rPr>
      <t xml:space="preserve"> 26.10.na podpis R-EO</t>
    </r>
  </si>
  <si>
    <r>
      <t xml:space="preserve">1.10. na prepracovanie p.Gogorovej, 12.10. doručené po prepracovaní, </t>
    </r>
    <r>
      <rPr>
        <b/>
        <sz val="8"/>
        <rFont val="Arial"/>
        <family val="2"/>
      </rPr>
      <t>14.10. na podpis R-EO</t>
    </r>
  </si>
  <si>
    <t>8.11.</t>
  </si>
  <si>
    <r>
      <t>30.9. na prepracovanie p.Gogorová, presun BV do KV - CSM modul pre uploada-vyhľadvanie informácii súborov - 2700€, zosúladiť zmluvu ,protokol, hodnotiaca tabuľka-schválené komisiou BV,</t>
    </r>
    <r>
      <rPr>
        <b/>
        <sz val="8"/>
        <rFont val="Arial"/>
        <family val="2"/>
      </rPr>
      <t xml:space="preserve"> 8.11. na podpis R-EO</t>
    </r>
  </si>
  <si>
    <r>
      <t xml:space="preserve">22.doručené z OIS, 24.9.kontrola EO, vrátiť na prepracovanie p.Gogorovej, v zmluve opraviť názov prijímateľa tak ako je uvedené v stanovách alebo v doklade z MV SR, odstrániť celý bod 3.(OVO) bod 4.(právnik), komentár k ŠR nie je v súlade so schváleným ŠR, v ŠR v skupine B. Vlastné zdroje rozpísať na aké výdavky budú použité fin.prostriedky taktiež v komentári, </t>
    </r>
    <r>
      <rPr>
        <b/>
        <sz val="8"/>
        <rFont val="Arial"/>
        <family val="2"/>
      </rPr>
      <t>8.11. na podpis R-EO</t>
    </r>
  </si>
  <si>
    <r>
      <t xml:space="preserve">28.9.na prepracovanie p. Gogorová, 27.10. doručené na eo po prepracovaní, </t>
    </r>
    <r>
      <rPr>
        <b/>
        <sz val="8"/>
        <rFont val="Arial"/>
        <family val="2"/>
      </rPr>
      <t>29.10. na podpis R-EO</t>
    </r>
  </si>
  <si>
    <r>
      <t xml:space="preserve">30.9. na prepracovanie p.Gogorovej(chýba súhlas VÚV- 2 projekty jeden subjekt, smernica), 26.10. nie je priložený súhlas VÚV-vrátený spis p.gogorovej, </t>
    </r>
    <r>
      <rPr>
        <b/>
        <sz val="8"/>
        <rFont val="Arial"/>
        <family val="2"/>
      </rPr>
      <t>8.11.predložený súhlas, na podpis R-EO</t>
    </r>
  </si>
  <si>
    <r>
      <t xml:space="preserve">30.9. na prepracovanie p.Gogorovej, </t>
    </r>
    <r>
      <rPr>
        <b/>
        <sz val="8"/>
        <rFont val="Arial"/>
        <family val="2"/>
      </rPr>
      <t>8.11.predložený súhlas, na podpis R-EO</t>
    </r>
  </si>
  <si>
    <r>
      <t>29.9.na prepracovanie p.Gogorová,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na podpis R-EO</t>
    </r>
  </si>
  <si>
    <r>
      <t xml:space="preserve">22.doručené z OIS, 23.9.kontrola EO, vrátiť na prepracovanie p.Gogorovej, vypísať oz, opraviť sm.č., odstrániť celý bod 4, chýba zml. O zriadení účtu (overenie správnosti č.účtu), komentár k ŠR-upravený k odporúčanej sume, stanovy+zápisnica z posledného zasadnutia (ovrenie štatutára), nie je žiadny doklad čestné prehlásenie žiadateľa, že má 5% spolufinancovanie na projekt, </t>
    </r>
    <r>
      <rPr>
        <b/>
        <sz val="8"/>
        <color indexed="10"/>
        <rFont val="Arial"/>
        <family val="2"/>
      </rPr>
      <t>5.10. napodpis R-EO STOP nemajú v poriadku vyúčtovanie 2009</t>
    </r>
    <r>
      <rPr>
        <sz val="8"/>
        <color indexed="10"/>
        <rFont val="Arial"/>
        <family val="2"/>
      </rPr>
      <t xml:space="preserve"> </t>
    </r>
  </si>
  <si>
    <t>15.11.</t>
  </si>
  <si>
    <r>
      <t xml:space="preserve">28.9. na prepracovanie p.Gogorová, 12.10. doručené po prepracovaní, </t>
    </r>
    <r>
      <rPr>
        <b/>
        <sz val="8"/>
        <rFont val="Arial"/>
        <family val="2"/>
      </rPr>
      <t xml:space="preserve">14.10. na podpis R-EO, 5.11. Klemaničová - (neoprávnený žiadateľ) potvrdila telefonicky súhlas od Piláta, zmluva ide na podpis, </t>
    </r>
  </si>
  <si>
    <t>12.11.</t>
  </si>
  <si>
    <t>46 projektov</t>
  </si>
  <si>
    <t>presun na povodne</t>
  </si>
  <si>
    <r>
      <t>odmietnutá dotácia žiadateľom</t>
    </r>
    <r>
      <rPr>
        <b/>
        <sz val="10"/>
        <color indexed="16"/>
        <rFont val="Arial CE"/>
        <family val="0"/>
      </rPr>
      <t xml:space="preserve"> - presun na povodne</t>
    </r>
  </si>
  <si>
    <t>31.4.2011</t>
  </si>
  <si>
    <t>BV + KV</t>
  </si>
  <si>
    <t>vratky  spolu 2010</t>
  </si>
  <si>
    <t>vratky spolu 2011</t>
  </si>
  <si>
    <t>30.11. zmluva na podpis R-EO</t>
  </si>
  <si>
    <t>30.11.</t>
  </si>
  <si>
    <t>účtovníctvo</t>
  </si>
  <si>
    <t>BT</t>
  </si>
  <si>
    <t>KT</t>
  </si>
  <si>
    <t>transfery spolu</t>
  </si>
  <si>
    <t>Schválený R</t>
  </si>
  <si>
    <t>Upravený R</t>
  </si>
  <si>
    <t>poskytnuté PP</t>
  </si>
  <si>
    <t>na povodne</t>
  </si>
  <si>
    <t>položka</t>
  </si>
  <si>
    <t>PP</t>
  </si>
  <si>
    <t>Názov</t>
  </si>
  <si>
    <t>projekt</t>
  </si>
  <si>
    <r>
      <t xml:space="preserve">nevyčerp. bežný rok (640) </t>
    </r>
    <r>
      <rPr>
        <b/>
        <sz val="10"/>
        <color indexed="10"/>
        <rFont val="Arial CE"/>
        <family val="2"/>
      </rPr>
      <t>195</t>
    </r>
  </si>
  <si>
    <r>
      <t>30.9. na prepracovanie p.Gogorovej,</t>
    </r>
    <r>
      <rPr>
        <b/>
        <sz val="8"/>
        <rFont val="Arial"/>
        <family val="2"/>
      </rPr>
      <t>13.10.2010 na podpis R-EO, 30.11. Zuzana uhradí 1950€ na správny účet, vrátili dotáciu 16.11. nakoľko nebol správny účet,</t>
    </r>
    <r>
      <rPr>
        <b/>
        <sz val="8"/>
        <color indexed="10"/>
        <rFont val="Arial"/>
        <family val="2"/>
      </rPr>
      <t xml:space="preserve"> 3.1.2011 zašlú poobede AVÍZO</t>
    </r>
  </si>
  <si>
    <t>VRATKY</t>
  </si>
  <si>
    <t>VRATKA + suma</t>
  </si>
  <si>
    <t xml:space="preserve"> KT</t>
  </si>
  <si>
    <t>ÚČTAREŇ -VRATKY</t>
  </si>
  <si>
    <r>
      <t xml:space="preserve">Mesto SNV </t>
    </r>
    <r>
      <rPr>
        <b/>
        <sz val="8"/>
        <rFont val="Arial CE"/>
        <family val="0"/>
      </rPr>
      <t>123,11</t>
    </r>
    <r>
      <rPr>
        <sz val="8"/>
        <rFont val="Arial CE"/>
        <family val="0"/>
      </rPr>
      <t xml:space="preserve">€,  Margecany </t>
    </r>
    <r>
      <rPr>
        <b/>
        <sz val="8"/>
        <rFont val="Arial CE"/>
        <family val="0"/>
      </rPr>
      <t xml:space="preserve"> 0,08€</t>
    </r>
  </si>
  <si>
    <r>
      <t>OZ Spol.pracov.</t>
    </r>
    <r>
      <rPr>
        <b/>
        <sz val="8"/>
        <rFont val="Arial CE"/>
        <family val="0"/>
      </rPr>
      <t xml:space="preserve">30€, </t>
    </r>
    <r>
      <rPr>
        <sz val="8"/>
        <rFont val="Arial CE"/>
        <family val="0"/>
      </rPr>
      <t xml:space="preserve">MUDr.Novotný </t>
    </r>
    <r>
      <rPr>
        <b/>
        <sz val="8"/>
        <rFont val="Arial CE"/>
        <family val="0"/>
      </rPr>
      <t>353,49€,</t>
    </r>
    <r>
      <rPr>
        <sz val="8"/>
        <rFont val="Arial CE"/>
        <family val="0"/>
      </rPr>
      <t xml:space="preserve"> </t>
    </r>
    <r>
      <rPr>
        <sz val="8"/>
        <color indexed="10"/>
        <rFont val="Arial CE"/>
        <family val="0"/>
      </rPr>
      <t xml:space="preserve">Manus </t>
    </r>
    <r>
      <rPr>
        <b/>
        <sz val="8"/>
        <color indexed="10"/>
        <rFont val="Arial CE"/>
        <family val="0"/>
      </rPr>
      <t>62,02€</t>
    </r>
    <r>
      <rPr>
        <b/>
        <sz val="8"/>
        <rFont val="Arial CE"/>
        <family val="0"/>
      </rPr>
      <t xml:space="preserve">, OZ </t>
    </r>
    <r>
      <rPr>
        <sz val="8"/>
        <rFont val="Arial CE"/>
        <family val="0"/>
      </rPr>
      <t xml:space="preserve">Nezávislosť </t>
    </r>
    <r>
      <rPr>
        <b/>
        <sz val="8"/>
        <rFont val="Arial CE"/>
        <family val="0"/>
      </rPr>
      <t xml:space="preserve">153,41€ </t>
    </r>
  </si>
  <si>
    <t xml:space="preserve">VRATKY </t>
  </si>
  <si>
    <t>Celkom</t>
  </si>
  <si>
    <t>62,02€ pri roč. zúčt. uviesť pozn.Príjemca dtácie nesprávne zaslal vratku na 195, mal zaslať na 208 nakoľko ide o dotáciu 2009</t>
  </si>
  <si>
    <t xml:space="preserve">Obec Mníšek nad Hnilcom </t>
  </si>
  <si>
    <t>skontrolované vyúčtovanie</t>
  </si>
  <si>
    <t>k 15.3.2011 nemám spis, 15.3. Avízo do účtarne</t>
  </si>
  <si>
    <t>30.12.2010 1.2.2011</t>
  </si>
  <si>
    <t>nemám spis k 21.3.2011</t>
  </si>
  <si>
    <t>24.3.2011 - účtareň</t>
  </si>
  <si>
    <r>
      <t>Č.PRoj</t>
    </r>
    <r>
      <rPr>
        <b/>
        <sz val="10"/>
        <rFont val="Arial CE"/>
        <family val="0"/>
      </rPr>
      <t>.</t>
    </r>
  </si>
  <si>
    <r>
      <t xml:space="preserve">CPM - centrum prevencie mládeže, </t>
    </r>
    <r>
      <rPr>
        <sz val="9"/>
        <rFont val="Arial"/>
        <family val="2"/>
      </rPr>
      <t>Čadca</t>
    </r>
  </si>
  <si>
    <t>vratka 60,02€ patrí k dotácii za rok 2009 k projektu modernizácia kuchyne v ktorej sa realizuje pracovná terapia</t>
  </si>
  <si>
    <t>nemám spis k 31.4.2011</t>
  </si>
  <si>
    <t>31.3.2011 celý spis zobrala p.gogorová</t>
  </si>
  <si>
    <r>
      <t xml:space="preserve">vrátené výnosy </t>
    </r>
    <r>
      <rPr>
        <b/>
        <sz val="8"/>
        <color indexed="10"/>
        <rFont val="Arial CE"/>
        <family val="0"/>
      </rPr>
      <t>60152</t>
    </r>
  </si>
  <si>
    <t xml:space="preserve">Poskytnutá dotácia v € </t>
  </si>
  <si>
    <t xml:space="preserve">Košický samosprávny kraj, Zemplínske osvetové stredisko, Michalovce (rozpočtová org.)zriaď. </t>
  </si>
  <si>
    <t>Košický samosprávny kraj, Zemplínske osvetové stredisko, Michalovce (rozpočtová org.)zriaď.</t>
  </si>
  <si>
    <t>CPM - centrum prevencie mládeže, Čadca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</si>
  <si>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</si>
  <si>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</si>
  <si>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</si>
  <si>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</si>
  <si>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</si>
  <si>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</si>
  <si>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</si>
  <si>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</si>
  <si>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</si>
  <si>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</si>
  <si>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</si>
  <si>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</si>
  <si>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</si>
  <si>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</si>
  <si>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</si>
  <si>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</si>
  <si>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</si>
  <si>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</si>
  <si>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</si>
  <si>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</si>
  <si>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</si>
  <si>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</si>
  <si>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</si>
  <si>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</si>
  <si>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</si>
  <si>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</si>
  <si>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</si>
  <si>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</si>
  <si>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</si>
  <si>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</si>
  <si>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</si>
  <si>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</si>
  <si>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</si>
  <si>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</si>
  <si>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</si>
  <si>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</si>
  <si>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</si>
  <si>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</si>
  <si>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</si>
  <si>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</si>
  <si>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</si>
  <si>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</si>
  <si>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</si>
  <si>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</si>
  <si>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</si>
  <si>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</si>
  <si>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</si>
  <si>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Tabuľka č. 15</t>
  </si>
  <si>
    <t xml:space="preserve">                                                                                    Národná stratégia boja proti drogám a drogovým závislostiam v roku 2010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</si>
</sst>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\ _S_k_-;\-* #,##0.0\ _S_k_-;_-* &quot;-&quot;??\ _S_k_-;_-@_-"/>
    <numFmt numFmtId="165" formatCode="_-* #,##0\ _S_k_-;\-* #,##0\ _S_k_-;_-* &quot;-&quot;??\ _S_k_-;_-@_-"/>
    <numFmt numFmtId="166" formatCode="_-* #,##0.000\ _S_k_-;\-* #,##0.000\ _S_k_-;_-* &quot;-&quot;??\ _S_k_-;_-@_-"/>
    <numFmt numFmtId="167" formatCode="_-* #,##0.0000\ _S_k_-;\-* #,##0.0000\ _S_k_-;_-* &quot;-&quot;??\ _S_k_-;_-@_-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0.0"/>
    <numFmt numFmtId="172" formatCode="0.000"/>
    <numFmt numFmtId="173" formatCode="0.0000"/>
    <numFmt numFmtId="174" formatCode="_-* #,##0.0\ _S_k_-;\-* #,##0.0\ _S_k_-;_-* &quot;-&quot;?\ _S_k_-;_-@_-"/>
    <numFmt numFmtId="175" formatCode="[$-41B]d\.\ mmmm\ yyyy"/>
    <numFmt numFmtId="176" formatCode="_-* #,##0.00000\ _S_k_-;\-* #,##0.00000\ _S_k_-;_-* &quot;-&quot;??\ _S_k_-;_-@_-"/>
    <numFmt numFmtId="177" formatCode="_-* #,##0.000000\ _S_k_-;\-* #,##0.000000\ _S_k_-;_-* &quot;-&quot;??\ _S_k_-;_-@_-"/>
    <numFmt numFmtId="178" formatCode="#,##0.0"/>
    <numFmt numFmtId="179" formatCode="#,##0.00_ ;\-#,##0.00\ "/>
    <numFmt numFmtId="180" formatCode="#,##0.00\ [$€-1];\-#,##0.00\ [$€-1]"/>
    <numFmt numFmtId="181" formatCode="#,##0.00\ [$€-1]"/>
    <numFmt numFmtId="182" formatCode="mmm/yyyy"/>
    <numFmt numFmtId="183" formatCode="#,##0.00\ [$€-1];[Red]\-#,##0.00\ [$€-1]"/>
    <numFmt numFmtId="184" formatCode="#,##0\ [$€-1];[Red]\-#,##0\ [$€-1]"/>
  </numFmts>
  <fonts count="6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sz val="9"/>
      <color indexed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2"/>
      <name val="Arial CE"/>
      <family val="2"/>
    </font>
    <font>
      <b/>
      <sz val="9"/>
      <color indexed="10"/>
      <name val="Arial CE"/>
      <family val="0"/>
    </font>
    <font>
      <sz val="9"/>
      <color indexed="12"/>
      <name val="Arial"/>
      <family val="2"/>
    </font>
    <font>
      <b/>
      <sz val="14"/>
      <color indexed="10"/>
      <name val="Arial CE"/>
      <family val="0"/>
    </font>
    <font>
      <b/>
      <sz val="10"/>
      <color indexed="16"/>
      <name val="Arial CE"/>
      <family val="0"/>
    </font>
    <font>
      <b/>
      <sz val="9"/>
      <color indexed="16"/>
      <name val="Arial"/>
      <family val="2"/>
    </font>
    <font>
      <b/>
      <sz val="14"/>
      <color indexed="17"/>
      <name val="Arial CE"/>
      <family val="0"/>
    </font>
    <font>
      <b/>
      <sz val="14"/>
      <color indexed="12"/>
      <name val="Arial CE"/>
      <family val="0"/>
    </font>
    <font>
      <sz val="10"/>
      <color indexed="12"/>
      <name val="Arial CE"/>
      <family val="0"/>
    </font>
    <font>
      <b/>
      <sz val="14"/>
      <color indexed="16"/>
      <name val="Arial CE"/>
      <family val="0"/>
    </font>
    <font>
      <sz val="10"/>
      <color indexed="17"/>
      <name val="Arial CE"/>
      <family val="0"/>
    </font>
    <font>
      <b/>
      <sz val="10"/>
      <color indexed="12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14"/>
      <color indexed="17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6"/>
      <name val="Arial CE"/>
      <family val="0"/>
    </font>
    <font>
      <b/>
      <sz val="12"/>
      <name val="Arial CE"/>
      <family val="0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 CE"/>
      <family val="0"/>
    </font>
    <font>
      <b/>
      <sz val="18"/>
      <name val="Arial CE"/>
      <family val="0"/>
    </font>
    <font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color indexed="12"/>
      <name val="Arial"/>
      <family val="2"/>
    </font>
    <font>
      <b/>
      <sz val="8"/>
      <color indexed="12"/>
      <name val="Arial CE"/>
      <family val="2"/>
    </font>
    <font>
      <b/>
      <sz val="8"/>
      <color indexed="12"/>
      <name val="Arial"/>
      <family val="2"/>
    </font>
    <font>
      <sz val="8"/>
      <color indexed="10"/>
      <name val="Arial CE"/>
      <family val="0"/>
    </font>
    <font>
      <b/>
      <sz val="9"/>
      <color indexed="12"/>
      <name val="Arial CE"/>
      <family val="0"/>
    </font>
    <font>
      <b/>
      <sz val="9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5" fontId="0" fillId="0" borderId="0" xfId="15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vertical="center"/>
    </xf>
    <xf numFmtId="4" fontId="0" fillId="0" borderId="0" xfId="15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" fillId="0" borderId="0" xfId="15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0" fillId="0" borderId="0" xfId="15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" fontId="13" fillId="0" borderId="2" xfId="0" applyNumberFormat="1" applyFont="1" applyFill="1" applyBorder="1" applyAlignment="1">
      <alignment horizontal="center" vertical="center"/>
    </xf>
    <xf numFmtId="4" fontId="8" fillId="0" borderId="2" xfId="15" applyNumberFormat="1" applyFont="1" applyFill="1" applyBorder="1" applyAlignment="1">
      <alignment horizontal="center" vertical="center"/>
    </xf>
    <xf numFmtId="4" fontId="11" fillId="0" borderId="2" xfId="15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15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8" fillId="0" borderId="0" xfId="15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165" fontId="7" fillId="0" borderId="4" xfId="15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4" fontId="7" fillId="0" borderId="4" xfId="15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vertical="center" wrapText="1"/>
    </xf>
    <xf numFmtId="43" fontId="5" fillId="0" borderId="0" xfId="15" applyNumberFormat="1" applyFont="1" applyFill="1" applyBorder="1" applyAlignment="1">
      <alignment horizontal="left" vertical="center" wrapText="1"/>
    </xf>
    <xf numFmtId="3" fontId="13" fillId="3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184" fontId="16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Border="1" applyAlignment="1">
      <alignment vertical="center" wrapText="1"/>
    </xf>
    <xf numFmtId="0" fontId="6" fillId="0" borderId="0" xfId="0" applyNumberFormat="1" applyFont="1" applyFill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4" fontId="13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4" fontId="8" fillId="3" borderId="2" xfId="15" applyNumberFormat="1" applyFont="1" applyFill="1" applyBorder="1" applyAlignment="1">
      <alignment horizontal="center" vertical="center"/>
    </xf>
    <xf numFmtId="4" fontId="8" fillId="3" borderId="2" xfId="15" applyNumberFormat="1" applyFont="1" applyFill="1" applyBorder="1" applyAlignment="1">
      <alignment horizontal="center" vertical="center"/>
    </xf>
    <xf numFmtId="14" fontId="13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0" fontId="24" fillId="3" borderId="2" xfId="0" applyNumberFormat="1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left" vertical="center" wrapText="1"/>
    </xf>
    <xf numFmtId="4" fontId="13" fillId="3" borderId="9" xfId="18" applyNumberFormat="1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4" fontId="19" fillId="3" borderId="2" xfId="0" applyNumberFormat="1" applyFont="1" applyFill="1" applyBorder="1" applyAlignment="1">
      <alignment horizontal="center" vertical="center"/>
    </xf>
    <xf numFmtId="14" fontId="12" fillId="3" borderId="2" xfId="0" applyNumberFormat="1" applyFont="1" applyFill="1" applyBorder="1" applyAlignment="1">
      <alignment vertical="center" wrapText="1"/>
    </xf>
    <xf numFmtId="4" fontId="13" fillId="3" borderId="2" xfId="0" applyNumberFormat="1" applyFont="1" applyFill="1" applyBorder="1" applyAlignment="1">
      <alignment horizontal="center" vertical="center"/>
    </xf>
    <xf numFmtId="14" fontId="13" fillId="3" borderId="2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7" fillId="3" borderId="2" xfId="0" applyNumberFormat="1" applyFont="1" applyFill="1" applyBorder="1" applyAlignment="1">
      <alignment horizontal="center" vertical="center"/>
    </xf>
    <xf numFmtId="14" fontId="17" fillId="3" borderId="2" xfId="0" applyNumberFormat="1" applyFont="1" applyFill="1" applyBorder="1" applyAlignment="1">
      <alignment horizontal="center" vertical="center"/>
    </xf>
    <xf numFmtId="4" fontId="19" fillId="3" borderId="2" xfId="0" applyNumberFormat="1" applyFont="1" applyFill="1" applyBorder="1" applyAlignment="1">
      <alignment horizontal="center" vertical="center"/>
    </xf>
    <xf numFmtId="4" fontId="20" fillId="3" borderId="2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43" fontId="0" fillId="0" borderId="0" xfId="15" applyNumberFormat="1" applyFill="1" applyBorder="1" applyAlignment="1">
      <alignment vertical="center"/>
    </xf>
    <xf numFmtId="184" fontId="16" fillId="0" borderId="0" xfId="0" applyNumberFormat="1" applyFont="1" applyFill="1" applyBorder="1" applyAlignment="1">
      <alignment horizontal="center" vertical="center"/>
    </xf>
    <xf numFmtId="184" fontId="16" fillId="0" borderId="0" xfId="0" applyNumberFormat="1" applyFont="1" applyFill="1" applyBorder="1" applyAlignment="1">
      <alignment horizontal="left" vertical="center"/>
    </xf>
    <xf numFmtId="4" fontId="0" fillId="0" borderId="0" xfId="15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1" fillId="0" borderId="0" xfId="15" applyNumberFormat="1" applyFont="1" applyFill="1" applyAlignment="1">
      <alignment vertical="center"/>
    </xf>
    <xf numFmtId="0" fontId="24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/>
    </xf>
    <xf numFmtId="4" fontId="13" fillId="0" borderId="9" xfId="18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1" fontId="12" fillId="5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1" fontId="12" fillId="5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 applyAlignment="1">
      <alignment horizontal="center" vertical="center"/>
    </xf>
    <xf numFmtId="165" fontId="0" fillId="0" borderId="0" xfId="15" applyNumberFormat="1" applyFont="1" applyFill="1" applyBorder="1" applyAlignment="1">
      <alignment vertical="center"/>
    </xf>
    <xf numFmtId="14" fontId="8" fillId="0" borderId="2" xfId="0" applyNumberFormat="1" applyFont="1" applyFill="1" applyBorder="1" applyAlignment="1">
      <alignment horizontal="center" vertical="center"/>
    </xf>
    <xf numFmtId="4" fontId="12" fillId="0" borderId="5" xfId="18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4" fontId="8" fillId="0" borderId="2" xfId="15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14" fontId="34" fillId="0" borderId="2" xfId="0" applyNumberFormat="1" applyFont="1" applyFill="1" applyBorder="1" applyAlignment="1">
      <alignment vertical="center" wrapText="1"/>
    </xf>
    <xf numFmtId="14" fontId="34" fillId="0" borderId="3" xfId="0" applyNumberFormat="1" applyFont="1" applyFill="1" applyBorder="1" applyAlignment="1">
      <alignment vertical="center" wrapText="1"/>
    </xf>
    <xf numFmtId="0" fontId="13" fillId="0" borderId="6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3" fillId="4" borderId="6" xfId="0" applyFont="1" applyFill="1" applyBorder="1" applyAlignment="1">
      <alignment horizontal="left" vertical="center" wrapText="1"/>
    </xf>
    <xf numFmtId="4" fontId="13" fillId="4" borderId="2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24" fillId="4" borderId="2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6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 wrapText="1"/>
    </xf>
    <xf numFmtId="4" fontId="13" fillId="4" borderId="3" xfId="0" applyNumberFormat="1" applyFont="1" applyFill="1" applyBorder="1" applyAlignment="1">
      <alignment horizontal="center" vertical="center"/>
    </xf>
    <xf numFmtId="4" fontId="13" fillId="4" borderId="9" xfId="18" applyNumberFormat="1" applyFont="1" applyFill="1" applyBorder="1" applyAlignment="1">
      <alignment horizontal="center" vertical="center"/>
    </xf>
    <xf numFmtId="4" fontId="12" fillId="4" borderId="5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2" xfId="15" applyNumberFormat="1" applyFont="1" applyFill="1" applyBorder="1" applyAlignment="1">
      <alignment horizontal="center" vertical="center"/>
    </xf>
    <xf numFmtId="14" fontId="8" fillId="4" borderId="8" xfId="0" applyNumberFormat="1" applyFont="1" applyFill="1" applyBorder="1" applyAlignment="1">
      <alignment horizontal="center" vertical="center"/>
    </xf>
    <xf numFmtId="4" fontId="19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/>
    </xf>
    <xf numFmtId="0" fontId="23" fillId="0" borderId="2" xfId="0" applyNumberFormat="1" applyFont="1" applyFill="1" applyBorder="1" applyAlignment="1">
      <alignment vertical="center" wrapText="1"/>
    </xf>
    <xf numFmtId="0" fontId="38" fillId="5" borderId="2" xfId="0" applyFont="1" applyFill="1" applyBorder="1" applyAlignment="1">
      <alignment vertical="center"/>
    </xf>
    <xf numFmtId="0" fontId="23" fillId="5" borderId="2" xfId="0" applyNumberFormat="1" applyFont="1" applyFill="1" applyBorder="1" applyAlignment="1">
      <alignment vertical="center" wrapText="1"/>
    </xf>
    <xf numFmtId="0" fontId="25" fillId="5" borderId="2" xfId="0" applyFont="1" applyFill="1" applyBorder="1" applyAlignment="1">
      <alignment vertical="center"/>
    </xf>
    <xf numFmtId="3" fontId="17" fillId="8" borderId="2" xfId="0" applyNumberFormat="1" applyFont="1" applyFill="1" applyBorder="1" applyAlignment="1">
      <alignment horizontal="center" vertical="center"/>
    </xf>
    <xf numFmtId="3" fontId="13" fillId="8" borderId="2" xfId="0" applyNumberFormat="1" applyFont="1" applyFill="1" applyBorder="1" applyAlignment="1">
      <alignment horizontal="center" vertical="center"/>
    </xf>
    <xf numFmtId="3" fontId="13" fillId="8" borderId="3" xfId="0" applyNumberFormat="1" applyFont="1" applyFill="1" applyBorder="1" applyAlignment="1">
      <alignment horizontal="center" vertical="center"/>
    </xf>
    <xf numFmtId="14" fontId="20" fillId="0" borderId="2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vertical="center" wrapText="1"/>
    </xf>
    <xf numFmtId="3" fontId="13" fillId="9" borderId="3" xfId="0" applyNumberFormat="1" applyFont="1" applyFill="1" applyBorder="1" applyAlignment="1">
      <alignment horizontal="center" vertical="center"/>
    </xf>
    <xf numFmtId="4" fontId="13" fillId="0" borderId="2" xfId="18" applyNumberFormat="1" applyFont="1" applyFill="1" applyBorder="1" applyAlignment="1">
      <alignment horizontal="center" vertical="center"/>
    </xf>
    <xf numFmtId="4" fontId="15" fillId="0" borderId="0" xfId="15" applyNumberFormat="1" applyFont="1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5" fillId="11" borderId="12" xfId="15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4" fontId="35" fillId="0" borderId="2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8" fillId="0" borderId="3" xfId="15" applyNumberFormat="1" applyFont="1" applyFill="1" applyBorder="1" applyAlignment="1">
      <alignment horizontal="center" vertical="center"/>
    </xf>
    <xf numFmtId="3" fontId="40" fillId="0" borderId="3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 wrapText="1"/>
    </xf>
    <xf numFmtId="3" fontId="40" fillId="0" borderId="2" xfId="0" applyNumberFormat="1" applyFont="1" applyFill="1" applyBorder="1" applyAlignment="1">
      <alignment horizontal="center" vertical="center" wrapText="1"/>
    </xf>
    <xf numFmtId="3" fontId="40" fillId="0" borderId="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8" fillId="0" borderId="8" xfId="15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0" fillId="0" borderId="2" xfId="0" applyBorder="1" applyAlignment="1">
      <alignment/>
    </xf>
    <xf numFmtId="0" fontId="39" fillId="5" borderId="14" xfId="0" applyFont="1" applyFill="1" applyBorder="1" applyAlignment="1">
      <alignment horizontal="center" vertical="center"/>
    </xf>
    <xf numFmtId="4" fontId="12" fillId="0" borderId="2" xfId="18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43" fillId="0" borderId="2" xfId="0" applyNumberFormat="1" applyFont="1" applyFill="1" applyBorder="1" applyAlignment="1">
      <alignment horizontal="center" vertical="center"/>
    </xf>
    <xf numFmtId="3" fontId="39" fillId="12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Font="1" applyFill="1" applyAlignment="1">
      <alignment/>
    </xf>
    <xf numFmtId="4" fontId="39" fillId="5" borderId="2" xfId="0" applyNumberFormat="1" applyFont="1" applyFill="1" applyBorder="1" applyAlignment="1">
      <alignment horizontal="center" vertical="center"/>
    </xf>
    <xf numFmtId="43" fontId="42" fillId="5" borderId="2" xfId="15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12" fillId="0" borderId="3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4" fontId="8" fillId="9" borderId="2" xfId="15" applyNumberFormat="1" applyFont="1" applyFill="1" applyBorder="1" applyAlignment="1">
      <alignment horizontal="center" vertical="center"/>
    </xf>
    <xf numFmtId="4" fontId="45" fillId="7" borderId="2" xfId="0" applyNumberFormat="1" applyFont="1" applyFill="1" applyBorder="1" applyAlignment="1">
      <alignment horizontal="center"/>
    </xf>
    <xf numFmtId="4" fontId="8" fillId="7" borderId="2" xfId="15" applyNumberFormat="1" applyFont="1" applyFill="1" applyBorder="1" applyAlignment="1">
      <alignment horizontal="center" vertical="center"/>
    </xf>
    <xf numFmtId="4" fontId="8" fillId="7" borderId="2" xfId="0" applyNumberFormat="1" applyFont="1" applyFill="1" applyBorder="1" applyAlignment="1">
      <alignment horizontal="center" vertical="center"/>
    </xf>
    <xf numFmtId="4" fontId="13" fillId="7" borderId="2" xfId="0" applyNumberFormat="1" applyFont="1" applyFill="1" applyBorder="1" applyAlignment="1">
      <alignment horizontal="center" vertical="center"/>
    </xf>
    <xf numFmtId="4" fontId="13" fillId="7" borderId="2" xfId="0" applyNumberFormat="1" applyFont="1" applyFill="1" applyBorder="1" applyAlignment="1">
      <alignment horizontal="center" vertical="center" wrapText="1"/>
    </xf>
    <xf numFmtId="4" fontId="13" fillId="7" borderId="2" xfId="0" applyNumberFormat="1" applyFont="1" applyFill="1" applyBorder="1" applyAlignment="1">
      <alignment horizontal="center" vertical="center"/>
    </xf>
    <xf numFmtId="4" fontId="12" fillId="1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" fontId="39" fillId="7" borderId="2" xfId="0" applyNumberFormat="1" applyFont="1" applyFill="1" applyBorder="1" applyAlignment="1">
      <alignment horizontal="center"/>
    </xf>
    <xf numFmtId="4" fontId="13" fillId="7" borderId="3" xfId="0" applyNumberFormat="1" applyFont="1" applyFill="1" applyBorder="1" applyAlignment="1">
      <alignment horizontal="center" vertical="center"/>
    </xf>
    <xf numFmtId="4" fontId="8" fillId="7" borderId="2" xfId="15" applyNumberFormat="1" applyFont="1" applyFill="1" applyBorder="1" applyAlignment="1">
      <alignment horizontal="center" vertical="center"/>
    </xf>
    <xf numFmtId="3" fontId="7" fillId="12" borderId="2" xfId="0" applyNumberFormat="1" applyFont="1" applyFill="1" applyBorder="1" applyAlignment="1">
      <alignment horizontal="center"/>
    </xf>
    <xf numFmtId="3" fontId="10" fillId="12" borderId="2" xfId="0" applyNumberFormat="1" applyFont="1" applyFill="1" applyBorder="1" applyAlignment="1">
      <alignment horizontal="center"/>
    </xf>
    <xf numFmtId="3" fontId="12" fillId="12" borderId="2" xfId="0" applyNumberFormat="1" applyFont="1" applyFill="1" applyBorder="1" applyAlignment="1">
      <alignment horizontal="center" vertical="center"/>
    </xf>
    <xf numFmtId="4" fontId="42" fillId="7" borderId="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/>
    </xf>
    <xf numFmtId="4" fontId="42" fillId="5" borderId="2" xfId="0" applyNumberFormat="1" applyFont="1" applyFill="1" applyBorder="1" applyAlignment="1">
      <alignment horizontal="center" vertical="center"/>
    </xf>
    <xf numFmtId="0" fontId="39" fillId="14" borderId="18" xfId="0" applyFont="1" applyFill="1" applyBorder="1" applyAlignment="1">
      <alignment horizontal="center" vertical="center"/>
    </xf>
    <xf numFmtId="4" fontId="31" fillId="14" borderId="19" xfId="0" applyNumberFormat="1" applyFont="1" applyFill="1" applyBorder="1" applyAlignment="1">
      <alignment horizontal="center"/>
    </xf>
    <xf numFmtId="4" fontId="44" fillId="14" borderId="1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/>
    </xf>
    <xf numFmtId="4" fontId="10" fillId="6" borderId="3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5" fontId="7" fillId="0" borderId="21" xfId="15" applyNumberFormat="1" applyFont="1" applyFill="1" applyBorder="1" applyAlignment="1">
      <alignment horizontal="center" vertical="center" wrapText="1"/>
    </xf>
    <xf numFmtId="4" fontId="7" fillId="0" borderId="21" xfId="15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4" fontId="8" fillId="0" borderId="15" xfId="15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11" fillId="0" borderId="15" xfId="15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4" fontId="0" fillId="0" borderId="0" xfId="15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165" fontId="0" fillId="0" borderId="0" xfId="15" applyNumberForma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/>
    </xf>
    <xf numFmtId="4" fontId="1" fillId="0" borderId="0" xfId="15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5" fillId="5" borderId="9" xfId="0" applyFont="1" applyFill="1" applyBorder="1" applyAlignment="1">
      <alignment horizontal="left" vertical="center"/>
    </xf>
    <xf numFmtId="4" fontId="25" fillId="5" borderId="25" xfId="0" applyNumberFormat="1" applyFont="1" applyFill="1" applyBorder="1" applyAlignment="1">
      <alignment horizontal="center" vertical="center"/>
    </xf>
    <xf numFmtId="0" fontId="38" fillId="5" borderId="18" xfId="0" applyFont="1" applyFill="1" applyBorder="1" applyAlignment="1">
      <alignment horizontal="left" vertical="center"/>
    </xf>
    <xf numFmtId="4" fontId="28" fillId="5" borderId="26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/>
    </xf>
    <xf numFmtId="4" fontId="30" fillId="0" borderId="22" xfId="0" applyNumberFormat="1" applyFont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left" vertical="center"/>
    </xf>
    <xf numFmtId="4" fontId="15" fillId="0" borderId="15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4" fontId="7" fillId="0" borderId="15" xfId="0" applyNumberFormat="1" applyFont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4" fontId="25" fillId="5" borderId="27" xfId="0" applyNumberFormat="1" applyFont="1" applyFill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" fontId="30" fillId="0" borderId="4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/>
    </xf>
    <xf numFmtId="4" fontId="7" fillId="0" borderId="2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2" xfId="0" applyNumberFormat="1" applyFont="1" applyBorder="1" applyAlignment="1">
      <alignment/>
    </xf>
    <xf numFmtId="14" fontId="4" fillId="0" borderId="2" xfId="0" applyNumberFormat="1" applyFont="1" applyFill="1" applyBorder="1" applyAlignment="1">
      <alignment vertical="center"/>
    </xf>
    <xf numFmtId="4" fontId="41" fillId="15" borderId="2" xfId="0" applyNumberFormat="1" applyFont="1" applyFill="1" applyBorder="1" applyAlignment="1">
      <alignment horizontal="center" vertical="center"/>
    </xf>
    <xf numFmtId="4" fontId="1" fillId="15" borderId="2" xfId="0" applyNumberFormat="1" applyFont="1" applyFill="1" applyBorder="1" applyAlignment="1">
      <alignment horizontal="center"/>
    </xf>
    <xf numFmtId="4" fontId="0" fillId="0" borderId="8" xfId="0" applyNumberFormat="1" applyBorder="1" applyAlignment="1">
      <alignment/>
    </xf>
    <xf numFmtId="0" fontId="0" fillId="15" borderId="2" xfId="0" applyFont="1" applyFill="1" applyBorder="1" applyAlignment="1">
      <alignment/>
    </xf>
    <xf numFmtId="14" fontId="4" fillId="0" borderId="2" xfId="0" applyNumberFormat="1" applyFont="1" applyFill="1" applyBorder="1" applyAlignment="1">
      <alignment vertical="center"/>
    </xf>
    <xf numFmtId="14" fontId="34" fillId="0" borderId="2" xfId="0" applyNumberFormat="1" applyFont="1" applyFill="1" applyBorder="1" applyAlignment="1">
      <alignment vertical="center"/>
    </xf>
    <xf numFmtId="14" fontId="4" fillId="3" borderId="2" xfId="0" applyNumberFormat="1" applyFont="1" applyFill="1" applyBorder="1" applyAlignment="1">
      <alignment vertical="center"/>
    </xf>
    <xf numFmtId="14" fontId="4" fillId="3" borderId="2" xfId="0" applyNumberFormat="1" applyFont="1" applyFill="1" applyBorder="1" applyAlignment="1">
      <alignment vertical="center"/>
    </xf>
    <xf numFmtId="14" fontId="34" fillId="3" borderId="2" xfId="0" applyNumberFormat="1" applyFont="1" applyFill="1" applyBorder="1" applyAlignment="1">
      <alignment vertical="center"/>
    </xf>
    <xf numFmtId="14" fontId="4" fillId="4" borderId="2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horizontal="center" vertical="center"/>
    </xf>
    <xf numFmtId="4" fontId="46" fillId="3" borderId="2" xfId="0" applyNumberFormat="1" applyFont="1" applyFill="1" applyBorder="1" applyAlignment="1">
      <alignment horizontal="center" vertical="center"/>
    </xf>
    <xf numFmtId="4" fontId="34" fillId="3" borderId="2" xfId="0" applyNumberFormat="1" applyFont="1" applyFill="1" applyBorder="1" applyAlignment="1">
      <alignment horizontal="center" vertical="center"/>
    </xf>
    <xf numFmtId="4" fontId="46" fillId="4" borderId="28" xfId="0" applyNumberFormat="1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46" fillId="4" borderId="2" xfId="0" applyNumberFormat="1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/>
    </xf>
    <xf numFmtId="4" fontId="49" fillId="0" borderId="2" xfId="0" applyNumberFormat="1" applyFont="1" applyFill="1" applyBorder="1" applyAlignment="1">
      <alignment horizontal="center" vertical="center"/>
    </xf>
    <xf numFmtId="4" fontId="50" fillId="0" borderId="2" xfId="0" applyNumberFormat="1" applyFont="1" applyFill="1" applyBorder="1" applyAlignment="1">
      <alignment horizontal="center" vertical="center"/>
    </xf>
    <xf numFmtId="4" fontId="39" fillId="7" borderId="2" xfId="0" applyNumberFormat="1" applyFont="1" applyFill="1" applyBorder="1" applyAlignment="1">
      <alignment horizontal="center" vertical="center"/>
    </xf>
    <xf numFmtId="4" fontId="12" fillId="13" borderId="2" xfId="18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3" fontId="12" fillId="0" borderId="30" xfId="0" applyNumberFormat="1" applyFont="1" applyFill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center" vertical="center"/>
    </xf>
    <xf numFmtId="4" fontId="8" fillId="0" borderId="30" xfId="15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4" fontId="8" fillId="7" borderId="30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4" fontId="13" fillId="9" borderId="2" xfId="0" applyNumberFormat="1" applyFont="1" applyFill="1" applyBorder="1" applyAlignment="1">
      <alignment horizontal="center" vertical="center"/>
    </xf>
    <xf numFmtId="4" fontId="13" fillId="9" borderId="2" xfId="0" applyNumberFormat="1" applyFont="1" applyFill="1" applyBorder="1" applyAlignment="1">
      <alignment horizontal="center" vertical="center"/>
    </xf>
    <xf numFmtId="4" fontId="8" fillId="9" borderId="2" xfId="15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vertical="center" wrapText="1"/>
    </xf>
    <xf numFmtId="4" fontId="49" fillId="6" borderId="2" xfId="0" applyNumberFormat="1" applyFont="1" applyFill="1" applyBorder="1" applyAlignment="1">
      <alignment horizontal="center" vertical="center"/>
    </xf>
    <xf numFmtId="3" fontId="39" fillId="11" borderId="14" xfId="0" applyNumberFormat="1" applyFont="1" applyFill="1" applyBorder="1" applyAlignment="1">
      <alignment horizontal="center" vertical="center"/>
    </xf>
    <xf numFmtId="4" fontId="39" fillId="11" borderId="2" xfId="0" applyNumberFormat="1" applyFont="1" applyFill="1" applyBorder="1" applyAlignment="1">
      <alignment horizontal="center" vertical="center"/>
    </xf>
    <xf numFmtId="4" fontId="43" fillId="11" borderId="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1" fillId="14" borderId="2" xfId="0" applyNumberFormat="1" applyFont="1" applyFill="1" applyBorder="1" applyAlignment="1">
      <alignment horizontal="center" vertical="center" wrapText="1"/>
    </xf>
    <xf numFmtId="4" fontId="10" fillId="14" borderId="2" xfId="0" applyNumberFormat="1" applyFont="1" applyFill="1" applyBorder="1" applyAlignment="1">
      <alignment horizontal="center" vertical="center" wrapText="1"/>
    </xf>
    <xf numFmtId="165" fontId="5" fillId="0" borderId="32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165" fontId="10" fillId="0" borderId="33" xfId="15" applyNumberFormat="1" applyFont="1" applyFill="1" applyBorder="1" applyAlignment="1">
      <alignment horizontal="center" vertical="center"/>
    </xf>
    <xf numFmtId="0" fontId="39" fillId="12" borderId="20" xfId="0" applyFont="1" applyFill="1" applyBorder="1" applyAlignment="1">
      <alignment horizontal="center" vertical="center"/>
    </xf>
    <xf numFmtId="165" fontId="39" fillId="7" borderId="21" xfId="0" applyNumberFormat="1" applyFont="1" applyFill="1" applyBorder="1" applyAlignment="1">
      <alignment horizontal="center" vertical="center"/>
    </xf>
    <xf numFmtId="165" fontId="39" fillId="12" borderId="21" xfId="15" applyNumberFormat="1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/>
    </xf>
    <xf numFmtId="0" fontId="4" fillId="11" borderId="1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39" fillId="0" borderId="20" xfId="0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4" fontId="39" fillId="0" borderId="22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4" fontId="39" fillId="0" borderId="15" xfId="0" applyNumberFormat="1" applyFont="1" applyFill="1" applyBorder="1" applyAlignment="1">
      <alignment horizontal="center" vertical="center" wrapText="1"/>
    </xf>
    <xf numFmtId="0" fontId="39" fillId="14" borderId="14" xfId="0" applyFont="1" applyFill="1" applyBorder="1" applyAlignment="1">
      <alignment horizontal="center" vertical="center" wrapText="1"/>
    </xf>
    <xf numFmtId="4" fontId="39" fillId="14" borderId="15" xfId="0" applyNumberFormat="1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39" fillId="14" borderId="18" xfId="0" applyFont="1" applyFill="1" applyBorder="1" applyAlignment="1">
      <alignment horizontal="center" vertical="center" wrapText="1"/>
    </xf>
    <xf numFmtId="4" fontId="1" fillId="14" borderId="19" xfId="0" applyNumberFormat="1" applyFont="1" applyFill="1" applyBorder="1" applyAlignment="1">
      <alignment horizontal="center" vertical="center" wrapText="1"/>
    </xf>
    <xf numFmtId="4" fontId="39" fillId="14" borderId="26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24" fillId="17" borderId="2" xfId="0" applyNumberFormat="1" applyFont="1" applyFill="1" applyBorder="1" applyAlignment="1">
      <alignment horizontal="center" vertical="center" wrapText="1"/>
    </xf>
    <xf numFmtId="0" fontId="7" fillId="17" borderId="4" xfId="0" applyNumberFormat="1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vertical="center"/>
    </xf>
    <xf numFmtId="0" fontId="23" fillId="11" borderId="34" xfId="0" applyNumberFormat="1" applyFont="1" applyFill="1" applyBorder="1" applyAlignment="1">
      <alignment vertical="center" wrapText="1"/>
    </xf>
    <xf numFmtId="1" fontId="0" fillId="11" borderId="13" xfId="0" applyNumberForma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11" borderId="13" xfId="0" applyNumberFormat="1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 wrapText="1"/>
    </xf>
    <xf numFmtId="3" fontId="4" fillId="11" borderId="13" xfId="0" applyNumberFormat="1" applyFont="1" applyFill="1" applyBorder="1" applyAlignment="1">
      <alignment horizontal="center" vertical="center"/>
    </xf>
    <xf numFmtId="3" fontId="5" fillId="11" borderId="13" xfId="0" applyNumberFormat="1" applyFont="1" applyFill="1" applyBorder="1" applyAlignment="1">
      <alignment horizontal="center" vertical="center"/>
    </xf>
    <xf numFmtId="4" fontId="10" fillId="11" borderId="35" xfId="0" applyNumberFormat="1" applyFont="1" applyFill="1" applyBorder="1" applyAlignment="1">
      <alignment horizontal="center" vertical="center"/>
    </xf>
    <xf numFmtId="4" fontId="10" fillId="11" borderId="13" xfId="0" applyNumberFormat="1" applyFont="1" applyFill="1" applyBorder="1" applyAlignment="1">
      <alignment horizontal="center" vertical="center"/>
    </xf>
    <xf numFmtId="14" fontId="5" fillId="11" borderId="13" xfId="0" applyNumberFormat="1" applyFont="1" applyFill="1" applyBorder="1" applyAlignment="1">
      <alignment horizontal="center" vertical="center"/>
    </xf>
    <xf numFmtId="4" fontId="5" fillId="11" borderId="13" xfId="0" applyNumberFormat="1" applyFont="1" applyFill="1" applyBorder="1" applyAlignment="1">
      <alignment horizontal="center" vertical="center"/>
    </xf>
    <xf numFmtId="4" fontId="10" fillId="11" borderId="34" xfId="0" applyNumberFormat="1" applyFont="1" applyFill="1" applyBorder="1" applyAlignment="1">
      <alignment horizontal="center" vertical="center"/>
    </xf>
    <xf numFmtId="4" fontId="7" fillId="11" borderId="13" xfId="0" applyNumberFormat="1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vertical="center"/>
    </xf>
    <xf numFmtId="0" fontId="12" fillId="11" borderId="24" xfId="0" applyFont="1" applyFill="1" applyBorder="1" applyAlignment="1">
      <alignment vertical="center"/>
    </xf>
    <xf numFmtId="0" fontId="0" fillId="17" borderId="2" xfId="0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4" fontId="6" fillId="17" borderId="2" xfId="0" applyNumberFormat="1" applyFont="1" applyFill="1" applyBorder="1" applyAlignment="1">
      <alignment horizontal="center" vertical="center"/>
    </xf>
    <xf numFmtId="0" fontId="24" fillId="17" borderId="3" xfId="0" applyNumberFormat="1" applyFont="1" applyFill="1" applyBorder="1" applyAlignment="1">
      <alignment horizontal="center" vertical="center" wrapText="1"/>
    </xf>
    <xf numFmtId="14" fontId="12" fillId="17" borderId="3" xfId="0" applyNumberFormat="1" applyFont="1" applyFill="1" applyBorder="1" applyAlignment="1">
      <alignment horizontal="center" vertical="center"/>
    </xf>
    <xf numFmtId="4" fontId="46" fillId="16" borderId="2" xfId="0" applyNumberFormat="1" applyFont="1" applyFill="1" applyBorder="1" applyAlignment="1">
      <alignment horizontal="center" vertical="center"/>
    </xf>
    <xf numFmtId="4" fontId="48" fillId="16" borderId="2" xfId="0" applyNumberFormat="1" applyFont="1" applyFill="1" applyBorder="1" applyAlignment="1">
      <alignment horizontal="center" vertical="center"/>
    </xf>
    <xf numFmtId="4" fontId="49" fillId="16" borderId="2" xfId="0" applyNumberFormat="1" applyFont="1" applyFill="1" applyBorder="1" applyAlignment="1">
      <alignment horizontal="center" vertical="center"/>
    </xf>
    <xf numFmtId="14" fontId="36" fillId="0" borderId="2" xfId="0" applyNumberFormat="1" applyFont="1" applyFill="1" applyBorder="1" applyAlignment="1">
      <alignment vertical="center" wrapText="1"/>
    </xf>
    <xf numFmtId="4" fontId="12" fillId="17" borderId="36" xfId="0" applyNumberFormat="1" applyFont="1" applyFill="1" applyBorder="1" applyAlignment="1">
      <alignment horizontal="center" vertical="center"/>
    </xf>
    <xf numFmtId="4" fontId="8" fillId="17" borderId="3" xfId="15" applyNumberFormat="1" applyFont="1" applyFill="1" applyBorder="1" applyAlignment="1">
      <alignment horizontal="center" vertical="center"/>
    </xf>
    <xf numFmtId="4" fontId="8" fillId="17" borderId="3" xfId="15" applyNumberFormat="1" applyFont="1" applyFill="1" applyBorder="1" applyAlignment="1">
      <alignment horizontal="center" vertical="center"/>
    </xf>
    <xf numFmtId="0" fontId="12" fillId="17" borderId="3" xfId="0" applyFont="1" applyFill="1" applyBorder="1" applyAlignment="1">
      <alignment horizontal="center" vertical="center"/>
    </xf>
    <xf numFmtId="0" fontId="13" fillId="17" borderId="37" xfId="0" applyNumberFormat="1" applyFont="1" applyFill="1" applyBorder="1" applyAlignment="1">
      <alignment horizontal="center" vertical="center"/>
    </xf>
    <xf numFmtId="0" fontId="6" fillId="17" borderId="36" xfId="0" applyFont="1" applyFill="1" applyBorder="1" applyAlignment="1">
      <alignment horizontal="left" vertical="center" wrapText="1"/>
    </xf>
    <xf numFmtId="0" fontId="13" fillId="17" borderId="37" xfId="0" applyFont="1" applyFill="1" applyBorder="1" applyAlignment="1">
      <alignment horizontal="left" vertical="center" wrapText="1"/>
    </xf>
    <xf numFmtId="3" fontId="13" fillId="17" borderId="3" xfId="0" applyNumberFormat="1" applyFont="1" applyFill="1" applyBorder="1" applyAlignment="1">
      <alignment horizontal="center" vertical="center"/>
    </xf>
    <xf numFmtId="4" fontId="13" fillId="17" borderId="3" xfId="0" applyNumberFormat="1" applyFont="1" applyFill="1" applyBorder="1" applyAlignment="1">
      <alignment horizontal="center" vertical="center"/>
    </xf>
    <xf numFmtId="4" fontId="13" fillId="17" borderId="38" xfId="0" applyNumberFormat="1" applyFont="1" applyFill="1" applyBorder="1" applyAlignment="1">
      <alignment horizontal="center" vertical="center"/>
    </xf>
    <xf numFmtId="14" fontId="13" fillId="17" borderId="3" xfId="0" applyNumberFormat="1" applyFont="1" applyFill="1" applyBorder="1" applyAlignment="1">
      <alignment horizontal="center" vertical="center"/>
    </xf>
    <xf numFmtId="4" fontId="50" fillId="17" borderId="3" xfId="0" applyNumberFormat="1" applyFont="1" applyFill="1" applyBorder="1" applyAlignment="1">
      <alignment horizontal="center" vertical="center"/>
    </xf>
    <xf numFmtId="4" fontId="21" fillId="17" borderId="3" xfId="0" applyNumberFormat="1" applyFont="1" applyFill="1" applyBorder="1" applyAlignment="1">
      <alignment horizontal="center" vertical="center"/>
    </xf>
    <xf numFmtId="4" fontId="48" fillId="17" borderId="3" xfId="0" applyNumberFormat="1" applyFont="1" applyFill="1" applyBorder="1" applyAlignment="1">
      <alignment horizontal="center" vertical="center"/>
    </xf>
    <xf numFmtId="14" fontId="34" fillId="17" borderId="3" xfId="0" applyNumberFormat="1" applyFont="1" applyFill="1" applyBorder="1" applyAlignment="1">
      <alignment vertical="center"/>
    </xf>
    <xf numFmtId="0" fontId="34" fillId="17" borderId="3" xfId="0" applyFont="1" applyFill="1" applyBorder="1" applyAlignment="1">
      <alignment vertical="center" wrapText="1"/>
    </xf>
    <xf numFmtId="0" fontId="12" fillId="17" borderId="2" xfId="0" applyFont="1" applyFill="1" applyBorder="1" applyAlignment="1">
      <alignment horizontal="center" vertical="center"/>
    </xf>
    <xf numFmtId="0" fontId="13" fillId="17" borderId="6" xfId="0" applyNumberFormat="1" applyFont="1" applyFill="1" applyBorder="1" applyAlignment="1">
      <alignment horizontal="center" vertical="center"/>
    </xf>
    <xf numFmtId="0" fontId="12" fillId="17" borderId="5" xfId="0" applyFont="1" applyFill="1" applyBorder="1" applyAlignment="1">
      <alignment vertical="center" wrapText="1"/>
    </xf>
    <xf numFmtId="0" fontId="13" fillId="17" borderId="6" xfId="0" applyFont="1" applyFill="1" applyBorder="1" applyAlignment="1">
      <alignment horizontal="left" vertical="center" wrapText="1"/>
    </xf>
    <xf numFmtId="3" fontId="13" fillId="17" borderId="2" xfId="0" applyNumberFormat="1" applyFont="1" applyFill="1" applyBorder="1" applyAlignment="1">
      <alignment horizontal="center" vertical="center"/>
    </xf>
    <xf numFmtId="4" fontId="13" fillId="17" borderId="2" xfId="0" applyNumberFormat="1" applyFont="1" applyFill="1" applyBorder="1" applyAlignment="1">
      <alignment horizontal="center" vertical="center"/>
    </xf>
    <xf numFmtId="4" fontId="13" fillId="17" borderId="9" xfId="18" applyNumberFormat="1" applyFont="1" applyFill="1" applyBorder="1" applyAlignment="1">
      <alignment horizontal="center" vertical="center"/>
    </xf>
    <xf numFmtId="4" fontId="12" fillId="17" borderId="5" xfId="0" applyNumberFormat="1" applyFont="1" applyFill="1" applyBorder="1" applyAlignment="1">
      <alignment horizontal="center" vertical="center"/>
    </xf>
    <xf numFmtId="4" fontId="8" fillId="17" borderId="2" xfId="15" applyNumberFormat="1" applyFont="1" applyFill="1" applyBorder="1" applyAlignment="1">
      <alignment horizontal="center" vertical="center"/>
    </xf>
    <xf numFmtId="14" fontId="8" fillId="17" borderId="2" xfId="0" applyNumberFormat="1" applyFont="1" applyFill="1" applyBorder="1" applyAlignment="1">
      <alignment horizontal="center" vertical="center"/>
    </xf>
    <xf numFmtId="4" fontId="49" fillId="17" borderId="2" xfId="0" applyNumberFormat="1" applyFont="1" applyFill="1" applyBorder="1" applyAlignment="1">
      <alignment horizontal="center" vertical="center"/>
    </xf>
    <xf numFmtId="4" fontId="19" fillId="17" borderId="2" xfId="0" applyNumberFormat="1" applyFont="1" applyFill="1" applyBorder="1" applyAlignment="1">
      <alignment horizontal="center" vertical="center"/>
    </xf>
    <xf numFmtId="4" fontId="46" fillId="17" borderId="2" xfId="0" applyNumberFormat="1" applyFont="1" applyFill="1" applyBorder="1" applyAlignment="1">
      <alignment horizontal="center" vertical="center"/>
    </xf>
    <xf numFmtId="14" fontId="4" fillId="17" borderId="2" xfId="0" applyNumberFormat="1" applyFont="1" applyFill="1" applyBorder="1" applyAlignment="1">
      <alignment vertical="center"/>
    </xf>
    <xf numFmtId="0" fontId="34" fillId="17" borderId="2" xfId="0" applyFont="1" applyFill="1" applyBorder="1" applyAlignment="1">
      <alignment vertical="center" wrapText="1"/>
    </xf>
    <xf numFmtId="0" fontId="12" fillId="17" borderId="5" xfId="0" applyFont="1" applyFill="1" applyBorder="1" applyAlignment="1">
      <alignment horizontal="left" vertical="center" wrapText="1"/>
    </xf>
    <xf numFmtId="4" fontId="12" fillId="17" borderId="5" xfId="18" applyNumberFormat="1" applyFont="1" applyFill="1" applyBorder="1" applyAlignment="1">
      <alignment horizontal="center" vertical="center"/>
    </xf>
    <xf numFmtId="4" fontId="13" fillId="17" borderId="2" xfId="0" applyNumberFormat="1" applyFont="1" applyFill="1" applyBorder="1" applyAlignment="1">
      <alignment horizontal="center" vertical="center"/>
    </xf>
    <xf numFmtId="14" fontId="13" fillId="17" borderId="2" xfId="0" applyNumberFormat="1" applyFont="1" applyFill="1" applyBorder="1" applyAlignment="1">
      <alignment horizontal="center" vertical="center"/>
    </xf>
    <xf numFmtId="14" fontId="34" fillId="17" borderId="2" xfId="0" applyNumberFormat="1" applyFont="1" applyFill="1" applyBorder="1" applyAlignment="1">
      <alignment vertical="center" wrapText="1"/>
    </xf>
    <xf numFmtId="3" fontId="18" fillId="17" borderId="2" xfId="0" applyNumberFormat="1" applyFont="1" applyFill="1" applyBorder="1" applyAlignment="1">
      <alignment horizontal="center" vertical="center"/>
    </xf>
    <xf numFmtId="14" fontId="13" fillId="17" borderId="2" xfId="0" applyNumberFormat="1" applyFont="1" applyFill="1" applyBorder="1" applyAlignment="1">
      <alignment horizontal="center" vertical="center"/>
    </xf>
    <xf numFmtId="4" fontId="19" fillId="17" borderId="2" xfId="0" applyNumberFormat="1" applyFont="1" applyFill="1" applyBorder="1" applyAlignment="1">
      <alignment horizontal="center" vertical="center"/>
    </xf>
    <xf numFmtId="14" fontId="4" fillId="17" borderId="2" xfId="0" applyNumberFormat="1" applyFont="1" applyFill="1" applyBorder="1" applyAlignment="1">
      <alignment vertical="center"/>
    </xf>
    <xf numFmtId="0" fontId="13" fillId="17" borderId="39" xfId="0" applyNumberFormat="1" applyFont="1" applyFill="1" applyBorder="1" applyAlignment="1">
      <alignment horizontal="center" vertical="center"/>
    </xf>
    <xf numFmtId="0" fontId="12" fillId="17" borderId="40" xfId="0" applyFont="1" applyFill="1" applyBorder="1" applyAlignment="1">
      <alignment horizontal="left" vertical="center" wrapText="1"/>
    </xf>
    <xf numFmtId="0" fontId="13" fillId="17" borderId="39" xfId="0" applyFont="1" applyFill="1" applyBorder="1" applyAlignment="1">
      <alignment horizontal="left" vertical="center" wrapText="1"/>
    </xf>
    <xf numFmtId="3" fontId="18" fillId="17" borderId="2" xfId="0" applyNumberFormat="1" applyFont="1" applyFill="1" applyBorder="1" applyAlignment="1">
      <alignment horizontal="center" vertical="center" wrapText="1"/>
    </xf>
    <xf numFmtId="4" fontId="13" fillId="17" borderId="2" xfId="0" applyNumberFormat="1" applyFont="1" applyFill="1" applyBorder="1" applyAlignment="1">
      <alignment horizontal="center" vertical="center" wrapText="1"/>
    </xf>
    <xf numFmtId="4" fontId="13" fillId="17" borderId="4" xfId="18" applyNumberFormat="1" applyFont="1" applyFill="1" applyBorder="1" applyAlignment="1">
      <alignment horizontal="center" vertical="center"/>
    </xf>
    <xf numFmtId="4" fontId="12" fillId="17" borderId="40" xfId="0" applyNumberFormat="1" applyFont="1" applyFill="1" applyBorder="1" applyAlignment="1">
      <alignment horizontal="center" vertical="center"/>
    </xf>
    <xf numFmtId="4" fontId="8" fillId="17" borderId="2" xfId="0" applyNumberFormat="1" applyFont="1" applyFill="1" applyBorder="1" applyAlignment="1">
      <alignment horizontal="center" vertical="center"/>
    </xf>
    <xf numFmtId="4" fontId="50" fillId="17" borderId="2" xfId="0" applyNumberFormat="1" applyFont="1" applyFill="1" applyBorder="1" applyAlignment="1">
      <alignment horizontal="center" vertical="center"/>
    </xf>
    <xf numFmtId="4" fontId="21" fillId="17" borderId="2" xfId="0" applyNumberFormat="1" applyFont="1" applyFill="1" applyBorder="1" applyAlignment="1">
      <alignment horizontal="center" vertical="center"/>
    </xf>
    <xf numFmtId="4" fontId="48" fillId="17" borderId="2" xfId="0" applyNumberFormat="1" applyFont="1" applyFill="1" applyBorder="1" applyAlignment="1">
      <alignment horizontal="center" vertical="center"/>
    </xf>
    <xf numFmtId="14" fontId="34" fillId="17" borderId="2" xfId="0" applyNumberFormat="1" applyFont="1" applyFill="1" applyBorder="1" applyAlignment="1">
      <alignment vertical="center"/>
    </xf>
    <xf numFmtId="14" fontId="12" fillId="17" borderId="2" xfId="0" applyNumberFormat="1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left" vertical="center" wrapText="1"/>
    </xf>
    <xf numFmtId="4" fontId="13" fillId="17" borderId="9" xfId="0" applyNumberFormat="1" applyFont="1" applyFill="1" applyBorder="1" applyAlignment="1">
      <alignment horizontal="center" vertical="center"/>
    </xf>
    <xf numFmtId="4" fontId="49" fillId="17" borderId="2" xfId="0" applyNumberFormat="1" applyFont="1" applyFill="1" applyBorder="1" applyAlignment="1">
      <alignment horizontal="center" vertical="center"/>
    </xf>
    <xf numFmtId="14" fontId="4" fillId="17" borderId="2" xfId="0" applyNumberFormat="1" applyFont="1" applyFill="1" applyBorder="1" applyAlignment="1">
      <alignment vertical="center" wrapText="1"/>
    </xf>
    <xf numFmtId="0" fontId="13" fillId="17" borderId="5" xfId="0" applyFont="1" applyFill="1" applyBorder="1" applyAlignment="1">
      <alignment horizontal="left" vertical="center" wrapText="1"/>
    </xf>
    <xf numFmtId="14" fontId="34" fillId="17" borderId="3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4" fontId="53" fillId="17" borderId="3" xfId="0" applyNumberFormat="1" applyFont="1" applyFill="1" applyBorder="1" applyAlignment="1">
      <alignment horizontal="center" vertical="center"/>
    </xf>
    <xf numFmtId="4" fontId="52" fillId="17" borderId="2" xfId="0" applyNumberFormat="1" applyFont="1" applyFill="1" applyBorder="1" applyAlignment="1">
      <alignment horizontal="center" vertical="center"/>
    </xf>
    <xf numFmtId="4" fontId="53" fillId="17" borderId="2" xfId="0" applyNumberFormat="1" applyFont="1" applyFill="1" applyBorder="1" applyAlignment="1">
      <alignment horizontal="center" vertical="center"/>
    </xf>
    <xf numFmtId="4" fontId="52" fillId="0" borderId="2" xfId="0" applyNumberFormat="1" applyFont="1" applyFill="1" applyBorder="1" applyAlignment="1">
      <alignment horizontal="center" vertical="center"/>
    </xf>
    <xf numFmtId="4" fontId="53" fillId="0" borderId="2" xfId="0" applyNumberFormat="1" applyFont="1" applyFill="1" applyBorder="1" applyAlignment="1">
      <alignment horizontal="center" vertical="center"/>
    </xf>
    <xf numFmtId="4" fontId="5" fillId="17" borderId="2" xfId="0" applyNumberFormat="1" applyFont="1" applyFill="1" applyBorder="1" applyAlignment="1">
      <alignment horizontal="center" vertical="center"/>
    </xf>
    <xf numFmtId="4" fontId="4" fillId="17" borderId="2" xfId="0" applyNumberFormat="1" applyFont="1" applyFill="1" applyBorder="1" applyAlignment="1">
      <alignment horizontal="center" vertical="center"/>
    </xf>
    <xf numFmtId="14" fontId="6" fillId="17" borderId="2" xfId="0" applyNumberFormat="1" applyFont="1" applyFill="1" applyBorder="1" applyAlignment="1">
      <alignment horizontal="center" vertical="center"/>
    </xf>
    <xf numFmtId="3" fontId="12" fillId="17" borderId="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" fontId="5" fillId="16" borderId="2" xfId="0" applyNumberFormat="1" applyFont="1" applyFill="1" applyBorder="1" applyAlignment="1">
      <alignment horizontal="center" vertical="center"/>
    </xf>
    <xf numFmtId="4" fontId="52" fillId="18" borderId="2" xfId="0" applyNumberFormat="1" applyFont="1" applyFill="1" applyBorder="1" applyAlignment="1">
      <alignment horizontal="center" vertical="center"/>
    </xf>
    <xf numFmtId="3" fontId="13" fillId="17" borderId="2" xfId="0" applyNumberFormat="1" applyFont="1" applyFill="1" applyBorder="1" applyAlignment="1">
      <alignment horizontal="center" vertical="center" wrapText="1"/>
    </xf>
    <xf numFmtId="14" fontId="13" fillId="17" borderId="2" xfId="0" applyNumberFormat="1" applyFont="1" applyFill="1" applyBorder="1" applyAlignment="1">
      <alignment horizontal="center" vertical="center" wrapText="1"/>
    </xf>
    <xf numFmtId="4" fontId="52" fillId="5" borderId="2" xfId="0" applyNumberFormat="1" applyFont="1" applyFill="1" applyBorder="1" applyAlignment="1">
      <alignment horizontal="center" vertical="center"/>
    </xf>
    <xf numFmtId="4" fontId="52" fillId="5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/>
    </xf>
    <xf numFmtId="4" fontId="56" fillId="0" borderId="0" xfId="15" applyNumberFormat="1" applyFont="1" applyFill="1" applyAlignment="1">
      <alignment vertical="center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9" fillId="0" borderId="41" xfId="0" applyNumberFormat="1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165" fontId="59" fillId="0" borderId="43" xfId="15" applyNumberFormat="1" applyFont="1" applyFill="1" applyBorder="1" applyAlignment="1">
      <alignment horizontal="center" vertical="center" wrapText="1"/>
    </xf>
    <xf numFmtId="0" fontId="60" fillId="0" borderId="20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left" vertical="center" wrapText="1"/>
    </xf>
    <xf numFmtId="4" fontId="60" fillId="0" borderId="22" xfId="0" applyNumberFormat="1" applyFont="1" applyFill="1" applyBorder="1" applyAlignment="1">
      <alignment horizontal="center" vertical="center"/>
    </xf>
    <xf numFmtId="0" fontId="60" fillId="0" borderId="14" xfId="0" applyNumberFormat="1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vertical="center" wrapText="1"/>
    </xf>
    <xf numFmtId="0" fontId="60" fillId="0" borderId="2" xfId="0" applyFont="1" applyFill="1" applyBorder="1" applyAlignment="1">
      <alignment horizontal="left" vertical="center" wrapText="1"/>
    </xf>
    <xf numFmtId="4" fontId="60" fillId="0" borderId="15" xfId="0" applyNumberFormat="1" applyFont="1" applyFill="1" applyBorder="1" applyAlignment="1">
      <alignment horizontal="center" vertical="center"/>
    </xf>
    <xf numFmtId="0" fontId="60" fillId="0" borderId="18" xfId="0" applyNumberFormat="1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horizontal="left" vertical="center" wrapText="1"/>
    </xf>
    <xf numFmtId="4" fontId="60" fillId="0" borderId="15" xfId="18" applyNumberFormat="1" applyFont="1" applyFill="1" applyBorder="1" applyAlignment="1">
      <alignment horizontal="center" vertical="center"/>
    </xf>
    <xf numFmtId="4" fontId="60" fillId="0" borderId="26" xfId="0" applyNumberFormat="1" applyFont="1" applyFill="1" applyBorder="1" applyAlignment="1">
      <alignment horizontal="center" vertical="center"/>
    </xf>
    <xf numFmtId="0" fontId="59" fillId="0" borderId="41" xfId="0" applyNumberFormat="1" applyFont="1" applyFill="1" applyBorder="1" applyAlignment="1">
      <alignment horizontal="center" vertical="center"/>
    </xf>
    <xf numFmtId="0" fontId="60" fillId="0" borderId="16" xfId="0" applyNumberFormat="1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left" vertical="center" wrapText="1"/>
    </xf>
    <xf numFmtId="4" fontId="60" fillId="0" borderId="17" xfId="0" applyNumberFormat="1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vertical="center" wrapText="1"/>
    </xf>
    <xf numFmtId="0" fontId="54" fillId="0" borderId="42" xfId="0" applyFont="1" applyFill="1" applyBorder="1" applyAlignment="1">
      <alignment horizontal="left" vertical="center" wrapText="1"/>
    </xf>
    <xf numFmtId="0" fontId="55" fillId="0" borderId="42" xfId="0" applyFont="1" applyFill="1" applyBorder="1" applyAlignment="1">
      <alignment horizontal="center" vertical="center" wrapText="1"/>
    </xf>
    <xf numFmtId="4" fontId="54" fillId="0" borderId="43" xfId="0" applyNumberFormat="1" applyFont="1" applyFill="1" applyBorder="1" applyAlignment="1">
      <alignment horizontal="center" vertical="center"/>
    </xf>
    <xf numFmtId="165" fontId="58" fillId="0" borderId="0" xfId="15" applyNumberFormat="1" applyFont="1" applyFill="1" applyAlignment="1">
      <alignment horizontal="right"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8" xfId="0" applyBorder="1" applyAlignment="1">
      <alignment wrapText="1"/>
    </xf>
    <xf numFmtId="0" fontId="2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1" fillId="0" borderId="44" xfId="0" applyFont="1" applyFill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6" fillId="0" borderId="7" xfId="0" applyFont="1" applyFill="1" applyBorder="1" applyAlignment="1">
      <alignment horizontal="left" vertical="center"/>
    </xf>
    <xf numFmtId="0" fontId="27" fillId="0" borderId="46" xfId="0" applyFont="1" applyBorder="1" applyAlignment="1">
      <alignment vertical="center"/>
    </xf>
    <xf numFmtId="0" fontId="32" fillId="0" borderId="20" xfId="0" applyFont="1" applyFill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2" fillId="0" borderId="7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25" fillId="5" borderId="47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28" fillId="5" borderId="18" xfId="0" applyFont="1" applyFill="1" applyBorder="1" applyAlignment="1">
      <alignment horizontal="left" vertical="center"/>
    </xf>
    <xf numFmtId="0" fontId="31" fillId="5" borderId="19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F12" sqref="F12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4"/>
  <sheetViews>
    <sheetView workbookViewId="0" topLeftCell="A1">
      <selection activeCell="E4" sqref="E4"/>
    </sheetView>
  </sheetViews>
  <sheetFormatPr defaultColWidth="9.00390625" defaultRowHeight="12.75"/>
  <cols>
    <col min="1" max="1" width="25.125" style="0" customWidth="1"/>
    <col min="2" max="2" width="19.875" style="0" customWidth="1"/>
    <col min="3" max="3" width="16.375" style="0" customWidth="1"/>
    <col min="4" max="4" width="19.25390625" style="0" customWidth="1"/>
    <col min="5" max="5" width="22.625" style="0" customWidth="1"/>
    <col min="6" max="6" width="17.875" style="220" customWidth="1"/>
  </cols>
  <sheetData>
    <row r="2" spans="1:7" ht="15">
      <c r="A2" s="240" t="s">
        <v>209</v>
      </c>
      <c r="B2" s="240" t="s">
        <v>210</v>
      </c>
      <c r="C2" s="240" t="s">
        <v>207</v>
      </c>
      <c r="D2" s="239" t="s">
        <v>208</v>
      </c>
      <c r="E2" s="240" t="s">
        <v>216</v>
      </c>
      <c r="F2" s="241"/>
      <c r="G2" s="240"/>
    </row>
    <row r="3" spans="1:7" ht="36">
      <c r="A3" s="227" t="s">
        <v>139</v>
      </c>
      <c r="B3" s="228" t="s">
        <v>112</v>
      </c>
      <c r="C3" s="203">
        <v>641009</v>
      </c>
      <c r="D3" s="229">
        <v>5550</v>
      </c>
      <c r="E3" s="243">
        <v>5550</v>
      </c>
      <c r="F3" s="202"/>
      <c r="G3" s="230"/>
    </row>
    <row r="4" spans="1:7" ht="36">
      <c r="A4" s="212" t="s">
        <v>114</v>
      </c>
      <c r="B4" s="149" t="s">
        <v>115</v>
      </c>
      <c r="C4" s="158">
        <v>641009</v>
      </c>
      <c r="D4" s="150">
        <v>1950</v>
      </c>
      <c r="E4" s="351">
        <f>D4-0.8</f>
        <v>1949.2</v>
      </c>
      <c r="F4" s="32"/>
      <c r="G4" s="213"/>
    </row>
    <row r="5" spans="1:7" ht="24">
      <c r="A5" s="214" t="s">
        <v>100</v>
      </c>
      <c r="B5" s="149" t="s">
        <v>99</v>
      </c>
      <c r="C5" s="158">
        <v>641009</v>
      </c>
      <c r="D5" s="150">
        <v>18578</v>
      </c>
      <c r="E5" s="233">
        <v>18578</v>
      </c>
      <c r="F5" s="32"/>
      <c r="G5" s="213"/>
    </row>
    <row r="6" spans="1:7" ht="60">
      <c r="A6" s="215" t="s">
        <v>83</v>
      </c>
      <c r="B6" s="149" t="s">
        <v>84</v>
      </c>
      <c r="C6" s="204">
        <v>641009</v>
      </c>
      <c r="D6" s="150">
        <v>2602</v>
      </c>
      <c r="E6" s="237">
        <v>2602</v>
      </c>
      <c r="F6" s="32"/>
      <c r="G6" s="213"/>
    </row>
    <row r="7" spans="1:7" ht="36">
      <c r="A7" s="214" t="s">
        <v>95</v>
      </c>
      <c r="B7" s="149" t="s">
        <v>96</v>
      </c>
      <c r="C7" s="158">
        <v>641009</v>
      </c>
      <c r="D7" s="150">
        <v>13417</v>
      </c>
      <c r="E7" s="233">
        <v>13417</v>
      </c>
      <c r="F7" s="32"/>
      <c r="G7" s="213"/>
    </row>
    <row r="8" spans="1:7" ht="24">
      <c r="A8" s="214" t="s">
        <v>85</v>
      </c>
      <c r="B8" s="149" t="s">
        <v>86</v>
      </c>
      <c r="C8" s="158">
        <v>641009</v>
      </c>
      <c r="D8" s="150">
        <v>18925.38</v>
      </c>
      <c r="E8" s="349">
        <f>D8-123.11</f>
        <v>18802.27</v>
      </c>
      <c r="F8" s="32"/>
      <c r="G8" s="213"/>
    </row>
    <row r="9" spans="1:7" ht="14.25">
      <c r="A9" s="338" t="s">
        <v>123</v>
      </c>
      <c r="B9" s="339" t="s">
        <v>121</v>
      </c>
      <c r="C9" s="340">
        <v>641009</v>
      </c>
      <c r="D9" s="341">
        <v>2540</v>
      </c>
      <c r="E9" s="344">
        <v>2540</v>
      </c>
      <c r="F9" s="342"/>
      <c r="G9" s="343"/>
    </row>
    <row r="10" spans="1:7" ht="18">
      <c r="A10" s="216"/>
      <c r="B10" s="216"/>
      <c r="C10" s="222">
        <v>641009</v>
      </c>
      <c r="D10" s="317">
        <f>SUM(D3:D9)</f>
        <v>63562.380000000005</v>
      </c>
      <c r="E10" s="242">
        <f>SUM(E3:E9)</f>
        <v>63438.47</v>
      </c>
      <c r="F10" s="223"/>
      <c r="G10" s="216"/>
    </row>
    <row r="12" spans="1:7" ht="36">
      <c r="A12" s="151" t="s">
        <v>144</v>
      </c>
      <c r="B12" s="149" t="s">
        <v>28</v>
      </c>
      <c r="C12" s="158">
        <v>641010</v>
      </c>
      <c r="D12" s="150">
        <v>1840.65</v>
      </c>
      <c r="E12" s="233">
        <v>1840.65</v>
      </c>
      <c r="F12" s="32"/>
      <c r="G12" s="216"/>
    </row>
    <row r="13" spans="1:7" ht="60">
      <c r="A13" s="151" t="s">
        <v>148</v>
      </c>
      <c r="B13" s="149" t="s">
        <v>72</v>
      </c>
      <c r="C13" s="158">
        <v>641010</v>
      </c>
      <c r="D13" s="150">
        <v>1543.6</v>
      </c>
      <c r="E13" s="234">
        <v>1543.6</v>
      </c>
      <c r="F13" s="32"/>
      <c r="G13" s="216"/>
    </row>
    <row r="14" spans="1:7" ht="24">
      <c r="A14" s="151" t="s">
        <v>143</v>
      </c>
      <c r="B14" s="149" t="s">
        <v>29</v>
      </c>
      <c r="C14" s="158">
        <v>641010</v>
      </c>
      <c r="D14" s="150">
        <v>1419</v>
      </c>
      <c r="E14" s="235">
        <v>1419</v>
      </c>
      <c r="F14" s="32"/>
      <c r="G14" s="216"/>
    </row>
    <row r="15" spans="1:7" ht="48">
      <c r="A15" s="151" t="s">
        <v>142</v>
      </c>
      <c r="B15" s="149" t="s">
        <v>62</v>
      </c>
      <c r="C15" s="204">
        <v>641010</v>
      </c>
      <c r="D15" s="150">
        <v>7981.44</v>
      </c>
      <c r="E15" s="236">
        <v>7981.44</v>
      </c>
      <c r="F15" s="146"/>
      <c r="G15" s="216"/>
    </row>
    <row r="16" spans="1:7" ht="48">
      <c r="A16" s="190" t="s">
        <v>140</v>
      </c>
      <c r="B16" s="149" t="s">
        <v>116</v>
      </c>
      <c r="C16" s="158">
        <v>641010</v>
      </c>
      <c r="D16" s="150">
        <v>3850</v>
      </c>
      <c r="E16" s="244">
        <v>3850</v>
      </c>
      <c r="F16" s="32"/>
      <c r="G16" s="223"/>
    </row>
    <row r="17" spans="1:7" ht="48">
      <c r="A17" s="190" t="s">
        <v>141</v>
      </c>
      <c r="B17" s="149" t="s">
        <v>113</v>
      </c>
      <c r="C17" s="158">
        <v>641010</v>
      </c>
      <c r="D17" s="150">
        <v>2610</v>
      </c>
      <c r="E17" s="234">
        <v>2610</v>
      </c>
      <c r="F17" s="32"/>
      <c r="G17" s="223"/>
    </row>
    <row r="18" spans="1:7" ht="18">
      <c r="A18" s="216"/>
      <c r="B18" s="216"/>
      <c r="C18" s="222">
        <v>641010</v>
      </c>
      <c r="D18" s="317">
        <f>SUM(D12:D17)</f>
        <v>19244.69</v>
      </c>
      <c r="E18" s="242">
        <f>SUM(E12:E17)</f>
        <v>19244.69</v>
      </c>
      <c r="F18" s="223"/>
      <c r="G18" s="216"/>
    </row>
    <row r="20" spans="1:7" ht="36">
      <c r="A20" s="148" t="s">
        <v>44</v>
      </c>
      <c r="B20" s="149" t="s">
        <v>45</v>
      </c>
      <c r="C20" s="158">
        <v>642001</v>
      </c>
      <c r="D20" s="150">
        <v>8020</v>
      </c>
      <c r="E20" s="350">
        <f>D20-153.41</f>
        <v>7866.59</v>
      </c>
      <c r="F20" s="146"/>
      <c r="G20" s="216"/>
    </row>
    <row r="21" spans="1:7" ht="24">
      <c r="A21" s="148" t="s">
        <v>87</v>
      </c>
      <c r="B21" s="149" t="s">
        <v>88</v>
      </c>
      <c r="C21" s="158">
        <v>642001</v>
      </c>
      <c r="D21" s="150">
        <v>30912.81</v>
      </c>
      <c r="E21" s="237">
        <v>30912.81</v>
      </c>
      <c r="F21" s="146"/>
      <c r="G21" s="216"/>
    </row>
    <row r="22" spans="1:7" ht="24">
      <c r="A22" s="148" t="s">
        <v>110</v>
      </c>
      <c r="B22" s="149" t="s">
        <v>111</v>
      </c>
      <c r="C22" s="205">
        <v>642001</v>
      </c>
      <c r="D22" s="150">
        <v>44180.1</v>
      </c>
      <c r="E22" s="237">
        <v>44180.1</v>
      </c>
      <c r="F22" s="146"/>
      <c r="G22" s="216"/>
    </row>
    <row r="23" spans="1:7" ht="72">
      <c r="A23" s="151" t="s">
        <v>50</v>
      </c>
      <c r="B23" s="149" t="s">
        <v>51</v>
      </c>
      <c r="C23" s="158">
        <v>642001</v>
      </c>
      <c r="D23" s="150">
        <v>10450</v>
      </c>
      <c r="E23" s="235">
        <v>10450</v>
      </c>
      <c r="F23" s="146"/>
      <c r="G23" s="216"/>
    </row>
    <row r="24" spans="1:7" ht="36">
      <c r="A24" s="151" t="s">
        <v>52</v>
      </c>
      <c r="B24" s="149" t="s">
        <v>53</v>
      </c>
      <c r="C24" s="158">
        <v>642001</v>
      </c>
      <c r="D24" s="218">
        <v>20000</v>
      </c>
      <c r="E24" s="235">
        <v>20000</v>
      </c>
      <c r="F24" s="32"/>
      <c r="G24" s="216"/>
    </row>
    <row r="25" spans="1:7" ht="60">
      <c r="A25" s="151" t="s">
        <v>38</v>
      </c>
      <c r="B25" s="149" t="s">
        <v>39</v>
      </c>
      <c r="C25" s="158">
        <v>642001</v>
      </c>
      <c r="D25" s="150">
        <v>5816.3</v>
      </c>
      <c r="E25" s="235">
        <v>5816.3</v>
      </c>
      <c r="F25" s="32"/>
      <c r="G25" s="216"/>
    </row>
    <row r="26" spans="1:7" ht="24">
      <c r="A26" s="151" t="s">
        <v>89</v>
      </c>
      <c r="B26" s="149" t="s">
        <v>90</v>
      </c>
      <c r="C26" s="158">
        <v>642001</v>
      </c>
      <c r="D26" s="150">
        <v>4410</v>
      </c>
      <c r="E26" s="234">
        <v>4410</v>
      </c>
      <c r="F26" s="32"/>
      <c r="G26" s="216"/>
    </row>
    <row r="27" spans="1:7" ht="12.75">
      <c r="A27" s="148" t="s">
        <v>46</v>
      </c>
      <c r="B27" s="149" t="s">
        <v>47</v>
      </c>
      <c r="C27" s="158">
        <v>642001</v>
      </c>
      <c r="D27" s="150">
        <v>17855.69</v>
      </c>
      <c r="E27" s="235">
        <v>17855.69</v>
      </c>
      <c r="F27" s="146"/>
      <c r="G27" s="216"/>
    </row>
    <row r="28" spans="1:7" ht="36">
      <c r="A28" s="151" t="s">
        <v>32</v>
      </c>
      <c r="B28" s="149" t="s">
        <v>33</v>
      </c>
      <c r="C28" s="158">
        <v>642001</v>
      </c>
      <c r="D28" s="150">
        <v>1240</v>
      </c>
      <c r="E28" s="235">
        <v>1240</v>
      </c>
      <c r="F28" s="32"/>
      <c r="G28" s="216"/>
    </row>
    <row r="29" spans="1:7" ht="12.75">
      <c r="A29" s="151" t="s">
        <v>81</v>
      </c>
      <c r="B29" s="149" t="s">
        <v>82</v>
      </c>
      <c r="C29" s="158">
        <v>642001</v>
      </c>
      <c r="D29" s="150">
        <v>7740</v>
      </c>
      <c r="E29" s="233">
        <v>7740</v>
      </c>
      <c r="F29" s="32"/>
      <c r="G29" s="216"/>
    </row>
    <row r="30" spans="1:7" ht="24">
      <c r="A30" s="148" t="s">
        <v>122</v>
      </c>
      <c r="B30" s="149" t="s">
        <v>67</v>
      </c>
      <c r="C30" s="158">
        <v>642001</v>
      </c>
      <c r="D30" s="150">
        <v>4780</v>
      </c>
      <c r="E30" s="237">
        <v>4780</v>
      </c>
      <c r="F30" s="32"/>
      <c r="G30" s="216"/>
    </row>
    <row r="31" spans="1:7" ht="12.75">
      <c r="A31" s="148" t="s">
        <v>58</v>
      </c>
      <c r="B31" s="149" t="s">
        <v>59</v>
      </c>
      <c r="C31" s="158">
        <v>642001</v>
      </c>
      <c r="D31" s="150">
        <v>12608.4</v>
      </c>
      <c r="E31" s="235">
        <v>12608.4</v>
      </c>
      <c r="F31" s="32"/>
      <c r="G31" s="216"/>
    </row>
    <row r="32" spans="1:7" ht="12.75">
      <c r="A32" s="151" t="s">
        <v>48</v>
      </c>
      <c r="B32" s="149" t="s">
        <v>49</v>
      </c>
      <c r="C32" s="158">
        <v>642001</v>
      </c>
      <c r="D32" s="150">
        <v>44782.4</v>
      </c>
      <c r="E32" s="235">
        <v>44782.4</v>
      </c>
      <c r="F32" s="32"/>
      <c r="G32" s="216"/>
    </row>
    <row r="33" spans="1:7" ht="48">
      <c r="A33" s="148" t="s">
        <v>93</v>
      </c>
      <c r="B33" s="149" t="s">
        <v>94</v>
      </c>
      <c r="C33" s="158">
        <v>642001</v>
      </c>
      <c r="D33" s="150">
        <v>4667.6</v>
      </c>
      <c r="E33" s="235">
        <v>4667.6</v>
      </c>
      <c r="F33" s="146"/>
      <c r="G33" s="216"/>
    </row>
    <row r="34" spans="1:7" ht="24">
      <c r="A34" s="148" t="s">
        <v>108</v>
      </c>
      <c r="B34" s="149" t="s">
        <v>109</v>
      </c>
      <c r="C34" s="205">
        <v>642001</v>
      </c>
      <c r="D34" s="150">
        <v>14592.2</v>
      </c>
      <c r="E34" s="350">
        <f>D34-353.49</f>
        <v>14238.710000000001</v>
      </c>
      <c r="F34" s="32"/>
      <c r="G34" s="216"/>
    </row>
    <row r="35" spans="1:7" ht="24">
      <c r="A35" s="148" t="s">
        <v>42</v>
      </c>
      <c r="B35" s="149" t="s">
        <v>43</v>
      </c>
      <c r="C35" s="158">
        <v>642001</v>
      </c>
      <c r="D35" s="150">
        <v>13150</v>
      </c>
      <c r="E35" s="235">
        <v>13150</v>
      </c>
      <c r="F35" s="32"/>
      <c r="G35" s="216"/>
    </row>
    <row r="36" spans="1:7" ht="24">
      <c r="A36" s="151" t="s">
        <v>91</v>
      </c>
      <c r="B36" s="149" t="s">
        <v>92</v>
      </c>
      <c r="C36" s="158">
        <v>642001</v>
      </c>
      <c r="D36" s="218">
        <v>45253</v>
      </c>
      <c r="E36" s="235">
        <v>45253</v>
      </c>
      <c r="F36" s="146"/>
      <c r="G36" s="216"/>
    </row>
    <row r="37" spans="1:7" ht="36">
      <c r="A37" s="151" t="s">
        <v>34</v>
      </c>
      <c r="B37" s="149" t="s">
        <v>35</v>
      </c>
      <c r="C37" s="158">
        <v>642001</v>
      </c>
      <c r="D37" s="150">
        <v>3401</v>
      </c>
      <c r="E37" s="235">
        <v>3401</v>
      </c>
      <c r="F37" s="32"/>
      <c r="G37" s="216"/>
    </row>
    <row r="38" spans="1:7" ht="36">
      <c r="A38" s="148" t="s">
        <v>69</v>
      </c>
      <c r="B38" s="149" t="s">
        <v>68</v>
      </c>
      <c r="C38" s="158">
        <v>642001</v>
      </c>
      <c r="D38" s="150">
        <v>11836.12</v>
      </c>
      <c r="E38" s="237">
        <v>11836.12</v>
      </c>
      <c r="F38" s="146"/>
      <c r="G38" s="216"/>
    </row>
    <row r="39" spans="1:7" ht="24">
      <c r="A39" s="148" t="s">
        <v>56</v>
      </c>
      <c r="B39" s="149" t="s">
        <v>57</v>
      </c>
      <c r="C39" s="158">
        <v>642001</v>
      </c>
      <c r="D39" s="150">
        <v>7750</v>
      </c>
      <c r="E39" s="349">
        <f>D39-62.02</f>
        <v>7687.98</v>
      </c>
      <c r="F39" s="32"/>
      <c r="G39" s="216"/>
    </row>
    <row r="40" spans="1:7" ht="12.75">
      <c r="A40" s="148" t="s">
        <v>156</v>
      </c>
      <c r="B40" s="149" t="s">
        <v>101</v>
      </c>
      <c r="C40" s="206">
        <v>642001</v>
      </c>
      <c r="D40" s="150">
        <v>3058</v>
      </c>
      <c r="E40" s="235">
        <v>3058</v>
      </c>
      <c r="F40" s="32"/>
      <c r="G40" s="216"/>
    </row>
    <row r="41" spans="1:7" ht="48">
      <c r="A41" s="151" t="s">
        <v>31</v>
      </c>
      <c r="B41" s="149" t="s">
        <v>30</v>
      </c>
      <c r="C41" s="158">
        <v>642001</v>
      </c>
      <c r="D41" s="150">
        <v>1652.4</v>
      </c>
      <c r="E41" s="349">
        <f>D41-30</f>
        <v>1622.4</v>
      </c>
      <c r="F41" s="32"/>
      <c r="G41" s="216"/>
    </row>
    <row r="42" spans="1:7" ht="12.75">
      <c r="A42" s="148" t="s">
        <v>54</v>
      </c>
      <c r="B42" s="149" t="s">
        <v>55</v>
      </c>
      <c r="C42" s="158">
        <v>642001</v>
      </c>
      <c r="D42" s="150">
        <v>11828.81</v>
      </c>
      <c r="E42" s="235">
        <v>11828.81</v>
      </c>
      <c r="F42" s="32"/>
      <c r="G42" s="216"/>
    </row>
    <row r="43" spans="1:7" ht="24">
      <c r="A43" s="151" t="s">
        <v>76</v>
      </c>
      <c r="B43" s="149" t="s">
        <v>75</v>
      </c>
      <c r="C43" s="158">
        <v>642001</v>
      </c>
      <c r="D43" s="150">
        <v>9450</v>
      </c>
      <c r="E43" s="235">
        <v>9450</v>
      </c>
      <c r="F43" s="32"/>
      <c r="G43" s="345"/>
    </row>
    <row r="44" spans="1:7" ht="18">
      <c r="A44" s="216"/>
      <c r="B44" s="216"/>
      <c r="C44" s="222">
        <v>642001</v>
      </c>
      <c r="D44" s="317">
        <f>SUM(D20:D43)</f>
        <v>339434.83</v>
      </c>
      <c r="E44" s="242">
        <f>SUM(E20:E43)</f>
        <v>338835.91</v>
      </c>
      <c r="F44" s="223"/>
      <c r="G44" s="216"/>
    </row>
    <row r="46" spans="1:7" ht="36">
      <c r="A46" s="68" t="s">
        <v>70</v>
      </c>
      <c r="B46" s="69" t="s">
        <v>71</v>
      </c>
      <c r="C46" s="204">
        <v>642002</v>
      </c>
      <c r="D46" s="70">
        <v>10880</v>
      </c>
      <c r="E46" s="235">
        <v>10880</v>
      </c>
      <c r="F46" s="146"/>
      <c r="G46" s="211"/>
    </row>
    <row r="47" spans="1:7" ht="36">
      <c r="A47" s="68" t="s">
        <v>104</v>
      </c>
      <c r="B47" s="69" t="s">
        <v>105</v>
      </c>
      <c r="C47" s="204">
        <v>642002</v>
      </c>
      <c r="D47" s="70">
        <v>9990</v>
      </c>
      <c r="E47" s="235">
        <v>9990</v>
      </c>
      <c r="F47" s="146"/>
      <c r="G47" s="211"/>
    </row>
    <row r="48" spans="1:7" ht="24">
      <c r="A48" s="68" t="s">
        <v>36</v>
      </c>
      <c r="B48" s="69" t="s">
        <v>37</v>
      </c>
      <c r="C48" s="158">
        <v>642002</v>
      </c>
      <c r="D48" s="70">
        <v>5601</v>
      </c>
      <c r="E48" s="235">
        <v>5601</v>
      </c>
      <c r="F48" s="210"/>
      <c r="G48" s="211"/>
    </row>
    <row r="49" spans="1:7" ht="60">
      <c r="A49" s="71" t="s">
        <v>77</v>
      </c>
      <c r="B49" s="69" t="s">
        <v>78</v>
      </c>
      <c r="C49" s="158">
        <v>642002</v>
      </c>
      <c r="D49" s="140">
        <v>78900.76</v>
      </c>
      <c r="E49" s="235">
        <v>78900.76</v>
      </c>
      <c r="F49" s="210"/>
      <c r="G49" s="211"/>
    </row>
    <row r="50" spans="1:7" ht="12.75">
      <c r="A50" s="68" t="s">
        <v>97</v>
      </c>
      <c r="B50" s="69" t="s">
        <v>98</v>
      </c>
      <c r="C50" s="158">
        <v>642002</v>
      </c>
      <c r="D50" s="70">
        <v>5238</v>
      </c>
      <c r="E50" s="233">
        <v>5238</v>
      </c>
      <c r="F50" s="210"/>
      <c r="G50" s="211"/>
    </row>
    <row r="51" spans="1:7" ht="48">
      <c r="A51" s="68" t="s">
        <v>41</v>
      </c>
      <c r="B51" s="69" t="s">
        <v>40</v>
      </c>
      <c r="C51" s="158">
        <v>642002</v>
      </c>
      <c r="D51" s="70">
        <v>2215</v>
      </c>
      <c r="E51" s="235">
        <v>2215</v>
      </c>
      <c r="F51" s="210"/>
      <c r="G51" s="211"/>
    </row>
    <row r="52" spans="1:7" ht="18">
      <c r="A52" s="216"/>
      <c r="B52" s="216"/>
      <c r="C52" s="222">
        <v>642002</v>
      </c>
      <c r="D52" s="317">
        <f>SUM(D46:D51)</f>
        <v>112824.76</v>
      </c>
      <c r="E52" s="242">
        <f>SUM(E46:E51)</f>
        <v>112824.76</v>
      </c>
      <c r="F52" s="223"/>
      <c r="G52" s="216"/>
    </row>
    <row r="54" spans="1:7" ht="36">
      <c r="A54" s="68" t="s">
        <v>73</v>
      </c>
      <c r="B54" s="69" t="s">
        <v>74</v>
      </c>
      <c r="C54" s="158">
        <v>642007</v>
      </c>
      <c r="D54" s="70">
        <v>12300</v>
      </c>
      <c r="E54" s="237">
        <v>12300</v>
      </c>
      <c r="F54" s="210"/>
      <c r="G54" s="211"/>
    </row>
    <row r="55" spans="1:7" ht="48">
      <c r="A55" s="71" t="s">
        <v>79</v>
      </c>
      <c r="B55" s="69" t="s">
        <v>80</v>
      </c>
      <c r="C55" s="158">
        <v>642007</v>
      </c>
      <c r="D55" s="70">
        <v>22800</v>
      </c>
      <c r="E55" s="237">
        <v>22800</v>
      </c>
      <c r="F55" s="210"/>
      <c r="G55" s="211"/>
    </row>
    <row r="56" spans="1:7" ht="18">
      <c r="A56" s="216"/>
      <c r="B56" s="216"/>
      <c r="C56" s="245">
        <v>642007</v>
      </c>
      <c r="D56" s="317">
        <f>SUM(D54:D55)</f>
        <v>35100</v>
      </c>
      <c r="E56" s="242">
        <f>SUM(E54:E55)</f>
        <v>35100</v>
      </c>
      <c r="F56" s="223"/>
      <c r="G56" s="216"/>
    </row>
    <row r="58" spans="1:7" ht="24">
      <c r="A58" s="68" t="s">
        <v>100</v>
      </c>
      <c r="B58" s="69" t="s">
        <v>99</v>
      </c>
      <c r="C58" s="158">
        <v>721006</v>
      </c>
      <c r="D58" s="70">
        <v>6720</v>
      </c>
      <c r="E58" s="231">
        <v>6720</v>
      </c>
      <c r="F58" s="210"/>
      <c r="G58" s="211"/>
    </row>
    <row r="59" spans="1:7" ht="36">
      <c r="A59" s="151" t="s">
        <v>95</v>
      </c>
      <c r="B59" s="149" t="s">
        <v>96</v>
      </c>
      <c r="C59" s="158">
        <v>721006</v>
      </c>
      <c r="D59" s="150">
        <v>40045.34</v>
      </c>
      <c r="E59" s="231">
        <v>40045.34</v>
      </c>
      <c r="F59" s="210"/>
      <c r="G59" s="211"/>
    </row>
    <row r="60" spans="1:7" ht="12.75">
      <c r="A60" s="190" t="s">
        <v>123</v>
      </c>
      <c r="B60" s="149" t="s">
        <v>121</v>
      </c>
      <c r="C60" s="158">
        <v>721006</v>
      </c>
      <c r="D60" s="150">
        <v>2700</v>
      </c>
      <c r="E60" s="234">
        <v>2700</v>
      </c>
      <c r="F60" s="210"/>
      <c r="G60" s="211"/>
    </row>
    <row r="61" spans="1:7" ht="18">
      <c r="A61" s="216"/>
      <c r="B61" s="216"/>
      <c r="C61" s="246">
        <v>721006</v>
      </c>
      <c r="D61" s="317">
        <f>SUM(D58:D60)</f>
        <v>49465.34</v>
      </c>
      <c r="E61" s="242">
        <f>SUM(E58:E60)</f>
        <v>49465.34</v>
      </c>
      <c r="F61" s="223"/>
      <c r="G61" s="216"/>
    </row>
    <row r="62" ht="12.75">
      <c r="C62" s="224"/>
    </row>
    <row r="63" spans="1:7" ht="24">
      <c r="A63" s="148" t="s">
        <v>56</v>
      </c>
      <c r="B63" s="149" t="s">
        <v>157</v>
      </c>
      <c r="C63" s="247">
        <v>722001</v>
      </c>
      <c r="D63" s="316">
        <v>6470</v>
      </c>
      <c r="E63" s="248">
        <v>6470</v>
      </c>
      <c r="F63" s="210"/>
      <c r="G63" s="211"/>
    </row>
    <row r="64" ht="12.75">
      <c r="C64" s="224"/>
    </row>
    <row r="65" spans="1:7" ht="24">
      <c r="A65" s="148" t="s">
        <v>106</v>
      </c>
      <c r="B65" s="149" t="s">
        <v>107</v>
      </c>
      <c r="C65" s="247">
        <v>722003</v>
      </c>
      <c r="D65" s="316">
        <v>13101</v>
      </c>
      <c r="E65" s="248">
        <v>13101</v>
      </c>
      <c r="F65" s="210"/>
      <c r="G65" s="211"/>
    </row>
    <row r="66" ht="23.25">
      <c r="E66" s="232">
        <f>E65+E63+E61+E56+E52+E44+E18+E10</f>
        <v>638480.1699999999</v>
      </c>
    </row>
    <row r="68" ht="12.75">
      <c r="D68" s="319"/>
    </row>
    <row r="70" ht="12.75">
      <c r="E70" s="249"/>
    </row>
    <row r="71" ht="12.75">
      <c r="E71" s="346"/>
    </row>
    <row r="72" spans="2:5" ht="12.75">
      <c r="B72" s="216"/>
      <c r="C72" s="216" t="s">
        <v>215</v>
      </c>
      <c r="D72" s="346"/>
      <c r="E72" s="346"/>
    </row>
    <row r="73" spans="2:5" ht="12.75">
      <c r="B73" s="311">
        <v>13101</v>
      </c>
      <c r="C73" s="311">
        <v>13101</v>
      </c>
      <c r="D73" s="347"/>
      <c r="E73" s="347"/>
    </row>
    <row r="74" spans="2:5" ht="12.75">
      <c r="B74" s="311">
        <v>6470</v>
      </c>
      <c r="C74" s="311">
        <v>6470</v>
      </c>
      <c r="D74" s="347"/>
      <c r="E74" s="347"/>
    </row>
    <row r="75" spans="2:5" ht="12.75">
      <c r="B75" s="311">
        <v>49465.34</v>
      </c>
      <c r="C75" s="311">
        <v>49465.34</v>
      </c>
      <c r="D75" s="347"/>
      <c r="E75" s="347"/>
    </row>
    <row r="76" spans="2:5" ht="12.75">
      <c r="B76" s="311">
        <v>35100</v>
      </c>
      <c r="C76" s="312">
        <f>SUM(C73:C75)</f>
        <v>69036.34</v>
      </c>
      <c r="D76" s="347"/>
      <c r="E76" s="347"/>
    </row>
    <row r="77" spans="2:5" ht="12.75">
      <c r="B77" s="311">
        <v>112824.76</v>
      </c>
      <c r="C77" s="216" t="s">
        <v>200</v>
      </c>
      <c r="D77" s="347"/>
      <c r="E77" s="347"/>
    </row>
    <row r="78" spans="2:5" ht="12.75">
      <c r="B78" s="311">
        <v>339434.83</v>
      </c>
      <c r="C78" s="318">
        <v>35100</v>
      </c>
      <c r="D78" s="348"/>
      <c r="E78" s="347"/>
    </row>
    <row r="79" spans="2:5" ht="12.75">
      <c r="B79" s="314">
        <v>19244.69</v>
      </c>
      <c r="C79" s="311">
        <v>112824.76</v>
      </c>
      <c r="E79" s="348"/>
    </row>
    <row r="80" spans="2:5" ht="12.75">
      <c r="B80" s="311">
        <v>63562.38</v>
      </c>
      <c r="C80" s="311">
        <v>339434.83</v>
      </c>
      <c r="E80" s="346"/>
    </row>
    <row r="81" spans="2:5" ht="12.75">
      <c r="B81" s="312">
        <f>SUM(B73:B80)</f>
        <v>639202.9999999999</v>
      </c>
      <c r="C81" s="311">
        <v>19244.69</v>
      </c>
      <c r="E81" s="346"/>
    </row>
    <row r="82" spans="2:3" ht="12.75">
      <c r="B82" s="249"/>
      <c r="C82" s="311">
        <v>63562.38</v>
      </c>
    </row>
    <row r="83" spans="2:3" ht="12.75">
      <c r="B83" s="249"/>
      <c r="C83" s="312">
        <f>SUM(C78:C82)</f>
        <v>570166.66</v>
      </c>
    </row>
    <row r="84" ht="12.75">
      <c r="B84" s="313"/>
    </row>
  </sheetData>
  <printOptions/>
  <pageMargins left="0.75" right="0.5" top="0.35" bottom="0.18" header="0.17" footer="0.16"/>
  <pageSetup horizontalDpi="600" verticalDpi="600" orientation="landscape" paperSize="9" r:id="rId1"/>
  <headerFooter alignWithMargins="0">
    <oddHeader>&amp;CDROGY&amp;R&amp;P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H11" sqref="H11"/>
    </sheetView>
  </sheetViews>
  <sheetFormatPr defaultColWidth="9.00390625" defaultRowHeight="12.75"/>
  <cols>
    <col min="1" max="1" width="21.75390625" style="220" customWidth="1"/>
    <col min="2" max="2" width="31.375" style="220" customWidth="1"/>
    <col min="3" max="3" width="19.875" style="220" customWidth="1"/>
    <col min="4" max="4" width="16.625" style="0" customWidth="1"/>
    <col min="5" max="5" width="21.625" style="0" customWidth="1"/>
  </cols>
  <sheetData>
    <row r="1" spans="1:4" ht="15.75" thickBot="1">
      <c r="A1" s="360"/>
      <c r="B1" s="361"/>
      <c r="C1" s="361"/>
      <c r="D1" s="362"/>
    </row>
    <row r="2" spans="1:5" ht="15.75">
      <c r="A2" s="363" t="s">
        <v>207</v>
      </c>
      <c r="B2" s="364" t="s">
        <v>199</v>
      </c>
      <c r="C2" s="365" t="s">
        <v>205</v>
      </c>
      <c r="D2" s="365" t="s">
        <v>213</v>
      </c>
      <c r="E2" s="366" t="s">
        <v>214</v>
      </c>
    </row>
    <row r="3" spans="1:7" ht="22.5">
      <c r="A3" s="354">
        <v>641009</v>
      </c>
      <c r="B3" s="355">
        <v>63439.19</v>
      </c>
      <c r="C3" s="356">
        <v>63562.38</v>
      </c>
      <c r="D3" s="356">
        <v>123.19</v>
      </c>
      <c r="E3" s="367" t="s">
        <v>217</v>
      </c>
      <c r="G3" s="249"/>
    </row>
    <row r="4" spans="1:5" ht="15.75">
      <c r="A4" s="333">
        <v>641010</v>
      </c>
      <c r="B4" s="336">
        <v>19244.69</v>
      </c>
      <c r="C4" s="221">
        <v>19244.69</v>
      </c>
      <c r="D4" s="221"/>
      <c r="E4" s="368"/>
    </row>
    <row r="5" spans="1:8" ht="48.75" customHeight="1">
      <c r="A5" s="333">
        <v>642001</v>
      </c>
      <c r="B5" s="336">
        <v>338835.91</v>
      </c>
      <c r="C5" s="221">
        <v>339434.83</v>
      </c>
      <c r="D5" s="221">
        <v>598.92</v>
      </c>
      <c r="E5" s="381" t="s">
        <v>218</v>
      </c>
      <c r="F5" s="522" t="s">
        <v>221</v>
      </c>
      <c r="G5" s="523"/>
      <c r="H5" s="524"/>
    </row>
    <row r="6" spans="1:5" ht="15.75">
      <c r="A6" s="333">
        <v>642002</v>
      </c>
      <c r="B6" s="336">
        <f>20870+91954.76</f>
        <v>112824.76</v>
      </c>
      <c r="C6" s="221">
        <v>112824.76</v>
      </c>
      <c r="D6" s="221"/>
      <c r="E6" s="368"/>
    </row>
    <row r="7" spans="1:5" ht="15.75">
      <c r="A7" s="333">
        <v>642007</v>
      </c>
      <c r="B7" s="336">
        <v>35100</v>
      </c>
      <c r="C7" s="251">
        <v>35100</v>
      </c>
      <c r="D7" s="251"/>
      <c r="E7" s="368"/>
    </row>
    <row r="8" spans="1:5" ht="15.75">
      <c r="A8" s="217" t="s">
        <v>200</v>
      </c>
      <c r="B8" s="225">
        <f>SUM(B3:B7)</f>
        <v>569444.5499999999</v>
      </c>
      <c r="C8" s="226">
        <f>SUM(C3:C7)</f>
        <v>570166.66</v>
      </c>
      <c r="D8" s="226">
        <f>SUM(D3:D7)</f>
        <v>722.1099999999999</v>
      </c>
      <c r="E8" s="368"/>
    </row>
    <row r="9" spans="1:5" ht="15.75">
      <c r="A9" s="333">
        <v>721006</v>
      </c>
      <c r="B9" s="336">
        <v>49465.34</v>
      </c>
      <c r="C9" s="221">
        <v>49465.34</v>
      </c>
      <c r="D9" s="221"/>
      <c r="E9" s="368"/>
    </row>
    <row r="10" spans="1:5" ht="15.75">
      <c r="A10" s="333">
        <v>722001</v>
      </c>
      <c r="B10" s="336">
        <v>6470</v>
      </c>
      <c r="C10" s="221">
        <v>6470</v>
      </c>
      <c r="D10" s="221"/>
      <c r="E10" s="368"/>
    </row>
    <row r="11" spans="1:5" ht="15.75">
      <c r="A11" s="333">
        <v>722003</v>
      </c>
      <c r="B11" s="336">
        <v>13101</v>
      </c>
      <c r="C11" s="221">
        <v>13101</v>
      </c>
      <c r="D11" s="221"/>
      <c r="E11" s="368"/>
    </row>
    <row r="12" spans="1:5" ht="15.75">
      <c r="A12" s="217" t="s">
        <v>201</v>
      </c>
      <c r="B12" s="225">
        <f>SUM(B9:B11)</f>
        <v>69036.34</v>
      </c>
      <c r="C12" s="252">
        <f>SUM(C9:C11)</f>
        <v>69036.34</v>
      </c>
      <c r="D12" s="252"/>
      <c r="E12" s="368"/>
    </row>
    <row r="13" spans="1:5" ht="21" thickBot="1">
      <c r="A13" s="253" t="s">
        <v>202</v>
      </c>
      <c r="B13" s="254">
        <f>B8+B12</f>
        <v>638480.8899999999</v>
      </c>
      <c r="C13" s="255">
        <f>C8+C12</f>
        <v>639203</v>
      </c>
      <c r="D13" s="255">
        <f>D8+D12</f>
        <v>722.1099999999999</v>
      </c>
      <c r="E13" s="369"/>
    </row>
    <row r="14" spans="1:4" ht="14.25" customHeight="1" thickBot="1">
      <c r="A14" s="199"/>
      <c r="B14" s="200"/>
      <c r="C14" s="200"/>
      <c r="D14" s="200"/>
    </row>
    <row r="15" spans="1:4" ht="25.5" customHeight="1">
      <c r="A15" s="370" t="s">
        <v>203</v>
      </c>
      <c r="B15" s="371">
        <v>995818</v>
      </c>
      <c r="C15" s="372"/>
      <c r="D15" s="208"/>
    </row>
    <row r="16" spans="1:7" ht="25.5" customHeight="1">
      <c r="A16" s="373" t="s">
        <v>120</v>
      </c>
      <c r="B16" s="303">
        <v>-345915</v>
      </c>
      <c r="C16" s="374" t="s">
        <v>206</v>
      </c>
      <c r="D16" s="208"/>
      <c r="G16" s="249"/>
    </row>
    <row r="17" spans="1:5" ht="27.75" customHeight="1">
      <c r="A17" s="373" t="s">
        <v>204</v>
      </c>
      <c r="B17" s="303">
        <f>SUM(B15:B16)</f>
        <v>649903</v>
      </c>
      <c r="C17" s="374"/>
      <c r="D17" s="208"/>
      <c r="E17" s="249"/>
    </row>
    <row r="18" spans="1:4" ht="30.75" customHeight="1">
      <c r="A18" s="373" t="s">
        <v>120</v>
      </c>
      <c r="B18" s="303">
        <v>-10700</v>
      </c>
      <c r="C18" s="374" t="s">
        <v>206</v>
      </c>
      <c r="D18" s="250"/>
    </row>
    <row r="19" spans="1:4" ht="30.75" customHeight="1">
      <c r="A19" s="375" t="s">
        <v>204</v>
      </c>
      <c r="B19" s="358">
        <f>SUM(B17:B18)</f>
        <v>639203</v>
      </c>
      <c r="C19" s="376"/>
      <c r="D19" s="208"/>
    </row>
    <row r="20" spans="1:4" ht="32.25" customHeight="1">
      <c r="A20" s="377" t="s">
        <v>219</v>
      </c>
      <c r="B20" s="359">
        <f>C13-B13</f>
        <v>722.1100000001024</v>
      </c>
      <c r="C20" s="376"/>
      <c r="D20" s="208"/>
    </row>
    <row r="21" spans="1:4" ht="30" customHeight="1" thickBot="1">
      <c r="A21" s="378" t="s">
        <v>220</v>
      </c>
      <c r="B21" s="379">
        <f>B8+B12</f>
        <v>638480.8899999999</v>
      </c>
      <c r="C21" s="380"/>
      <c r="D21" s="208"/>
    </row>
    <row r="22" spans="1:4" ht="12.75">
      <c r="A22" s="4"/>
      <c r="B22" s="4"/>
      <c r="C22" s="4"/>
      <c r="D22" s="201"/>
    </row>
    <row r="23" spans="1:4" ht="12.75">
      <c r="A23" s="219"/>
      <c r="B23" s="219"/>
      <c r="C23" s="219"/>
      <c r="D23" s="201"/>
    </row>
    <row r="24" ht="12.75">
      <c r="B24" s="357"/>
    </row>
  </sheetData>
  <mergeCells count="1">
    <mergeCell ref="F5:H5"/>
  </mergeCells>
  <printOptions/>
  <pageMargins left="0.67" right="0.38" top="0.73" bottom="1" header="0.29" footer="0.4921259845"/>
  <pageSetup horizontalDpi="600" verticalDpi="600" orientation="landscape" paperSize="9" r:id="rId1"/>
  <headerFooter alignWithMargins="0">
    <oddHeader>&amp;R&amp;"Arial CE,Tučné"&amp;14DROGY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2"/>
  <sheetViews>
    <sheetView workbookViewId="0" topLeftCell="A1">
      <selection activeCell="D54" sqref="D54"/>
    </sheetView>
  </sheetViews>
  <sheetFormatPr defaultColWidth="9.125" defaultRowHeight="12.75"/>
  <cols>
    <col min="1" max="1" width="32.375" style="23" customWidth="1"/>
    <col min="2" max="2" width="30.00390625" style="23" customWidth="1"/>
    <col min="3" max="3" width="17.375" style="42" customWidth="1"/>
    <col min="4" max="4" width="17.375" style="8" customWidth="1"/>
    <col min="5" max="5" width="15.25390625" style="17" customWidth="1"/>
    <col min="6" max="6" width="13.25390625" style="18" bestFit="1" customWidth="1"/>
    <col min="7" max="8" width="9.125" style="4" customWidth="1"/>
    <col min="9" max="10" width="9.125" style="1" customWidth="1"/>
    <col min="11" max="11" width="9.875" style="1" bestFit="1" customWidth="1"/>
    <col min="12" max="16384" width="9.125" style="1" customWidth="1"/>
  </cols>
  <sheetData>
    <row r="1" spans="1:6" s="4" customFormat="1" ht="13.5" customHeight="1">
      <c r="A1" s="23"/>
      <c r="B1" s="23"/>
      <c r="C1" s="42"/>
      <c r="D1" s="8"/>
      <c r="E1" s="17"/>
      <c r="F1" s="18"/>
    </row>
    <row r="2" spans="1:27" ht="18">
      <c r="A2" s="55"/>
      <c r="B2" s="56"/>
      <c r="C2" s="13"/>
      <c r="D2" s="19"/>
      <c r="E2" s="19"/>
      <c r="F2" s="2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3.5" thickBot="1">
      <c r="A3" s="2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52" customFormat="1" ht="37.5" customHeight="1">
      <c r="A4" s="259" t="s">
        <v>3</v>
      </c>
      <c r="B4" s="260" t="s">
        <v>2</v>
      </c>
      <c r="C4" s="261" t="s">
        <v>19</v>
      </c>
      <c r="D4" s="262" t="s">
        <v>147</v>
      </c>
      <c r="E4" s="263" t="s">
        <v>21</v>
      </c>
      <c r="F4" s="264" t="s">
        <v>22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s="52" customFormat="1" ht="36">
      <c r="A5" s="214" t="s">
        <v>139</v>
      </c>
      <c r="B5" s="149" t="s">
        <v>112</v>
      </c>
      <c r="C5" s="206">
        <v>641009</v>
      </c>
      <c r="D5" s="238">
        <v>5550</v>
      </c>
      <c r="E5" s="35">
        <v>5550</v>
      </c>
      <c r="F5" s="265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6" s="5" customFormat="1" ht="24">
      <c r="A6" s="212" t="s">
        <v>114</v>
      </c>
      <c r="B6" s="149" t="s">
        <v>115</v>
      </c>
      <c r="C6" s="158">
        <v>641009</v>
      </c>
      <c r="D6" s="238">
        <v>1950</v>
      </c>
      <c r="E6" s="143">
        <v>1950</v>
      </c>
      <c r="F6" s="265"/>
    </row>
    <row r="7" spans="1:6" s="5" customFormat="1" ht="14.25">
      <c r="A7" s="214" t="s">
        <v>100</v>
      </c>
      <c r="B7" s="149" t="s">
        <v>99</v>
      </c>
      <c r="C7" s="158">
        <v>641009</v>
      </c>
      <c r="D7" s="238">
        <v>18578</v>
      </c>
      <c r="E7" s="32">
        <v>18578</v>
      </c>
      <c r="F7" s="265"/>
    </row>
    <row r="8" spans="1:6" s="5" customFormat="1" ht="48">
      <c r="A8" s="215" t="s">
        <v>83</v>
      </c>
      <c r="B8" s="149" t="s">
        <v>84</v>
      </c>
      <c r="C8" s="204">
        <v>641009</v>
      </c>
      <c r="D8" s="238">
        <v>2602</v>
      </c>
      <c r="E8" s="31">
        <v>2602</v>
      </c>
      <c r="F8" s="265"/>
    </row>
    <row r="9" spans="1:10" s="5" customFormat="1" ht="24">
      <c r="A9" s="214" t="s">
        <v>95</v>
      </c>
      <c r="B9" s="149" t="s">
        <v>96</v>
      </c>
      <c r="C9" s="158">
        <v>641009</v>
      </c>
      <c r="D9" s="238">
        <v>13417</v>
      </c>
      <c r="E9" s="32">
        <v>13417</v>
      </c>
      <c r="F9" s="265"/>
      <c r="J9" s="5" t="s">
        <v>6</v>
      </c>
    </row>
    <row r="10" spans="1:6" s="5" customFormat="1" ht="14.25">
      <c r="A10" s="214" t="s">
        <v>85</v>
      </c>
      <c r="B10" s="149" t="s">
        <v>86</v>
      </c>
      <c r="C10" s="158">
        <v>641009</v>
      </c>
      <c r="D10" s="238">
        <v>18925.38</v>
      </c>
      <c r="E10" s="35">
        <v>18925.38</v>
      </c>
      <c r="F10" s="265"/>
    </row>
    <row r="11" spans="1:6" s="5" customFormat="1" ht="14.25">
      <c r="A11" s="212" t="s">
        <v>123</v>
      </c>
      <c r="B11" s="149" t="s">
        <v>121</v>
      </c>
      <c r="C11" s="158">
        <v>641009</v>
      </c>
      <c r="D11" s="238">
        <v>2540</v>
      </c>
      <c r="E11" s="146">
        <v>2540</v>
      </c>
      <c r="F11" s="265"/>
    </row>
    <row r="12" spans="1:6" s="5" customFormat="1" ht="24">
      <c r="A12" s="214" t="s">
        <v>144</v>
      </c>
      <c r="B12" s="149" t="s">
        <v>28</v>
      </c>
      <c r="C12" s="158">
        <v>641010</v>
      </c>
      <c r="D12" s="238">
        <v>1840.65</v>
      </c>
      <c r="E12" s="32">
        <v>1840.65</v>
      </c>
      <c r="F12" s="265"/>
    </row>
    <row r="13" spans="1:6" s="5" customFormat="1" ht="36">
      <c r="A13" s="214" t="s">
        <v>148</v>
      </c>
      <c r="B13" s="149" t="s">
        <v>72</v>
      </c>
      <c r="C13" s="158">
        <v>641010</v>
      </c>
      <c r="D13" s="238">
        <v>1543.6</v>
      </c>
      <c r="E13" s="146">
        <v>1543.6</v>
      </c>
      <c r="F13" s="265"/>
    </row>
    <row r="14" spans="1:6" s="5" customFormat="1" ht="24">
      <c r="A14" s="214" t="s">
        <v>143</v>
      </c>
      <c r="B14" s="149" t="s">
        <v>29</v>
      </c>
      <c r="C14" s="158">
        <v>641010</v>
      </c>
      <c r="D14" s="238">
        <v>1419</v>
      </c>
      <c r="E14" s="35">
        <v>1419</v>
      </c>
      <c r="F14" s="265"/>
    </row>
    <row r="15" spans="1:6" s="5" customFormat="1" ht="36">
      <c r="A15" s="214" t="s">
        <v>142</v>
      </c>
      <c r="B15" s="149" t="s">
        <v>62</v>
      </c>
      <c r="C15" s="204">
        <v>641010</v>
      </c>
      <c r="D15" s="238">
        <v>7981.44</v>
      </c>
      <c r="E15" s="127">
        <v>7981.44</v>
      </c>
      <c r="F15" s="266"/>
    </row>
    <row r="16" spans="1:6" s="5" customFormat="1" ht="36">
      <c r="A16" s="212" t="s">
        <v>140</v>
      </c>
      <c r="B16" s="149" t="s">
        <v>116</v>
      </c>
      <c r="C16" s="158">
        <v>641010</v>
      </c>
      <c r="D16" s="238">
        <v>3850</v>
      </c>
      <c r="E16" s="143">
        <v>3850</v>
      </c>
      <c r="F16" s="265"/>
    </row>
    <row r="17" spans="1:6" s="5" customFormat="1" ht="36">
      <c r="A17" s="212" t="s">
        <v>141</v>
      </c>
      <c r="B17" s="149" t="s">
        <v>113</v>
      </c>
      <c r="C17" s="158">
        <v>641010</v>
      </c>
      <c r="D17" s="238">
        <v>2610</v>
      </c>
      <c r="E17" s="146">
        <v>2610</v>
      </c>
      <c r="F17" s="265"/>
    </row>
    <row r="18" spans="1:6" s="5" customFormat="1" ht="24">
      <c r="A18" s="215" t="s">
        <v>44</v>
      </c>
      <c r="B18" s="149" t="s">
        <v>45</v>
      </c>
      <c r="C18" s="158">
        <v>642001</v>
      </c>
      <c r="D18" s="238">
        <v>8020</v>
      </c>
      <c r="E18" s="31">
        <v>8020</v>
      </c>
      <c r="F18" s="266"/>
    </row>
    <row r="19" spans="1:6" s="5" customFormat="1" ht="14.25">
      <c r="A19" s="215" t="s">
        <v>87</v>
      </c>
      <c r="B19" s="149" t="s">
        <v>88</v>
      </c>
      <c r="C19" s="158">
        <v>642001</v>
      </c>
      <c r="D19" s="238">
        <v>30912.81</v>
      </c>
      <c r="E19" s="31">
        <v>30912.81</v>
      </c>
      <c r="F19" s="265"/>
    </row>
    <row r="20" spans="1:6" s="5" customFormat="1" ht="24">
      <c r="A20" s="215" t="s">
        <v>110</v>
      </c>
      <c r="B20" s="149" t="s">
        <v>111</v>
      </c>
      <c r="C20" s="205">
        <v>642001</v>
      </c>
      <c r="D20" s="238">
        <v>44180.1</v>
      </c>
      <c r="E20" s="31">
        <v>44180.1</v>
      </c>
      <c r="F20" s="267"/>
    </row>
    <row r="21" spans="1:6" s="5" customFormat="1" ht="32.25" customHeight="1">
      <c r="A21" s="214" t="s">
        <v>50</v>
      </c>
      <c r="B21" s="149" t="s">
        <v>51</v>
      </c>
      <c r="C21" s="158">
        <v>642001</v>
      </c>
      <c r="D21" s="238">
        <v>10450</v>
      </c>
      <c r="E21" s="35">
        <v>10450</v>
      </c>
      <c r="F21" s="265"/>
    </row>
    <row r="22" spans="1:6" s="5" customFormat="1" ht="24">
      <c r="A22" s="214" t="s">
        <v>52</v>
      </c>
      <c r="B22" s="149" t="s">
        <v>53</v>
      </c>
      <c r="C22" s="158">
        <v>642001</v>
      </c>
      <c r="D22" s="337">
        <v>20000</v>
      </c>
      <c r="E22" s="35">
        <v>20000</v>
      </c>
      <c r="F22" s="265"/>
    </row>
    <row r="23" spans="1:6" s="5" customFormat="1" ht="21" customHeight="1">
      <c r="A23" s="214" t="s">
        <v>38</v>
      </c>
      <c r="B23" s="149" t="s">
        <v>39</v>
      </c>
      <c r="C23" s="158">
        <v>642001</v>
      </c>
      <c r="D23" s="238">
        <v>5816.3</v>
      </c>
      <c r="E23" s="35">
        <v>5816.3</v>
      </c>
      <c r="F23" s="265"/>
    </row>
    <row r="24" spans="1:6" ht="12.75">
      <c r="A24" s="214" t="s">
        <v>89</v>
      </c>
      <c r="B24" s="149" t="s">
        <v>90</v>
      </c>
      <c r="C24" s="158">
        <v>642001</v>
      </c>
      <c r="D24" s="238">
        <v>4410</v>
      </c>
      <c r="E24" s="146">
        <v>4410</v>
      </c>
      <c r="F24" s="265"/>
    </row>
    <row r="25" spans="1:6" ht="12.75">
      <c r="A25" s="215" t="s">
        <v>46</v>
      </c>
      <c r="B25" s="149" t="s">
        <v>47</v>
      </c>
      <c r="C25" s="158">
        <v>642001</v>
      </c>
      <c r="D25" s="238">
        <v>17855.69</v>
      </c>
      <c r="E25" s="35">
        <v>17855.69</v>
      </c>
      <c r="F25" s="266"/>
    </row>
    <row r="26" spans="1:6" ht="24">
      <c r="A26" s="214" t="s">
        <v>32</v>
      </c>
      <c r="B26" s="149" t="s">
        <v>33</v>
      </c>
      <c r="C26" s="158">
        <v>642001</v>
      </c>
      <c r="D26" s="238">
        <v>1240</v>
      </c>
      <c r="E26" s="35">
        <v>1240</v>
      </c>
      <c r="F26" s="265"/>
    </row>
    <row r="27" spans="1:6" ht="12.75">
      <c r="A27" s="214" t="s">
        <v>81</v>
      </c>
      <c r="B27" s="149" t="s">
        <v>82</v>
      </c>
      <c r="C27" s="158">
        <v>642001</v>
      </c>
      <c r="D27" s="238">
        <v>7740</v>
      </c>
      <c r="E27" s="32">
        <v>7740</v>
      </c>
      <c r="F27" s="265"/>
    </row>
    <row r="28" spans="1:6" ht="24">
      <c r="A28" s="215" t="s">
        <v>122</v>
      </c>
      <c r="B28" s="149" t="s">
        <v>67</v>
      </c>
      <c r="C28" s="158">
        <v>642001</v>
      </c>
      <c r="D28" s="238">
        <v>4780</v>
      </c>
      <c r="E28" s="31">
        <v>4780</v>
      </c>
      <c r="F28" s="265"/>
    </row>
    <row r="29" spans="1:6" ht="12.75">
      <c r="A29" s="215" t="s">
        <v>58</v>
      </c>
      <c r="B29" s="149" t="s">
        <v>59</v>
      </c>
      <c r="C29" s="158">
        <v>642001</v>
      </c>
      <c r="D29" s="238">
        <v>12608.4</v>
      </c>
      <c r="E29" s="35">
        <v>12608.4</v>
      </c>
      <c r="F29" s="265"/>
    </row>
    <row r="30" spans="1:6" ht="12.75">
      <c r="A30" s="214" t="s">
        <v>48</v>
      </c>
      <c r="B30" s="149" t="s">
        <v>49</v>
      </c>
      <c r="C30" s="158">
        <v>642001</v>
      </c>
      <c r="D30" s="238">
        <v>44782.4</v>
      </c>
      <c r="E30" s="35">
        <v>44782.4</v>
      </c>
      <c r="F30" s="265"/>
    </row>
    <row r="31" spans="1:6" ht="21.75" customHeight="1">
      <c r="A31" s="215" t="s">
        <v>93</v>
      </c>
      <c r="B31" s="149" t="s">
        <v>94</v>
      </c>
      <c r="C31" s="158">
        <v>642001</v>
      </c>
      <c r="D31" s="238">
        <v>4667.6</v>
      </c>
      <c r="E31" s="35">
        <v>4667.6</v>
      </c>
      <c r="F31" s="266"/>
    </row>
    <row r="32" spans="1:6" ht="12.75">
      <c r="A32" s="215" t="s">
        <v>108</v>
      </c>
      <c r="B32" s="149" t="s">
        <v>109</v>
      </c>
      <c r="C32" s="205">
        <v>642001</v>
      </c>
      <c r="D32" s="238">
        <v>14592.2</v>
      </c>
      <c r="E32" s="31">
        <v>14592.2</v>
      </c>
      <c r="F32" s="265"/>
    </row>
    <row r="33" spans="1:6" ht="24">
      <c r="A33" s="215" t="s">
        <v>42</v>
      </c>
      <c r="B33" s="149" t="s">
        <v>43</v>
      </c>
      <c r="C33" s="158">
        <v>642001</v>
      </c>
      <c r="D33" s="238">
        <v>13150</v>
      </c>
      <c r="E33" s="35">
        <v>13150</v>
      </c>
      <c r="F33" s="265"/>
    </row>
    <row r="34" spans="1:6" ht="24">
      <c r="A34" s="214" t="s">
        <v>91</v>
      </c>
      <c r="B34" s="149" t="s">
        <v>92</v>
      </c>
      <c r="C34" s="158">
        <v>642001</v>
      </c>
      <c r="D34" s="337">
        <v>45253</v>
      </c>
      <c r="E34" s="35">
        <v>45253</v>
      </c>
      <c r="F34" s="266"/>
    </row>
    <row r="35" spans="1:6" ht="24">
      <c r="A35" s="214" t="s">
        <v>34</v>
      </c>
      <c r="B35" s="149" t="s">
        <v>35</v>
      </c>
      <c r="C35" s="158">
        <v>642001</v>
      </c>
      <c r="D35" s="238">
        <v>3401</v>
      </c>
      <c r="E35" s="35">
        <v>3401</v>
      </c>
      <c r="F35" s="265"/>
    </row>
    <row r="36" spans="1:6" ht="24">
      <c r="A36" s="215" t="s">
        <v>69</v>
      </c>
      <c r="B36" s="149" t="s">
        <v>68</v>
      </c>
      <c r="C36" s="158">
        <v>642001</v>
      </c>
      <c r="D36" s="238">
        <v>11836.12</v>
      </c>
      <c r="E36" s="31">
        <v>11836.12</v>
      </c>
      <c r="F36" s="266"/>
    </row>
    <row r="37" spans="1:6" ht="20.25" customHeight="1">
      <c r="A37" s="215" t="s">
        <v>56</v>
      </c>
      <c r="B37" s="149" t="s">
        <v>57</v>
      </c>
      <c r="C37" s="158">
        <v>642001</v>
      </c>
      <c r="D37" s="238">
        <v>7750</v>
      </c>
      <c r="E37" s="35">
        <v>7750</v>
      </c>
      <c r="F37" s="265"/>
    </row>
    <row r="38" spans="1:6" ht="12.75">
      <c r="A38" s="215" t="s">
        <v>156</v>
      </c>
      <c r="B38" s="149" t="s">
        <v>101</v>
      </c>
      <c r="C38" s="206">
        <v>642001</v>
      </c>
      <c r="D38" s="238">
        <v>3058</v>
      </c>
      <c r="E38" s="35">
        <v>3058</v>
      </c>
      <c r="F38" s="265"/>
    </row>
    <row r="39" spans="1:6" ht="20.25" customHeight="1">
      <c r="A39" s="214" t="s">
        <v>31</v>
      </c>
      <c r="B39" s="149" t="s">
        <v>30</v>
      </c>
      <c r="C39" s="158">
        <v>642001</v>
      </c>
      <c r="D39" s="238">
        <v>1652.4</v>
      </c>
      <c r="E39" s="35">
        <v>1652.4</v>
      </c>
      <c r="F39" s="265"/>
    </row>
    <row r="40" spans="1:6" ht="12.75">
      <c r="A40" s="215" t="s">
        <v>54</v>
      </c>
      <c r="B40" s="149" t="s">
        <v>55</v>
      </c>
      <c r="C40" s="158">
        <v>642001</v>
      </c>
      <c r="D40" s="238">
        <v>11828.81</v>
      </c>
      <c r="E40" s="35">
        <v>11828.81</v>
      </c>
      <c r="F40" s="265"/>
    </row>
    <row r="41" spans="1:6" ht="12.75">
      <c r="A41" s="214" t="s">
        <v>76</v>
      </c>
      <c r="B41" s="149" t="s">
        <v>75</v>
      </c>
      <c r="C41" s="158">
        <v>642001</v>
      </c>
      <c r="D41" s="238">
        <v>9450</v>
      </c>
      <c r="E41" s="35">
        <v>9450</v>
      </c>
      <c r="F41" s="265"/>
    </row>
    <row r="42" spans="1:6" ht="24">
      <c r="A42" s="214" t="s">
        <v>70</v>
      </c>
      <c r="B42" s="149" t="s">
        <v>71</v>
      </c>
      <c r="C42" s="204">
        <v>642002</v>
      </c>
      <c r="D42" s="238">
        <v>10880</v>
      </c>
      <c r="E42" s="35">
        <v>10880</v>
      </c>
      <c r="F42" s="265"/>
    </row>
    <row r="43" spans="1:6" ht="24">
      <c r="A43" s="214" t="s">
        <v>104</v>
      </c>
      <c r="B43" s="149" t="s">
        <v>105</v>
      </c>
      <c r="C43" s="204">
        <v>642002</v>
      </c>
      <c r="D43" s="238">
        <v>9990</v>
      </c>
      <c r="E43" s="35">
        <v>9990</v>
      </c>
      <c r="F43" s="265"/>
    </row>
    <row r="44" spans="1:6" ht="24">
      <c r="A44" s="214" t="s">
        <v>36</v>
      </c>
      <c r="B44" s="149" t="s">
        <v>37</v>
      </c>
      <c r="C44" s="158">
        <v>642002</v>
      </c>
      <c r="D44" s="238">
        <v>5601</v>
      </c>
      <c r="E44" s="35">
        <v>5601</v>
      </c>
      <c r="F44" s="265"/>
    </row>
    <row r="45" spans="1:6" ht="36">
      <c r="A45" s="215" t="s">
        <v>77</v>
      </c>
      <c r="B45" s="149" t="s">
        <v>78</v>
      </c>
      <c r="C45" s="158">
        <v>642002</v>
      </c>
      <c r="D45" s="337">
        <v>78900.76</v>
      </c>
      <c r="E45" s="35">
        <v>78900.76</v>
      </c>
      <c r="F45" s="265"/>
    </row>
    <row r="46" spans="1:6" ht="12.75">
      <c r="A46" s="214" t="s">
        <v>97</v>
      </c>
      <c r="B46" s="149" t="s">
        <v>98</v>
      </c>
      <c r="C46" s="158">
        <v>642002</v>
      </c>
      <c r="D46" s="238">
        <v>5238</v>
      </c>
      <c r="E46" s="32">
        <v>5238</v>
      </c>
      <c r="F46" s="265"/>
    </row>
    <row r="47" spans="1:6" ht="36">
      <c r="A47" s="214" t="s">
        <v>41</v>
      </c>
      <c r="B47" s="149" t="s">
        <v>40</v>
      </c>
      <c r="C47" s="158">
        <v>642002</v>
      </c>
      <c r="D47" s="238">
        <v>2215</v>
      </c>
      <c r="E47" s="35">
        <v>2215</v>
      </c>
      <c r="F47" s="265"/>
    </row>
    <row r="48" spans="1:6" ht="24">
      <c r="A48" s="214" t="s">
        <v>73</v>
      </c>
      <c r="B48" s="149" t="s">
        <v>74</v>
      </c>
      <c r="C48" s="158">
        <v>642007</v>
      </c>
      <c r="D48" s="238">
        <v>12300</v>
      </c>
      <c r="E48" s="35">
        <v>12300</v>
      </c>
      <c r="F48" s="265"/>
    </row>
    <row r="49" spans="1:6" ht="36">
      <c r="A49" s="215" t="s">
        <v>79</v>
      </c>
      <c r="B49" s="149" t="s">
        <v>80</v>
      </c>
      <c r="C49" s="158">
        <v>642007</v>
      </c>
      <c r="D49" s="238">
        <v>22800</v>
      </c>
      <c r="E49" s="31">
        <v>22800</v>
      </c>
      <c r="F49" s="265"/>
    </row>
    <row r="50" spans="1:6" s="4" customFormat="1" ht="12.75">
      <c r="A50" s="214" t="s">
        <v>100</v>
      </c>
      <c r="B50" s="149" t="s">
        <v>99</v>
      </c>
      <c r="C50" s="147">
        <v>721006</v>
      </c>
      <c r="D50" s="238">
        <v>6720</v>
      </c>
      <c r="E50" s="32"/>
      <c r="F50" s="265">
        <v>6720</v>
      </c>
    </row>
    <row r="51" spans="1:6" s="4" customFormat="1" ht="24">
      <c r="A51" s="214" t="s">
        <v>95</v>
      </c>
      <c r="B51" s="149" t="s">
        <v>96</v>
      </c>
      <c r="C51" s="147">
        <v>721006</v>
      </c>
      <c r="D51" s="238">
        <v>40045.34</v>
      </c>
      <c r="E51" s="32"/>
      <c r="F51" s="265">
        <v>40045.34</v>
      </c>
    </row>
    <row r="52" spans="1:6" s="4" customFormat="1" ht="12.75">
      <c r="A52" s="212" t="s">
        <v>123</v>
      </c>
      <c r="B52" s="149" t="s">
        <v>121</v>
      </c>
      <c r="C52" s="147">
        <v>721006</v>
      </c>
      <c r="D52" s="238">
        <v>2700</v>
      </c>
      <c r="E52" s="146"/>
      <c r="F52" s="265">
        <v>2700</v>
      </c>
    </row>
    <row r="53" spans="1:6" s="4" customFormat="1" ht="24">
      <c r="A53" s="215" t="s">
        <v>56</v>
      </c>
      <c r="B53" s="149" t="s">
        <v>157</v>
      </c>
      <c r="C53" s="147">
        <v>722001</v>
      </c>
      <c r="D53" s="238">
        <v>6470</v>
      </c>
      <c r="E53" s="35"/>
      <c r="F53" s="265">
        <v>6470</v>
      </c>
    </row>
    <row r="54" spans="1:6" s="4" customFormat="1" ht="12.75">
      <c r="A54" s="215" t="s">
        <v>106</v>
      </c>
      <c r="B54" s="149" t="s">
        <v>107</v>
      </c>
      <c r="C54" s="147">
        <v>722003</v>
      </c>
      <c r="D54" s="238">
        <v>13101</v>
      </c>
      <c r="E54" s="31"/>
      <c r="F54" s="265">
        <v>13101</v>
      </c>
    </row>
    <row r="55" spans="1:6" s="13" customFormat="1" ht="15.75" thickBot="1">
      <c r="A55" s="268" t="s">
        <v>4</v>
      </c>
      <c r="B55" s="256" t="s">
        <v>5</v>
      </c>
      <c r="C55" s="207" t="s">
        <v>5</v>
      </c>
      <c r="D55" s="257">
        <f>SUM(D5:D54)</f>
        <v>639203</v>
      </c>
      <c r="E55" s="257">
        <f>SUM(E5:E54)</f>
        <v>570166.66</v>
      </c>
      <c r="F55" s="269">
        <f>SUM(F5:F54)</f>
        <v>69036.34</v>
      </c>
    </row>
    <row r="56" spans="1:8" s="3" customFormat="1" ht="22.5" customHeight="1">
      <c r="A56" s="25"/>
      <c r="B56" s="25"/>
      <c r="C56" s="14"/>
      <c r="D56" s="258">
        <f>E55+F55</f>
        <v>639203</v>
      </c>
      <c r="E56" s="15"/>
      <c r="F56" s="15"/>
      <c r="G56" s="13"/>
      <c r="H56" s="13"/>
    </row>
    <row r="57" spans="1:6" ht="16.5" customHeight="1" thickBot="1">
      <c r="A57" s="281"/>
      <c r="B57" s="282"/>
      <c r="C57" s="208"/>
      <c r="D57" s="138" t="s">
        <v>6</v>
      </c>
      <c r="E57" s="21"/>
      <c r="F57" s="22"/>
    </row>
    <row r="58" spans="1:6" ht="12.75" hidden="1">
      <c r="A58" s="124"/>
      <c r="B58" s="283"/>
      <c r="C58" s="208"/>
      <c r="D58" s="120"/>
      <c r="E58" s="21"/>
      <c r="F58" s="22"/>
    </row>
    <row r="59" spans="1:6" ht="22.5" customHeight="1">
      <c r="A59" s="297" t="s">
        <v>125</v>
      </c>
      <c r="B59" s="298">
        <v>995818</v>
      </c>
      <c r="C59" s="281"/>
      <c r="D59" s="282"/>
      <c r="E59" s="21"/>
      <c r="F59" s="22"/>
    </row>
    <row r="60" spans="1:6" ht="22.5" customHeight="1">
      <c r="A60" s="299" t="s">
        <v>126</v>
      </c>
      <c r="B60" s="300">
        <v>345915</v>
      </c>
      <c r="C60" s="124"/>
      <c r="D60" s="283"/>
      <c r="E60" s="21"/>
      <c r="F60" s="22"/>
    </row>
    <row r="61" spans="1:6" ht="22.5" customHeight="1">
      <c r="A61" s="293" t="s">
        <v>127</v>
      </c>
      <c r="B61" s="294">
        <f>B59-B60</f>
        <v>649903</v>
      </c>
      <c r="C61" s="284"/>
      <c r="D61" s="285"/>
      <c r="E61" s="21"/>
      <c r="F61" s="22"/>
    </row>
    <row r="62" spans="1:6" ht="22.5" customHeight="1">
      <c r="A62" s="301" t="s">
        <v>135</v>
      </c>
      <c r="B62" s="302">
        <v>10700</v>
      </c>
      <c r="C62" s="286"/>
      <c r="D62" s="208"/>
      <c r="E62" s="21"/>
      <c r="F62" s="22"/>
    </row>
    <row r="63" spans="1:6" ht="18.75" customHeight="1" thickBot="1">
      <c r="A63" s="295" t="s">
        <v>145</v>
      </c>
      <c r="B63" s="296">
        <v>639203</v>
      </c>
      <c r="C63" s="287"/>
      <c r="D63" s="288"/>
      <c r="E63" s="21"/>
      <c r="F63" s="22"/>
    </row>
    <row r="64" spans="1:6" ht="18.75" customHeight="1">
      <c r="A64" s="124"/>
      <c r="B64" s="57"/>
      <c r="C64" s="209"/>
      <c r="D64" s="123"/>
      <c r="E64" s="270"/>
      <c r="F64" s="271"/>
    </row>
    <row r="65" spans="1:6" ht="18">
      <c r="A65" s="289"/>
      <c r="B65" s="281"/>
      <c r="C65" s="281"/>
      <c r="D65" s="282"/>
      <c r="E65" s="270"/>
      <c r="F65" s="271"/>
    </row>
    <row r="66" spans="1:6" ht="18">
      <c r="A66" s="290"/>
      <c r="B66" s="124"/>
      <c r="C66" s="124"/>
      <c r="D66" s="283"/>
      <c r="E66" s="270"/>
      <c r="F66" s="271"/>
    </row>
    <row r="67" spans="1:6" ht="18">
      <c r="A67" s="81"/>
      <c r="B67" s="284"/>
      <c r="C67" s="284"/>
      <c r="D67" s="285"/>
      <c r="E67" s="270"/>
      <c r="F67" s="271"/>
    </row>
    <row r="68" spans="1:6" ht="15">
      <c r="A68" s="291"/>
      <c r="B68" s="286"/>
      <c r="C68" s="286"/>
      <c r="D68" s="208"/>
      <c r="E68" s="270"/>
      <c r="F68" s="271"/>
    </row>
    <row r="69" spans="1:6" ht="18">
      <c r="A69" s="292"/>
      <c r="B69" s="287"/>
      <c r="C69" s="287"/>
      <c r="D69" s="288"/>
      <c r="E69" s="37"/>
      <c r="F69" s="37"/>
    </row>
    <row r="70" spans="1:6" ht="12.75">
      <c r="A70" s="277"/>
      <c r="B70" s="278"/>
      <c r="C70" s="273"/>
      <c r="D70" s="279"/>
      <c r="E70" s="38"/>
      <c r="F70" s="37"/>
    </row>
    <row r="71" spans="1:6" ht="12.75">
      <c r="A71" s="277"/>
      <c r="B71" s="278"/>
      <c r="C71" s="273"/>
      <c r="D71" s="279"/>
      <c r="E71" s="39"/>
      <c r="F71" s="37"/>
    </row>
    <row r="72" spans="1:6" ht="12.75">
      <c r="A72" s="277"/>
      <c r="B72" s="278"/>
      <c r="C72" s="273"/>
      <c r="D72" s="279"/>
      <c r="E72" s="39"/>
      <c r="F72" s="37"/>
    </row>
    <row r="73" spans="1:6" ht="12.75">
      <c r="A73" s="277"/>
      <c r="B73" s="278"/>
      <c r="C73" s="274"/>
      <c r="D73" s="279"/>
      <c r="E73" s="37"/>
      <c r="F73" s="37"/>
    </row>
    <row r="74" spans="1:6" ht="12.75">
      <c r="A74" s="277"/>
      <c r="B74" s="278"/>
      <c r="C74" s="275"/>
      <c r="D74" s="279"/>
      <c r="E74" s="38"/>
      <c r="F74" s="37"/>
    </row>
    <row r="75" spans="1:6" ht="12.75">
      <c r="A75" s="280"/>
      <c r="B75" s="278"/>
      <c r="C75" s="273"/>
      <c r="D75" s="279"/>
      <c r="E75" s="40"/>
      <c r="F75" s="37"/>
    </row>
    <row r="76" spans="1:6" ht="18">
      <c r="A76" s="36"/>
      <c r="B76" s="26"/>
      <c r="C76" s="209"/>
      <c r="D76" s="276"/>
      <c r="E76" s="270"/>
      <c r="F76" s="271"/>
    </row>
    <row r="77" spans="1:6" ht="12.75">
      <c r="A77" s="38"/>
      <c r="B77" s="26"/>
      <c r="C77" s="209"/>
      <c r="D77" s="272"/>
      <c r="E77" s="270"/>
      <c r="F77" s="271"/>
    </row>
    <row r="78" spans="1:6" ht="12.75">
      <c r="A78" s="277"/>
      <c r="B78" s="278"/>
      <c r="C78" s="273"/>
      <c r="D78" s="279"/>
      <c r="E78" s="36"/>
      <c r="F78" s="37"/>
    </row>
    <row r="79" spans="1:6" ht="18">
      <c r="A79" s="38"/>
      <c r="B79" s="26"/>
      <c r="C79" s="209"/>
      <c r="D79" s="276"/>
      <c r="E79" s="270"/>
      <c r="F79" s="271"/>
    </row>
    <row r="80" spans="1:6" ht="12.75">
      <c r="A80" s="39"/>
      <c r="B80" s="26"/>
      <c r="C80" s="209"/>
      <c r="D80" s="272"/>
      <c r="E80" s="270"/>
      <c r="F80" s="271"/>
    </row>
    <row r="81" spans="1:6" ht="12.75">
      <c r="A81" s="38"/>
      <c r="B81" s="26"/>
      <c r="C81" s="209"/>
      <c r="D81" s="272"/>
      <c r="E81" s="270"/>
      <c r="F81" s="271"/>
    </row>
    <row r="82" spans="1:6" ht="12.75">
      <c r="A82" s="37"/>
      <c r="E82" s="21"/>
      <c r="F82" s="22"/>
    </row>
    <row r="83" spans="1:6" ht="12.75">
      <c r="A83" s="39"/>
      <c r="E83" s="21"/>
      <c r="F83" s="22"/>
    </row>
    <row r="84" spans="1:6" ht="12.75">
      <c r="A84" s="38"/>
      <c r="E84" s="21"/>
      <c r="F84" s="22"/>
    </row>
    <row r="85" spans="1:6" ht="12.75">
      <c r="A85" s="39"/>
      <c r="E85" s="21"/>
      <c r="F85" s="22"/>
    </row>
    <row r="86" spans="1:6" ht="12.75">
      <c r="A86" s="36"/>
      <c r="E86" s="21"/>
      <c r="F86" s="22"/>
    </row>
    <row r="87" spans="1:6" ht="12.75">
      <c r="A87" s="38"/>
      <c r="E87" s="21"/>
      <c r="F87" s="22"/>
    </row>
    <row r="88" spans="1:6" ht="12.75">
      <c r="A88" s="38"/>
      <c r="E88" s="21"/>
      <c r="F88" s="22"/>
    </row>
    <row r="89" spans="1:6" ht="12.75">
      <c r="A89" s="37"/>
      <c r="E89" s="21"/>
      <c r="F89" s="22"/>
    </row>
    <row r="90" spans="1:6" ht="12.75">
      <c r="A90" s="37"/>
      <c r="E90" s="21"/>
      <c r="F90" s="22"/>
    </row>
    <row r="91" spans="1:6" ht="12.75">
      <c r="A91" s="37"/>
      <c r="E91" s="21"/>
      <c r="F91" s="22"/>
    </row>
    <row r="92" spans="1:6" ht="12.75">
      <c r="A92" s="38"/>
      <c r="E92" s="21"/>
      <c r="F92" s="22"/>
    </row>
    <row r="93" spans="1:6" ht="12.75">
      <c r="A93" s="37"/>
      <c r="E93" s="21"/>
      <c r="F93" s="22"/>
    </row>
    <row r="94" spans="1:6" ht="12.75">
      <c r="A94" s="38"/>
      <c r="E94" s="21"/>
      <c r="F94" s="22"/>
    </row>
    <row r="95" spans="1:6" ht="12.75">
      <c r="A95" s="38"/>
      <c r="E95" s="21"/>
      <c r="F95" s="22"/>
    </row>
    <row r="96" spans="1:6" ht="12.75">
      <c r="A96" s="39"/>
      <c r="E96" s="21"/>
      <c r="F96" s="22"/>
    </row>
    <row r="97" spans="1:6" ht="12.75">
      <c r="A97" s="39"/>
      <c r="E97" s="21"/>
      <c r="F97" s="22"/>
    </row>
    <row r="98" spans="1:6" ht="12.75">
      <c r="A98" s="39"/>
      <c r="E98" s="21"/>
      <c r="F98" s="22"/>
    </row>
    <row r="99" spans="1:6" ht="12.75">
      <c r="A99" s="38"/>
      <c r="E99" s="21"/>
      <c r="F99" s="22"/>
    </row>
    <row r="100" spans="1:6" ht="12.75">
      <c r="A100" s="36"/>
      <c r="E100" s="21"/>
      <c r="F100" s="22"/>
    </row>
    <row r="101" spans="1:6" ht="12.75">
      <c r="A101" s="40"/>
      <c r="E101" s="21"/>
      <c r="F101" s="22"/>
    </row>
    <row r="102" spans="1:6" ht="12.75">
      <c r="A102" s="40"/>
      <c r="E102" s="21"/>
      <c r="F102" s="22"/>
    </row>
    <row r="103" spans="1:6" ht="12.75">
      <c r="A103" s="40"/>
      <c r="E103" s="21"/>
      <c r="F103" s="22"/>
    </row>
    <row r="104" spans="1:6" ht="12.75">
      <c r="A104" s="36"/>
      <c r="E104" s="21"/>
      <c r="F104" s="22"/>
    </row>
    <row r="105" spans="1:6" ht="12.75">
      <c r="A105" s="40"/>
      <c r="E105" s="21"/>
      <c r="F105" s="22"/>
    </row>
    <row r="106" spans="1:6" ht="12.75">
      <c r="A106" s="40"/>
      <c r="E106" s="21"/>
      <c r="F106" s="22"/>
    </row>
    <row r="107" spans="1:6" ht="12.75">
      <c r="A107" s="40"/>
      <c r="E107" s="21"/>
      <c r="F107" s="22"/>
    </row>
    <row r="108" spans="1:6" ht="12.75">
      <c r="A108" s="40"/>
      <c r="E108" s="21"/>
      <c r="F108" s="22"/>
    </row>
    <row r="109" spans="1:6" ht="12.75">
      <c r="A109" s="40"/>
      <c r="E109" s="21"/>
      <c r="F109" s="22"/>
    </row>
    <row r="110" spans="1:6" ht="12.75">
      <c r="A110" s="40"/>
      <c r="E110" s="21"/>
      <c r="F110" s="22"/>
    </row>
    <row r="111" spans="1:6" ht="12.75">
      <c r="A111" s="40"/>
      <c r="E111" s="21"/>
      <c r="F111" s="22"/>
    </row>
    <row r="112" spans="1:6" ht="12.75">
      <c r="A112" s="40"/>
      <c r="E112" s="21"/>
      <c r="F112" s="22"/>
    </row>
    <row r="113" spans="1:6" ht="12.75">
      <c r="A113" s="40"/>
      <c r="E113" s="21"/>
      <c r="F113" s="22"/>
    </row>
    <row r="114" spans="1:6" ht="12.75">
      <c r="A114" s="40"/>
      <c r="E114" s="21"/>
      <c r="F114" s="22"/>
    </row>
    <row r="115" spans="1:6" ht="12.75">
      <c r="A115" s="40"/>
      <c r="E115" s="21"/>
      <c r="F115" s="22"/>
    </row>
    <row r="116" spans="1:6" ht="12.75">
      <c r="A116" s="40"/>
      <c r="E116" s="21"/>
      <c r="F116" s="22"/>
    </row>
    <row r="117" spans="1:6" ht="12.75">
      <c r="A117" s="40"/>
      <c r="E117" s="21"/>
      <c r="F117" s="22"/>
    </row>
    <row r="118" spans="1:6" ht="12.75">
      <c r="A118" s="40"/>
      <c r="E118" s="21"/>
      <c r="F118" s="22"/>
    </row>
    <row r="119" spans="1:6" ht="12.75">
      <c r="A119" s="40"/>
      <c r="E119" s="21"/>
      <c r="F119" s="22"/>
    </row>
    <row r="120" spans="1:6" ht="12.75">
      <c r="A120" s="40"/>
      <c r="E120" s="21"/>
      <c r="F120" s="22"/>
    </row>
    <row r="121" spans="1:6" ht="12.75">
      <c r="A121" s="40"/>
      <c r="E121" s="21"/>
      <c r="F121" s="22"/>
    </row>
    <row r="122" spans="1:6" ht="12.75">
      <c r="A122" s="40"/>
      <c r="E122" s="21"/>
      <c r="F122" s="22"/>
    </row>
    <row r="123" spans="1:6" ht="12.75">
      <c r="A123" s="40"/>
      <c r="E123" s="21"/>
      <c r="F123" s="22"/>
    </row>
    <row r="124" spans="1:6" ht="12.75">
      <c r="A124" s="40"/>
      <c r="E124" s="21"/>
      <c r="F124" s="22"/>
    </row>
    <row r="125" spans="1:6" ht="12.75">
      <c r="A125" s="40"/>
      <c r="E125" s="21"/>
      <c r="F125" s="22"/>
    </row>
    <row r="126" spans="1:6" ht="12.75">
      <c r="A126" s="40"/>
      <c r="E126" s="21"/>
      <c r="F126" s="22"/>
    </row>
    <row r="127" spans="1:6" ht="12.75">
      <c r="A127" s="40"/>
      <c r="E127" s="21"/>
      <c r="F127" s="22"/>
    </row>
    <row r="128" spans="1:6" ht="12.75">
      <c r="A128" s="41"/>
      <c r="E128" s="21"/>
      <c r="F128" s="22"/>
    </row>
    <row r="129" spans="5:6" ht="12.75">
      <c r="E129" s="21"/>
      <c r="F129" s="22"/>
    </row>
    <row r="130" spans="5:6" ht="12.75">
      <c r="E130" s="21"/>
      <c r="F130" s="22"/>
    </row>
    <row r="131" spans="5:6" ht="12.75">
      <c r="E131" s="21"/>
      <c r="F131" s="22"/>
    </row>
    <row r="132" spans="5:6" ht="12.75">
      <c r="E132" s="21"/>
      <c r="F132" s="22"/>
    </row>
    <row r="133" spans="5:6" ht="12.75">
      <c r="E133" s="21"/>
      <c r="F133" s="22"/>
    </row>
    <row r="134" spans="5:6" ht="12.75">
      <c r="E134" s="21"/>
      <c r="F134" s="22"/>
    </row>
    <row r="135" spans="5:6" ht="12.75">
      <c r="E135" s="21"/>
      <c r="F135" s="22"/>
    </row>
    <row r="136" spans="5:6" ht="12.75">
      <c r="E136" s="21"/>
      <c r="F136" s="22"/>
    </row>
    <row r="137" spans="5:6" ht="12.75">
      <c r="E137" s="21"/>
      <c r="F137" s="22"/>
    </row>
    <row r="138" spans="5:6" ht="12.75">
      <c r="E138" s="21"/>
      <c r="F138" s="22"/>
    </row>
    <row r="139" spans="5:6" ht="12.75">
      <c r="E139" s="21"/>
      <c r="F139" s="22"/>
    </row>
    <row r="140" spans="5:6" ht="12.75">
      <c r="E140" s="21"/>
      <c r="F140" s="22"/>
    </row>
    <row r="141" spans="5:6" ht="12.75">
      <c r="E141" s="21"/>
      <c r="F141" s="22"/>
    </row>
    <row r="142" spans="5:6" ht="12.75">
      <c r="E142" s="21"/>
      <c r="F142" s="22"/>
    </row>
    <row r="143" spans="5:6" ht="12.75">
      <c r="E143" s="21"/>
      <c r="F143" s="22"/>
    </row>
    <row r="144" spans="5:6" ht="12.75">
      <c r="E144" s="21"/>
      <c r="F144" s="22"/>
    </row>
    <row r="145" spans="5:6" ht="12.75">
      <c r="E145" s="21"/>
      <c r="F145" s="22"/>
    </row>
    <row r="146" spans="5:6" ht="12.75">
      <c r="E146" s="21"/>
      <c r="F146" s="22"/>
    </row>
    <row r="147" spans="5:6" ht="12.75">
      <c r="E147" s="21"/>
      <c r="F147" s="22"/>
    </row>
    <row r="148" spans="5:6" ht="12.75">
      <c r="E148" s="21"/>
      <c r="F148" s="22"/>
    </row>
    <row r="149" spans="5:6" ht="12.75">
      <c r="E149" s="21"/>
      <c r="F149" s="22"/>
    </row>
    <row r="150" spans="5:6" ht="12.75">
      <c r="E150" s="21"/>
      <c r="F150" s="22"/>
    </row>
    <row r="151" spans="5:6" ht="12.75">
      <c r="E151" s="21"/>
      <c r="F151" s="22"/>
    </row>
    <row r="152" spans="5:6" ht="12.75">
      <c r="E152" s="21"/>
      <c r="F152" s="22"/>
    </row>
    <row r="153" spans="5:6" ht="12.75">
      <c r="E153" s="21"/>
      <c r="F153" s="22"/>
    </row>
    <row r="154" spans="5:6" ht="12.75">
      <c r="E154" s="21"/>
      <c r="F154" s="22"/>
    </row>
    <row r="155" spans="5:6" ht="12.75">
      <c r="E155" s="21"/>
      <c r="F155" s="22"/>
    </row>
    <row r="156" spans="5:6" ht="12.75">
      <c r="E156" s="21"/>
      <c r="F156" s="22"/>
    </row>
    <row r="157" spans="5:6" ht="12.75">
      <c r="E157" s="21"/>
      <c r="F157" s="22"/>
    </row>
    <row r="158" spans="5:6" ht="12.75">
      <c r="E158" s="21"/>
      <c r="F158" s="22"/>
    </row>
    <row r="159" spans="5:6" ht="12.75">
      <c r="E159" s="21"/>
      <c r="F159" s="22"/>
    </row>
    <row r="160" spans="5:6" ht="12.75">
      <c r="E160" s="21"/>
      <c r="F160" s="22"/>
    </row>
    <row r="161" spans="5:6" ht="12.75">
      <c r="E161" s="21"/>
      <c r="F161" s="22"/>
    </row>
    <row r="162" spans="5:6" ht="12.75">
      <c r="E162" s="21"/>
      <c r="F162" s="22"/>
    </row>
    <row r="163" spans="5:6" ht="12.75">
      <c r="E163" s="21"/>
      <c r="F163" s="22"/>
    </row>
    <row r="164" spans="5:6" ht="12.75">
      <c r="E164" s="21"/>
      <c r="F164" s="22"/>
    </row>
    <row r="165" spans="5:6" ht="12.75">
      <c r="E165" s="21"/>
      <c r="F165" s="22"/>
    </row>
    <row r="166" spans="5:6" ht="12.75">
      <c r="E166" s="21"/>
      <c r="F166" s="22"/>
    </row>
    <row r="167" spans="5:6" ht="12.75">
      <c r="E167" s="21"/>
      <c r="F167" s="22"/>
    </row>
    <row r="168" spans="5:6" ht="12.75">
      <c r="E168" s="21"/>
      <c r="F168" s="22"/>
    </row>
    <row r="169" spans="5:6" ht="12.75">
      <c r="E169" s="21"/>
      <c r="F169" s="22"/>
    </row>
    <row r="170" spans="5:6" ht="12.75">
      <c r="E170" s="21"/>
      <c r="F170" s="22"/>
    </row>
    <row r="171" spans="5:6" ht="12.75">
      <c r="E171" s="21"/>
      <c r="F171" s="22"/>
    </row>
    <row r="172" spans="5:6" ht="12.75">
      <c r="E172" s="21"/>
      <c r="F172" s="22"/>
    </row>
    <row r="173" spans="5:6" ht="12.75">
      <c r="E173" s="21"/>
      <c r="F173" s="22"/>
    </row>
    <row r="174" spans="5:6" ht="12.75">
      <c r="E174" s="21"/>
      <c r="F174" s="22"/>
    </row>
    <row r="175" spans="5:6" ht="12.75">
      <c r="E175" s="21"/>
      <c r="F175" s="22"/>
    </row>
    <row r="176" spans="5:6" ht="12.75">
      <c r="E176" s="21"/>
      <c r="F176" s="22"/>
    </row>
    <row r="177" spans="5:6" ht="12.75">
      <c r="E177" s="21"/>
      <c r="F177" s="22"/>
    </row>
    <row r="178" spans="5:6" ht="12.75">
      <c r="E178" s="21"/>
      <c r="F178" s="22"/>
    </row>
    <row r="179" spans="5:6" ht="12.75">
      <c r="E179" s="21"/>
      <c r="F179" s="22"/>
    </row>
    <row r="180" spans="5:6" ht="12.75">
      <c r="E180" s="21"/>
      <c r="F180" s="22"/>
    </row>
    <row r="181" spans="5:6" ht="12.75">
      <c r="E181" s="21"/>
      <c r="F181" s="22"/>
    </row>
    <row r="182" spans="5:6" ht="12.75">
      <c r="E182" s="21"/>
      <c r="F182" s="22"/>
    </row>
    <row r="183" spans="5:6" ht="12.75">
      <c r="E183" s="21"/>
      <c r="F183" s="22"/>
    </row>
    <row r="184" spans="5:6" ht="12.75">
      <c r="E184" s="21"/>
      <c r="F184" s="22"/>
    </row>
    <row r="185" spans="5:6" ht="12.75">
      <c r="E185" s="21"/>
      <c r="F185" s="22"/>
    </row>
    <row r="186" spans="5:6" ht="12.75">
      <c r="E186" s="21"/>
      <c r="F186" s="22"/>
    </row>
    <row r="187" spans="5:6" ht="12.75">
      <c r="E187" s="21"/>
      <c r="F187" s="22"/>
    </row>
    <row r="188" spans="5:6" ht="12.75">
      <c r="E188" s="21"/>
      <c r="F188" s="22"/>
    </row>
    <row r="189" spans="5:6" ht="12.75">
      <c r="E189" s="21"/>
      <c r="F189" s="22"/>
    </row>
    <row r="190" spans="5:6" ht="12.75">
      <c r="E190" s="21"/>
      <c r="F190" s="22"/>
    </row>
    <row r="191" spans="5:6" ht="12.75">
      <c r="E191" s="21"/>
      <c r="F191" s="22"/>
    </row>
    <row r="192" spans="5:6" ht="12.75">
      <c r="E192" s="21"/>
      <c r="F192" s="22"/>
    </row>
    <row r="193" spans="5:6" ht="12.75">
      <c r="E193" s="21"/>
      <c r="F193" s="22"/>
    </row>
    <row r="194" spans="5:6" ht="12.75">
      <c r="E194" s="21"/>
      <c r="F194" s="22"/>
    </row>
    <row r="195" spans="5:6" ht="12.75">
      <c r="E195" s="21"/>
      <c r="F195" s="22"/>
    </row>
    <row r="196" spans="5:6" ht="12.75">
      <c r="E196" s="21"/>
      <c r="F196" s="22"/>
    </row>
    <row r="197" spans="5:6" ht="12.75">
      <c r="E197" s="21"/>
      <c r="F197" s="22"/>
    </row>
    <row r="198" spans="5:6" ht="12.75">
      <c r="E198" s="21"/>
      <c r="F198" s="22"/>
    </row>
    <row r="199" spans="5:6" ht="12.75">
      <c r="E199" s="21"/>
      <c r="F199" s="22"/>
    </row>
    <row r="200" spans="5:6" ht="12.75">
      <c r="E200" s="21"/>
      <c r="F200" s="22"/>
    </row>
    <row r="201" spans="5:6" ht="12.75">
      <c r="E201" s="21"/>
      <c r="F201" s="22"/>
    </row>
    <row r="202" spans="5:6" ht="12.75">
      <c r="E202" s="21"/>
      <c r="F202" s="22"/>
    </row>
    <row r="203" spans="5:6" ht="12.75">
      <c r="E203" s="21"/>
      <c r="F203" s="22"/>
    </row>
    <row r="204" spans="5:6" ht="12.75">
      <c r="E204" s="21"/>
      <c r="F204" s="22"/>
    </row>
    <row r="205" spans="5:6" ht="12.75">
      <c r="E205" s="21"/>
      <c r="F205" s="22"/>
    </row>
    <row r="206" spans="5:6" ht="12.75">
      <c r="E206" s="21"/>
      <c r="F206" s="22"/>
    </row>
    <row r="207" spans="5:6" ht="12.75">
      <c r="E207" s="21"/>
      <c r="F207" s="22"/>
    </row>
    <row r="208" spans="5:6" ht="12.75">
      <c r="E208" s="21"/>
      <c r="F208" s="22"/>
    </row>
    <row r="209" spans="5:6" ht="12.75">
      <c r="E209" s="21"/>
      <c r="F209" s="22"/>
    </row>
    <row r="210" spans="5:6" ht="12.75">
      <c r="E210" s="21"/>
      <c r="F210" s="22"/>
    </row>
    <row r="211" spans="5:6" ht="12.75">
      <c r="E211" s="21"/>
      <c r="F211" s="22"/>
    </row>
    <row r="212" spans="5:6" ht="12.75">
      <c r="E212" s="21"/>
      <c r="F212" s="22"/>
    </row>
    <row r="213" spans="5:6" ht="12.75">
      <c r="E213" s="21"/>
      <c r="F213" s="22"/>
    </row>
    <row r="214" spans="5:6" ht="12.75">
      <c r="E214" s="21"/>
      <c r="F214" s="22"/>
    </row>
    <row r="215" spans="5:6" ht="12.75">
      <c r="E215" s="21"/>
      <c r="F215" s="22"/>
    </row>
    <row r="216" spans="5:6" ht="12.75">
      <c r="E216" s="21"/>
      <c r="F216" s="22"/>
    </row>
    <row r="217" spans="5:6" ht="12.75">
      <c r="E217" s="21"/>
      <c r="F217" s="22"/>
    </row>
    <row r="218" spans="5:6" ht="12.75">
      <c r="E218" s="21"/>
      <c r="F218" s="22"/>
    </row>
    <row r="219" spans="5:6" ht="12.75">
      <c r="E219" s="21"/>
      <c r="F219" s="22"/>
    </row>
    <row r="220" spans="5:6" ht="12.75">
      <c r="E220" s="21"/>
      <c r="F220" s="22"/>
    </row>
    <row r="221" spans="5:6" ht="12.75">
      <c r="E221" s="21"/>
      <c r="F221" s="22"/>
    </row>
    <row r="222" spans="5:6" ht="12.75">
      <c r="E222" s="21"/>
      <c r="F222" s="22"/>
    </row>
    <row r="223" spans="5:6" ht="12.75">
      <c r="E223" s="21"/>
      <c r="F223" s="22"/>
    </row>
    <row r="224" spans="5:6" ht="12.75">
      <c r="E224" s="21"/>
      <c r="F224" s="22"/>
    </row>
    <row r="225" spans="5:6" ht="12.75">
      <c r="E225" s="21"/>
      <c r="F225" s="22"/>
    </row>
    <row r="226" spans="5:6" ht="12.75">
      <c r="E226" s="21"/>
      <c r="F226" s="22"/>
    </row>
    <row r="227" spans="5:6" ht="12.75">
      <c r="E227" s="21"/>
      <c r="F227" s="22"/>
    </row>
    <row r="228" spans="5:6" ht="12.75">
      <c r="E228" s="21"/>
      <c r="F228" s="22"/>
    </row>
    <row r="229" spans="5:6" ht="12.75">
      <c r="E229" s="21"/>
      <c r="F229" s="22"/>
    </row>
    <row r="230" spans="5:6" ht="12.75">
      <c r="E230" s="21"/>
      <c r="F230" s="22"/>
    </row>
    <row r="231" spans="5:6" ht="12.75">
      <c r="E231" s="21"/>
      <c r="F231" s="22"/>
    </row>
    <row r="232" spans="5:6" ht="12.75">
      <c r="E232" s="21"/>
      <c r="F232" s="22"/>
    </row>
    <row r="233" spans="5:6" ht="12.75">
      <c r="E233" s="21"/>
      <c r="F233" s="22"/>
    </row>
    <row r="234" spans="5:6" ht="12.75">
      <c r="E234" s="21"/>
      <c r="F234" s="22"/>
    </row>
    <row r="235" spans="5:6" ht="12.75">
      <c r="E235" s="21"/>
      <c r="F235" s="22"/>
    </row>
    <row r="236" spans="5:6" ht="12.75">
      <c r="E236" s="21"/>
      <c r="F236" s="22"/>
    </row>
    <row r="237" spans="5:6" ht="12.75">
      <c r="E237" s="21"/>
      <c r="F237" s="22"/>
    </row>
    <row r="238" spans="5:6" ht="12.75">
      <c r="E238" s="21"/>
      <c r="F238" s="22"/>
    </row>
    <row r="239" spans="5:6" ht="12.75">
      <c r="E239" s="21"/>
      <c r="F239" s="22"/>
    </row>
    <row r="240" spans="5:6" ht="12.75">
      <c r="E240" s="21"/>
      <c r="F240" s="22"/>
    </row>
    <row r="241" spans="5:6" ht="12.75">
      <c r="E241" s="21"/>
      <c r="F241" s="22"/>
    </row>
    <row r="242" spans="5:6" ht="12.75">
      <c r="E242" s="21"/>
      <c r="F242" s="22"/>
    </row>
    <row r="243" spans="5:6" ht="12.75">
      <c r="E243" s="21"/>
      <c r="F243" s="22"/>
    </row>
    <row r="244" spans="5:6" ht="12.75">
      <c r="E244" s="21"/>
      <c r="F244" s="22"/>
    </row>
    <row r="245" spans="5:6" ht="12.75">
      <c r="E245" s="21"/>
      <c r="F245" s="22"/>
    </row>
    <row r="246" spans="5:6" ht="12.75">
      <c r="E246" s="21"/>
      <c r="F246" s="22"/>
    </row>
    <row r="247" spans="5:6" ht="12.75">
      <c r="E247" s="21"/>
      <c r="F247" s="22"/>
    </row>
    <row r="248" spans="5:6" ht="12.75">
      <c r="E248" s="21"/>
      <c r="F248" s="22"/>
    </row>
    <row r="249" spans="5:6" ht="12.75">
      <c r="E249" s="21"/>
      <c r="F249" s="22"/>
    </row>
    <row r="250" spans="5:6" ht="12.75">
      <c r="E250" s="21"/>
      <c r="F250" s="22"/>
    </row>
    <row r="251" spans="5:6" ht="12.75">
      <c r="E251" s="21"/>
      <c r="F251" s="22"/>
    </row>
    <row r="252" spans="5:6" ht="12.75">
      <c r="E252" s="21"/>
      <c r="F252" s="22"/>
    </row>
    <row r="253" spans="5:6" ht="12.75">
      <c r="E253" s="21"/>
      <c r="F253" s="22"/>
    </row>
    <row r="254" spans="5:6" ht="12.75">
      <c r="E254" s="21"/>
      <c r="F254" s="22"/>
    </row>
    <row r="255" spans="5:6" ht="12.75">
      <c r="E255" s="21"/>
      <c r="F255" s="22"/>
    </row>
    <row r="256" spans="5:6" ht="12.75">
      <c r="E256" s="21"/>
      <c r="F256" s="22"/>
    </row>
    <row r="257" spans="5:6" ht="12.75">
      <c r="E257" s="21"/>
      <c r="F257" s="22"/>
    </row>
    <row r="258" spans="5:6" ht="12.75">
      <c r="E258" s="21"/>
      <c r="F258" s="22"/>
    </row>
    <row r="259" spans="5:6" ht="12.75">
      <c r="E259" s="21"/>
      <c r="F259" s="22"/>
    </row>
    <row r="260" spans="5:6" ht="12.75">
      <c r="E260" s="21"/>
      <c r="F260" s="22"/>
    </row>
    <row r="261" spans="5:6" ht="12.75">
      <c r="E261" s="21"/>
      <c r="F261" s="22"/>
    </row>
    <row r="262" spans="5:6" ht="12.75">
      <c r="E262" s="21"/>
      <c r="F262" s="22"/>
    </row>
    <row r="263" spans="5:6" ht="12.75">
      <c r="E263" s="21"/>
      <c r="F263" s="22"/>
    </row>
    <row r="264" spans="5:6" ht="12.75">
      <c r="E264" s="21"/>
      <c r="F264" s="22"/>
    </row>
    <row r="265" spans="5:6" ht="12.75">
      <c r="E265" s="21"/>
      <c r="F265" s="22"/>
    </row>
    <row r="266" spans="5:6" ht="12.75">
      <c r="E266" s="21"/>
      <c r="F266" s="22"/>
    </row>
    <row r="267" spans="5:6" ht="12.75">
      <c r="E267" s="21"/>
      <c r="F267" s="22"/>
    </row>
    <row r="268" spans="5:6" ht="12.75">
      <c r="E268" s="21"/>
      <c r="F268" s="22"/>
    </row>
    <row r="269" spans="5:6" ht="12.75">
      <c r="E269" s="21"/>
      <c r="F269" s="22"/>
    </row>
    <row r="270" spans="5:6" ht="12.75">
      <c r="E270" s="21"/>
      <c r="F270" s="22"/>
    </row>
    <row r="271" spans="5:6" ht="12.75">
      <c r="E271" s="21"/>
      <c r="F271" s="22"/>
    </row>
    <row r="272" spans="5:6" ht="12.75">
      <c r="E272" s="21"/>
      <c r="F272" s="22"/>
    </row>
    <row r="273" spans="5:6" ht="12.75">
      <c r="E273" s="21"/>
      <c r="F273" s="22"/>
    </row>
    <row r="274" spans="5:6" ht="12.75">
      <c r="E274" s="21"/>
      <c r="F274" s="22"/>
    </row>
    <row r="275" spans="5:6" ht="12.75">
      <c r="E275" s="21"/>
      <c r="F275" s="22"/>
    </row>
    <row r="276" spans="5:6" ht="12.75">
      <c r="E276" s="21"/>
      <c r="F276" s="22"/>
    </row>
    <row r="277" spans="5:6" ht="12.75">
      <c r="E277" s="21"/>
      <c r="F277" s="22"/>
    </row>
    <row r="278" spans="5:6" ht="12.75">
      <c r="E278" s="21"/>
      <c r="F278" s="22"/>
    </row>
    <row r="279" spans="5:6" ht="12.75">
      <c r="E279" s="21"/>
      <c r="F279" s="22"/>
    </row>
    <row r="280" spans="5:6" ht="12.75">
      <c r="E280" s="21"/>
      <c r="F280" s="22"/>
    </row>
    <row r="281" spans="5:6" ht="12.75">
      <c r="E281" s="21"/>
      <c r="F281" s="22"/>
    </row>
    <row r="282" spans="5:6" ht="12.75">
      <c r="E282" s="21"/>
      <c r="F282" s="22"/>
    </row>
    <row r="283" spans="5:6" ht="12.75">
      <c r="E283" s="21"/>
      <c r="F283" s="22"/>
    </row>
    <row r="284" spans="5:6" ht="12.75">
      <c r="E284" s="21"/>
      <c r="F284" s="22"/>
    </row>
    <row r="285" spans="5:6" ht="12.75">
      <c r="E285" s="21"/>
      <c r="F285" s="22"/>
    </row>
    <row r="286" spans="5:6" ht="12.75">
      <c r="E286" s="21"/>
      <c r="F286" s="22"/>
    </row>
    <row r="287" spans="5:6" ht="12.75">
      <c r="E287" s="21"/>
      <c r="F287" s="22"/>
    </row>
    <row r="288" spans="5:6" ht="12.75">
      <c r="E288" s="21"/>
      <c r="F288" s="22"/>
    </row>
    <row r="289" spans="5:6" ht="12.75">
      <c r="E289" s="21"/>
      <c r="F289" s="22"/>
    </row>
    <row r="290" spans="5:6" ht="12.75">
      <c r="E290" s="21"/>
      <c r="F290" s="22"/>
    </row>
    <row r="291" spans="5:6" ht="12.75">
      <c r="E291" s="21"/>
      <c r="F291" s="22"/>
    </row>
    <row r="292" spans="5:6" ht="12.75">
      <c r="E292" s="21"/>
      <c r="F292" s="22"/>
    </row>
    <row r="293" spans="5:6" ht="12.75">
      <c r="E293" s="21"/>
      <c r="F293" s="22"/>
    </row>
    <row r="294" spans="5:6" ht="12.75">
      <c r="E294" s="21"/>
      <c r="F294" s="22"/>
    </row>
    <row r="295" spans="5:6" ht="12.75">
      <c r="E295" s="21"/>
      <c r="F295" s="22"/>
    </row>
    <row r="296" spans="5:6" ht="12.75">
      <c r="E296" s="21"/>
      <c r="F296" s="22"/>
    </row>
    <row r="297" spans="5:6" ht="12.75">
      <c r="E297" s="21"/>
      <c r="F297" s="22"/>
    </row>
    <row r="298" spans="5:6" ht="12.75">
      <c r="E298" s="21"/>
      <c r="F298" s="22"/>
    </row>
    <row r="299" spans="5:6" ht="12.75">
      <c r="E299" s="21"/>
      <c r="F299" s="22"/>
    </row>
    <row r="300" spans="5:6" ht="12.75">
      <c r="E300" s="21"/>
      <c r="F300" s="22"/>
    </row>
    <row r="301" spans="5:6" ht="12.75">
      <c r="E301" s="21"/>
      <c r="F301" s="22"/>
    </row>
    <row r="302" spans="5:6" ht="12.75">
      <c r="E302" s="21"/>
      <c r="F302" s="22"/>
    </row>
    <row r="303" spans="5:6" ht="12.75">
      <c r="E303" s="21"/>
      <c r="F303" s="22"/>
    </row>
    <row r="304" spans="5:6" ht="12.75">
      <c r="E304" s="21"/>
      <c r="F304" s="22"/>
    </row>
    <row r="305" spans="5:6" ht="12.75">
      <c r="E305" s="21"/>
      <c r="F305" s="22"/>
    </row>
    <row r="306" spans="5:6" ht="12.75">
      <c r="E306" s="21"/>
      <c r="F306" s="22"/>
    </row>
    <row r="307" spans="5:6" ht="12.75">
      <c r="E307" s="21"/>
      <c r="F307" s="22"/>
    </row>
    <row r="308" spans="5:6" ht="12.75">
      <c r="E308" s="21"/>
      <c r="F308" s="22"/>
    </row>
    <row r="309" spans="5:6" ht="12.75">
      <c r="E309" s="21"/>
      <c r="F309" s="22"/>
    </row>
    <row r="310" spans="5:6" ht="12.75">
      <c r="E310" s="21"/>
      <c r="F310" s="22"/>
    </row>
    <row r="311" spans="5:6" ht="12.75">
      <c r="E311" s="21"/>
      <c r="F311" s="22"/>
    </row>
    <row r="312" spans="5:6" ht="12.75">
      <c r="E312" s="21"/>
      <c r="F312" s="22"/>
    </row>
    <row r="313" spans="5:6" ht="12.75">
      <c r="E313" s="21"/>
      <c r="F313" s="22"/>
    </row>
    <row r="314" spans="5:6" ht="12.75">
      <c r="E314" s="21"/>
      <c r="F314" s="22"/>
    </row>
    <row r="315" spans="5:6" ht="12.75">
      <c r="E315" s="21"/>
      <c r="F315" s="22"/>
    </row>
    <row r="316" spans="5:6" ht="12.75">
      <c r="E316" s="21"/>
      <c r="F316" s="22"/>
    </row>
    <row r="317" spans="5:6" ht="12.75">
      <c r="E317" s="21"/>
      <c r="F317" s="22"/>
    </row>
    <row r="318" spans="5:6" ht="12.75">
      <c r="E318" s="21"/>
      <c r="F318" s="22"/>
    </row>
    <row r="319" spans="5:6" ht="12.75">
      <c r="E319" s="21"/>
      <c r="F319" s="22"/>
    </row>
    <row r="320" spans="5:6" ht="12.75">
      <c r="E320" s="21"/>
      <c r="F320" s="22"/>
    </row>
    <row r="321" spans="5:6" ht="12.75">
      <c r="E321" s="21"/>
      <c r="F321" s="22"/>
    </row>
    <row r="322" spans="5:6" ht="12.75">
      <c r="E322" s="21"/>
      <c r="F322" s="2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50"/>
  <sheetViews>
    <sheetView zoomScale="110" zoomScaleNormal="110" workbookViewId="0" topLeftCell="A1">
      <pane xSplit="8" ySplit="4" topLeftCell="V3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:IV16384"/>
    </sheetView>
  </sheetViews>
  <sheetFormatPr defaultColWidth="9.125" defaultRowHeight="12.75"/>
  <cols>
    <col min="1" max="1" width="5.125" style="4" customWidth="1"/>
    <col min="2" max="2" width="5.625" style="73" customWidth="1"/>
    <col min="3" max="3" width="4.875" style="6" customWidth="1"/>
    <col min="4" max="4" width="6.00390625" style="28" customWidth="1"/>
    <col min="5" max="5" width="6.00390625" style="76" customWidth="1"/>
    <col min="6" max="6" width="32.375" style="23" customWidth="1"/>
    <col min="7" max="7" width="30.00390625" style="23" customWidth="1"/>
    <col min="8" max="8" width="17.375" style="62" customWidth="1"/>
    <col min="9" max="10" width="17.75390625" style="27" customWidth="1"/>
    <col min="11" max="11" width="16.75390625" style="6" customWidth="1"/>
    <col min="12" max="12" width="14.00390625" style="6" customWidth="1"/>
    <col min="13" max="13" width="27.75390625" style="6" customWidth="1"/>
    <col min="14" max="14" width="17.375" style="8" customWidth="1"/>
    <col min="15" max="15" width="15.25390625" style="17" customWidth="1"/>
    <col min="16" max="16" width="13.25390625" style="18" bestFit="1" customWidth="1"/>
    <col min="17" max="17" width="13.375" style="4" customWidth="1"/>
    <col min="18" max="18" width="14.25390625" style="43" customWidth="1"/>
    <col min="19" max="19" width="12.75390625" style="9" bestFit="1" customWidth="1"/>
    <col min="20" max="20" width="13.25390625" style="9" customWidth="1"/>
    <col min="21" max="21" width="8.875" style="9" bestFit="1" customWidth="1"/>
    <col min="22" max="22" width="11.25390625" style="9" customWidth="1"/>
    <col min="23" max="23" width="10.875" style="6" bestFit="1" customWidth="1"/>
    <col min="24" max="24" width="9.125" style="9" customWidth="1"/>
    <col min="25" max="25" width="45.125" style="29" customWidth="1"/>
    <col min="26" max="28" width="9.125" style="4" customWidth="1"/>
    <col min="29" max="30" width="9.125" style="1" customWidth="1"/>
    <col min="31" max="31" width="9.875" style="1" bestFit="1" customWidth="1"/>
    <col min="32" max="16384" width="9.125" style="1" customWidth="1"/>
  </cols>
  <sheetData>
    <row r="1" spans="2:25" s="4" customFormat="1" ht="13.5" customHeight="1">
      <c r="B1" s="73"/>
      <c r="C1" s="6"/>
      <c r="D1" s="28"/>
      <c r="E1" s="76"/>
      <c r="F1" s="23"/>
      <c r="G1" s="23"/>
      <c r="H1" s="59"/>
      <c r="I1" s="6"/>
      <c r="J1" s="6"/>
      <c r="K1" s="6"/>
      <c r="L1" s="6"/>
      <c r="M1" s="6"/>
      <c r="N1" s="8"/>
      <c r="O1" s="17"/>
      <c r="P1" s="18"/>
      <c r="R1" s="43"/>
      <c r="S1" s="9"/>
      <c r="T1" s="9"/>
      <c r="U1" s="9"/>
      <c r="V1" s="9"/>
      <c r="W1" s="6"/>
      <c r="X1" s="9"/>
      <c r="Y1" s="29"/>
    </row>
    <row r="2" spans="6:47" ht="18">
      <c r="F2" s="55" t="s">
        <v>15</v>
      </c>
      <c r="G2" s="56"/>
      <c r="H2" s="60"/>
      <c r="I2" s="1"/>
      <c r="J2" s="1"/>
      <c r="K2" s="1"/>
      <c r="L2" s="11"/>
      <c r="M2" s="11"/>
      <c r="N2" s="19"/>
      <c r="O2" s="19"/>
      <c r="P2" s="20"/>
      <c r="Q2" s="10"/>
      <c r="S2" s="12"/>
      <c r="T2" s="12"/>
      <c r="U2" s="12"/>
      <c r="V2" s="12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6:47" ht="13.5" thickBot="1">
      <c r="F3" s="24"/>
      <c r="H3" s="59"/>
      <c r="I3" s="6"/>
      <c r="J3" s="6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s="52" customFormat="1" ht="37.5" customHeight="1" thickBot="1">
      <c r="A4" s="47" t="s">
        <v>18</v>
      </c>
      <c r="B4" s="74" t="s">
        <v>124</v>
      </c>
      <c r="C4" s="132" t="s">
        <v>17</v>
      </c>
      <c r="D4" s="483" t="s">
        <v>228</v>
      </c>
      <c r="E4" s="77" t="s">
        <v>150</v>
      </c>
      <c r="F4" s="47" t="s">
        <v>3</v>
      </c>
      <c r="G4" s="47" t="s">
        <v>2</v>
      </c>
      <c r="H4" s="136" t="s">
        <v>19</v>
      </c>
      <c r="I4" s="47" t="s">
        <v>7</v>
      </c>
      <c r="J4" s="48" t="s">
        <v>20</v>
      </c>
      <c r="K4" s="47" t="s">
        <v>8</v>
      </c>
      <c r="L4" s="47" t="s">
        <v>10</v>
      </c>
      <c r="M4" s="47" t="s">
        <v>9</v>
      </c>
      <c r="N4" s="49" t="s">
        <v>147</v>
      </c>
      <c r="O4" s="53" t="s">
        <v>21</v>
      </c>
      <c r="P4" s="54" t="s">
        <v>22</v>
      </c>
      <c r="Q4" s="47" t="s">
        <v>1</v>
      </c>
      <c r="R4" s="383" t="s">
        <v>14</v>
      </c>
      <c r="S4" s="47" t="s">
        <v>211</v>
      </c>
      <c r="T4" s="47" t="s">
        <v>23</v>
      </c>
      <c r="U4" s="330" t="s">
        <v>233</v>
      </c>
      <c r="V4" s="47" t="s">
        <v>24</v>
      </c>
      <c r="W4" s="47" t="s">
        <v>25</v>
      </c>
      <c r="X4" s="47" t="s">
        <v>11</v>
      </c>
      <c r="Y4" s="50" t="s">
        <v>12</v>
      </c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</row>
    <row r="5" spans="1:47" s="52" customFormat="1" ht="45">
      <c r="A5" s="46">
        <v>9</v>
      </c>
      <c r="B5" s="404">
        <v>839</v>
      </c>
      <c r="C5" s="135">
        <v>9</v>
      </c>
      <c r="D5" s="413">
        <v>9</v>
      </c>
      <c r="E5" s="414" t="s">
        <v>149</v>
      </c>
      <c r="F5" s="415" t="s">
        <v>114</v>
      </c>
      <c r="G5" s="416" t="s">
        <v>115</v>
      </c>
      <c r="H5" s="417">
        <v>641009</v>
      </c>
      <c r="I5" s="418">
        <v>10425.89</v>
      </c>
      <c r="J5" s="418">
        <f aca="true" t="shared" si="0" ref="J5:J33">I5*5/100</f>
        <v>521.2945</v>
      </c>
      <c r="K5" s="418">
        <v>850</v>
      </c>
      <c r="L5" s="418">
        <v>0</v>
      </c>
      <c r="M5" s="419">
        <v>9575.89</v>
      </c>
      <c r="N5" s="410">
        <v>1950</v>
      </c>
      <c r="O5" s="411">
        <v>1950</v>
      </c>
      <c r="P5" s="412"/>
      <c r="Q5" s="420">
        <v>40574</v>
      </c>
      <c r="R5" s="405">
        <v>40583</v>
      </c>
      <c r="S5" s="421">
        <v>0.08</v>
      </c>
      <c r="T5" s="422"/>
      <c r="U5" s="423"/>
      <c r="V5" s="474"/>
      <c r="W5" s="422"/>
      <c r="X5" s="424">
        <v>40542</v>
      </c>
      <c r="Y5" s="425" t="s">
        <v>212</v>
      </c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</row>
    <row r="6" spans="1:25" s="5" customFormat="1" ht="24">
      <c r="A6" s="46">
        <v>19</v>
      </c>
      <c r="B6" s="382">
        <v>850</v>
      </c>
      <c r="C6" s="133">
        <v>19</v>
      </c>
      <c r="D6" s="426">
        <v>4</v>
      </c>
      <c r="E6" s="427" t="s">
        <v>152</v>
      </c>
      <c r="F6" s="428" t="s">
        <v>144</v>
      </c>
      <c r="G6" s="429" t="s">
        <v>28</v>
      </c>
      <c r="H6" s="430">
        <v>641010</v>
      </c>
      <c r="I6" s="431">
        <v>3765.65</v>
      </c>
      <c r="J6" s="418">
        <f t="shared" si="0"/>
        <v>188.2825</v>
      </c>
      <c r="K6" s="431">
        <v>200</v>
      </c>
      <c r="L6" s="431">
        <v>0</v>
      </c>
      <c r="M6" s="432">
        <v>3565.65</v>
      </c>
      <c r="N6" s="433">
        <v>1840.65</v>
      </c>
      <c r="O6" s="434">
        <v>1840.65</v>
      </c>
      <c r="P6" s="434"/>
      <c r="Q6" s="435">
        <v>40602</v>
      </c>
      <c r="R6" s="403">
        <v>40585</v>
      </c>
      <c r="S6" s="436"/>
      <c r="T6" s="437"/>
      <c r="U6" s="438"/>
      <c r="V6" s="475"/>
      <c r="W6" s="437"/>
      <c r="X6" s="439"/>
      <c r="Y6" s="440" t="s">
        <v>172</v>
      </c>
    </row>
    <row r="7" spans="1:25" s="5" customFormat="1" ht="67.5">
      <c r="A7" s="46">
        <v>24</v>
      </c>
      <c r="B7" s="382">
        <v>826</v>
      </c>
      <c r="C7" s="133">
        <v>24</v>
      </c>
      <c r="D7" s="426">
        <v>14</v>
      </c>
      <c r="E7" s="427" t="s">
        <v>152</v>
      </c>
      <c r="F7" s="441" t="s">
        <v>77</v>
      </c>
      <c r="G7" s="429" t="s">
        <v>78</v>
      </c>
      <c r="H7" s="430">
        <v>642002</v>
      </c>
      <c r="I7" s="431">
        <v>91080.36</v>
      </c>
      <c r="J7" s="418">
        <f t="shared" si="0"/>
        <v>4554.018</v>
      </c>
      <c r="K7" s="431">
        <v>4554.02</v>
      </c>
      <c r="L7" s="431">
        <v>0</v>
      </c>
      <c r="M7" s="432">
        <v>86526.34</v>
      </c>
      <c r="N7" s="442">
        <v>78900.76</v>
      </c>
      <c r="O7" s="443">
        <v>78900.76</v>
      </c>
      <c r="P7" s="434"/>
      <c r="Q7" s="444">
        <v>40633</v>
      </c>
      <c r="R7" s="403">
        <v>40585</v>
      </c>
      <c r="S7" s="436"/>
      <c r="T7" s="437"/>
      <c r="U7" s="438"/>
      <c r="V7" s="475"/>
      <c r="W7" s="437"/>
      <c r="X7" s="439"/>
      <c r="Y7" s="445" t="s">
        <v>175</v>
      </c>
    </row>
    <row r="8" spans="1:25" s="5" customFormat="1" ht="23.25" thickBot="1">
      <c r="A8" s="46">
        <v>8</v>
      </c>
      <c r="B8" s="382">
        <v>867</v>
      </c>
      <c r="C8" s="133">
        <v>8</v>
      </c>
      <c r="D8" s="426">
        <v>43</v>
      </c>
      <c r="E8" s="427" t="s">
        <v>149</v>
      </c>
      <c r="F8" s="428" t="s">
        <v>222</v>
      </c>
      <c r="G8" s="429" t="s">
        <v>112</v>
      </c>
      <c r="H8" s="446">
        <v>641009</v>
      </c>
      <c r="I8" s="431">
        <v>17388</v>
      </c>
      <c r="J8" s="418">
        <f t="shared" si="0"/>
        <v>869.4</v>
      </c>
      <c r="K8" s="431">
        <v>0</v>
      </c>
      <c r="L8" s="431">
        <v>893</v>
      </c>
      <c r="M8" s="432">
        <v>16495</v>
      </c>
      <c r="N8" s="433">
        <v>5550</v>
      </c>
      <c r="O8" s="443">
        <v>5550</v>
      </c>
      <c r="P8" s="434"/>
      <c r="Q8" s="447">
        <v>40574</v>
      </c>
      <c r="R8" s="403">
        <v>40588</v>
      </c>
      <c r="S8" s="436"/>
      <c r="T8" s="437"/>
      <c r="U8" s="438"/>
      <c r="V8" s="475"/>
      <c r="W8" s="448"/>
      <c r="X8" s="449"/>
      <c r="Y8" s="425" t="s">
        <v>164</v>
      </c>
    </row>
    <row r="9" spans="1:25" s="5" customFormat="1" ht="15" thickBot="1">
      <c r="A9" s="46">
        <v>22</v>
      </c>
      <c r="B9" s="382">
        <v>846</v>
      </c>
      <c r="C9" s="133">
        <v>22</v>
      </c>
      <c r="D9" s="426">
        <v>20</v>
      </c>
      <c r="E9" s="450" t="s">
        <v>152</v>
      </c>
      <c r="F9" s="451" t="s">
        <v>108</v>
      </c>
      <c r="G9" s="452" t="s">
        <v>109</v>
      </c>
      <c r="H9" s="453">
        <v>642001</v>
      </c>
      <c r="I9" s="454">
        <v>15360.21</v>
      </c>
      <c r="J9" s="418">
        <f t="shared" si="0"/>
        <v>768.0104999999999</v>
      </c>
      <c r="K9" s="454">
        <v>768.01</v>
      </c>
      <c r="L9" s="454">
        <v>0</v>
      </c>
      <c r="M9" s="455">
        <v>14592.2</v>
      </c>
      <c r="N9" s="456">
        <v>14592.2</v>
      </c>
      <c r="O9" s="431">
        <v>14592.2</v>
      </c>
      <c r="P9" s="434"/>
      <c r="Q9" s="447">
        <v>40602</v>
      </c>
      <c r="R9" s="403">
        <v>40605</v>
      </c>
      <c r="S9" s="436">
        <v>353.49</v>
      </c>
      <c r="T9" s="438"/>
      <c r="U9" s="438"/>
      <c r="V9" s="436"/>
      <c r="W9" s="438"/>
      <c r="X9" s="439">
        <v>40533</v>
      </c>
      <c r="Y9" s="425"/>
    </row>
    <row r="10" spans="1:25" s="5" customFormat="1" ht="45">
      <c r="A10" s="192"/>
      <c r="B10" s="382">
        <v>868</v>
      </c>
      <c r="C10" s="133">
        <v>44</v>
      </c>
      <c r="D10" s="426">
        <v>17</v>
      </c>
      <c r="E10" s="427" t="s">
        <v>179</v>
      </c>
      <c r="F10" s="463" t="s">
        <v>141</v>
      </c>
      <c r="G10" s="429" t="s">
        <v>113</v>
      </c>
      <c r="H10" s="430">
        <v>641010</v>
      </c>
      <c r="I10" s="430">
        <v>3035</v>
      </c>
      <c r="J10" s="418">
        <f t="shared" si="0"/>
        <v>151.75</v>
      </c>
      <c r="K10" s="431">
        <v>305</v>
      </c>
      <c r="L10" s="431">
        <v>120</v>
      </c>
      <c r="M10" s="464">
        <v>2610</v>
      </c>
      <c r="N10" s="433">
        <v>2610</v>
      </c>
      <c r="O10" s="457">
        <v>2610</v>
      </c>
      <c r="P10" s="434"/>
      <c r="Q10" s="447">
        <v>40574</v>
      </c>
      <c r="R10" s="462">
        <v>40612</v>
      </c>
      <c r="S10" s="458"/>
      <c r="T10" s="459"/>
      <c r="U10" s="460"/>
      <c r="V10" s="476"/>
      <c r="W10" s="459"/>
      <c r="X10" s="461"/>
      <c r="Y10" s="425" t="s">
        <v>183</v>
      </c>
    </row>
    <row r="11" spans="1:25" s="5" customFormat="1" ht="24">
      <c r="A11" s="46">
        <v>13</v>
      </c>
      <c r="B11" s="382">
        <v>848</v>
      </c>
      <c r="C11" s="133">
        <v>13</v>
      </c>
      <c r="D11" s="426">
        <v>48</v>
      </c>
      <c r="E11" s="427" t="s">
        <v>152</v>
      </c>
      <c r="F11" s="428" t="s">
        <v>32</v>
      </c>
      <c r="G11" s="429" t="s">
        <v>33</v>
      </c>
      <c r="H11" s="430">
        <v>642001</v>
      </c>
      <c r="I11" s="431">
        <v>1320</v>
      </c>
      <c r="J11" s="418">
        <f t="shared" si="0"/>
        <v>66</v>
      </c>
      <c r="K11" s="431">
        <v>80</v>
      </c>
      <c r="L11" s="431">
        <v>0</v>
      </c>
      <c r="M11" s="432">
        <v>1240</v>
      </c>
      <c r="N11" s="433">
        <v>1240</v>
      </c>
      <c r="O11" s="443">
        <v>1240</v>
      </c>
      <c r="P11" s="434"/>
      <c r="Q11" s="444">
        <v>40602</v>
      </c>
      <c r="R11" s="403">
        <v>40613</v>
      </c>
      <c r="S11" s="436"/>
      <c r="T11" s="437"/>
      <c r="U11" s="438"/>
      <c r="V11" s="475"/>
      <c r="W11" s="437"/>
      <c r="X11" s="439"/>
      <c r="Y11" s="425" t="s">
        <v>168</v>
      </c>
    </row>
    <row r="12" spans="1:25" s="5" customFormat="1" ht="36">
      <c r="A12" s="46"/>
      <c r="B12" s="382">
        <v>832</v>
      </c>
      <c r="C12" s="133">
        <v>40</v>
      </c>
      <c r="D12" s="426">
        <v>65</v>
      </c>
      <c r="E12" s="427" t="s">
        <v>152</v>
      </c>
      <c r="F12" s="428" t="s">
        <v>31</v>
      </c>
      <c r="G12" s="429" t="s">
        <v>30</v>
      </c>
      <c r="H12" s="430">
        <v>642001</v>
      </c>
      <c r="I12" s="431">
        <v>1742.4</v>
      </c>
      <c r="J12" s="418">
        <f t="shared" si="0"/>
        <v>87.12</v>
      </c>
      <c r="K12" s="431">
        <v>90</v>
      </c>
      <c r="L12" s="431">
        <v>0</v>
      </c>
      <c r="M12" s="432">
        <v>1652.4</v>
      </c>
      <c r="N12" s="433">
        <v>1652.4</v>
      </c>
      <c r="O12" s="443">
        <v>1652.4</v>
      </c>
      <c r="P12" s="434"/>
      <c r="Q12" s="444">
        <v>40602</v>
      </c>
      <c r="R12" s="403">
        <v>40613</v>
      </c>
      <c r="S12" s="436">
        <v>30</v>
      </c>
      <c r="T12" s="438"/>
      <c r="U12" s="438"/>
      <c r="V12" s="436"/>
      <c r="W12" s="438"/>
      <c r="X12" s="439">
        <v>40532</v>
      </c>
      <c r="Y12" s="425" t="s">
        <v>153</v>
      </c>
    </row>
    <row r="13" spans="1:25" s="5" customFormat="1" ht="56.25">
      <c r="A13" s="46">
        <v>1</v>
      </c>
      <c r="B13" s="382">
        <v>833</v>
      </c>
      <c r="C13" s="133">
        <v>1</v>
      </c>
      <c r="D13" s="426">
        <v>11</v>
      </c>
      <c r="E13" s="427" t="s">
        <v>146</v>
      </c>
      <c r="F13" s="441" t="s">
        <v>44</v>
      </c>
      <c r="G13" s="429" t="s">
        <v>45</v>
      </c>
      <c r="H13" s="430">
        <v>642001</v>
      </c>
      <c r="I13" s="454">
        <v>10670</v>
      </c>
      <c r="J13" s="418">
        <f t="shared" si="0"/>
        <v>533.5</v>
      </c>
      <c r="K13" s="454">
        <v>0</v>
      </c>
      <c r="L13" s="454">
        <v>640</v>
      </c>
      <c r="M13" s="432">
        <v>10030</v>
      </c>
      <c r="N13" s="433">
        <v>8020</v>
      </c>
      <c r="O13" s="431">
        <v>8020</v>
      </c>
      <c r="P13" s="457"/>
      <c r="Q13" s="447">
        <v>40633</v>
      </c>
      <c r="R13" s="403">
        <v>40617</v>
      </c>
      <c r="S13" s="436">
        <v>153.41</v>
      </c>
      <c r="T13" s="437"/>
      <c r="U13" s="465">
        <v>0.24</v>
      </c>
      <c r="V13" s="475"/>
      <c r="W13" s="437"/>
      <c r="X13" s="466" t="s">
        <v>225</v>
      </c>
      <c r="Y13" s="425" t="s">
        <v>158</v>
      </c>
    </row>
    <row r="14" spans="1:25" s="5" customFormat="1" ht="36">
      <c r="A14" s="46">
        <v>28</v>
      </c>
      <c r="B14" s="382">
        <v>874</v>
      </c>
      <c r="C14" s="133">
        <v>28</v>
      </c>
      <c r="D14" s="426">
        <v>56</v>
      </c>
      <c r="E14" s="427" t="s">
        <v>179</v>
      </c>
      <c r="F14" s="428" t="s">
        <v>148</v>
      </c>
      <c r="G14" s="467" t="s">
        <v>72</v>
      </c>
      <c r="H14" s="430">
        <v>641010</v>
      </c>
      <c r="I14" s="431">
        <v>1639.6</v>
      </c>
      <c r="J14" s="418">
        <f t="shared" si="0"/>
        <v>81.98</v>
      </c>
      <c r="K14" s="431" t="s">
        <v>6</v>
      </c>
      <c r="L14" s="431">
        <v>0</v>
      </c>
      <c r="M14" s="432">
        <v>1543.6</v>
      </c>
      <c r="N14" s="433">
        <v>1543.6</v>
      </c>
      <c r="O14" s="457">
        <v>1543.6</v>
      </c>
      <c r="P14" s="434"/>
      <c r="Q14" s="435">
        <v>40602</v>
      </c>
      <c r="R14" s="403">
        <v>40618</v>
      </c>
      <c r="S14" s="436"/>
      <c r="T14" s="437"/>
      <c r="U14" s="438"/>
      <c r="V14" s="488">
        <v>30</v>
      </c>
      <c r="W14" s="437"/>
      <c r="X14" s="449">
        <v>40604</v>
      </c>
      <c r="Y14" s="468" t="s">
        <v>185</v>
      </c>
    </row>
    <row r="15" spans="1:25" s="5" customFormat="1" ht="33.75">
      <c r="A15" s="46">
        <v>11</v>
      </c>
      <c r="B15" s="382">
        <v>834</v>
      </c>
      <c r="C15" s="133">
        <v>11</v>
      </c>
      <c r="D15" s="426">
        <v>53</v>
      </c>
      <c r="E15" s="427" t="s">
        <v>152</v>
      </c>
      <c r="F15" s="428" t="s">
        <v>89</v>
      </c>
      <c r="G15" s="429" t="s">
        <v>90</v>
      </c>
      <c r="H15" s="430">
        <v>642001</v>
      </c>
      <c r="I15" s="431">
        <v>5320.84</v>
      </c>
      <c r="J15" s="418">
        <f t="shared" si="0"/>
        <v>266.04200000000003</v>
      </c>
      <c r="K15" s="431">
        <v>280.84</v>
      </c>
      <c r="L15" s="431">
        <v>0</v>
      </c>
      <c r="M15" s="432">
        <v>5040</v>
      </c>
      <c r="N15" s="433">
        <v>4410</v>
      </c>
      <c r="O15" s="457">
        <v>4410</v>
      </c>
      <c r="P15" s="434"/>
      <c r="Q15" s="447">
        <v>40633</v>
      </c>
      <c r="R15" s="462">
        <v>40620</v>
      </c>
      <c r="S15" s="458"/>
      <c r="T15" s="459"/>
      <c r="U15" s="460"/>
      <c r="V15" s="476"/>
      <c r="W15" s="459"/>
      <c r="X15" s="461"/>
      <c r="Y15" s="425" t="s">
        <v>166</v>
      </c>
    </row>
    <row r="16" spans="1:26" s="5" customFormat="1" ht="14.25">
      <c r="A16" s="46">
        <v>14</v>
      </c>
      <c r="B16" s="382">
        <v>855</v>
      </c>
      <c r="C16" s="133">
        <v>14</v>
      </c>
      <c r="D16" s="426">
        <v>45</v>
      </c>
      <c r="E16" s="427" t="s">
        <v>152</v>
      </c>
      <c r="F16" s="428" t="s">
        <v>81</v>
      </c>
      <c r="G16" s="429" t="s">
        <v>82</v>
      </c>
      <c r="H16" s="430">
        <v>642001</v>
      </c>
      <c r="I16" s="431">
        <v>10454.75</v>
      </c>
      <c r="J16" s="418">
        <f t="shared" si="0"/>
        <v>522.7375</v>
      </c>
      <c r="K16" s="431">
        <v>150</v>
      </c>
      <c r="L16" s="431">
        <v>1064</v>
      </c>
      <c r="M16" s="432">
        <v>9240.75</v>
      </c>
      <c r="N16" s="433">
        <v>7740</v>
      </c>
      <c r="O16" s="434">
        <v>7740</v>
      </c>
      <c r="P16" s="434"/>
      <c r="Q16" s="435">
        <v>40602</v>
      </c>
      <c r="R16" s="481">
        <v>40623</v>
      </c>
      <c r="S16" s="436"/>
      <c r="T16" s="437"/>
      <c r="U16" s="438"/>
      <c r="V16" s="488">
        <v>338.34</v>
      </c>
      <c r="W16" s="437"/>
      <c r="X16" s="449">
        <v>40575</v>
      </c>
      <c r="Y16" s="468"/>
      <c r="Z16" s="5" t="s">
        <v>6</v>
      </c>
    </row>
    <row r="17" spans="1:25" s="5" customFormat="1" ht="24">
      <c r="A17" s="46">
        <v>31</v>
      </c>
      <c r="B17" s="382">
        <v>870</v>
      </c>
      <c r="C17" s="133">
        <v>31</v>
      </c>
      <c r="D17" s="426">
        <v>67</v>
      </c>
      <c r="E17" s="427" t="s">
        <v>189</v>
      </c>
      <c r="F17" s="428" t="s">
        <v>143</v>
      </c>
      <c r="G17" s="429" t="s">
        <v>29</v>
      </c>
      <c r="H17" s="430">
        <v>641010</v>
      </c>
      <c r="I17" s="431">
        <v>2910.6</v>
      </c>
      <c r="J17" s="418">
        <f t="shared" si="0"/>
        <v>145.53</v>
      </c>
      <c r="K17" s="431">
        <v>145.6</v>
      </c>
      <c r="L17" s="431">
        <v>0</v>
      </c>
      <c r="M17" s="432">
        <v>2765</v>
      </c>
      <c r="N17" s="433">
        <v>1419</v>
      </c>
      <c r="O17" s="443">
        <v>1419</v>
      </c>
      <c r="P17" s="434"/>
      <c r="Q17" s="444">
        <v>40602</v>
      </c>
      <c r="R17" s="481">
        <v>40626</v>
      </c>
      <c r="S17" s="479"/>
      <c r="T17" s="457"/>
      <c r="U17" s="480"/>
      <c r="V17" s="489">
        <v>9</v>
      </c>
      <c r="W17" s="457"/>
      <c r="X17" s="439">
        <v>40625</v>
      </c>
      <c r="Y17" s="440" t="s">
        <v>151</v>
      </c>
    </row>
    <row r="18" spans="1:25" s="5" customFormat="1" ht="36">
      <c r="A18" s="46">
        <v>32</v>
      </c>
      <c r="B18" s="382">
        <v>860</v>
      </c>
      <c r="C18" s="133">
        <v>32</v>
      </c>
      <c r="D18" s="482">
        <v>66</v>
      </c>
      <c r="E18" s="427" t="s">
        <v>189</v>
      </c>
      <c r="F18" s="428" t="s">
        <v>41</v>
      </c>
      <c r="G18" s="429" t="s">
        <v>40</v>
      </c>
      <c r="H18" s="430">
        <v>642002</v>
      </c>
      <c r="I18" s="431">
        <v>2595</v>
      </c>
      <c r="J18" s="418">
        <f t="shared" si="0"/>
        <v>129.75</v>
      </c>
      <c r="K18" s="431">
        <v>260</v>
      </c>
      <c r="L18" s="431">
        <v>0</v>
      </c>
      <c r="M18" s="432">
        <v>2335</v>
      </c>
      <c r="N18" s="433">
        <v>2215</v>
      </c>
      <c r="O18" s="443">
        <v>2215</v>
      </c>
      <c r="P18" s="434"/>
      <c r="Q18" s="444">
        <v>40602</v>
      </c>
      <c r="R18" s="481">
        <v>40627</v>
      </c>
      <c r="S18" s="436"/>
      <c r="T18" s="437"/>
      <c r="U18" s="438"/>
      <c r="V18" s="475"/>
      <c r="W18" s="437"/>
      <c r="X18" s="439"/>
      <c r="Y18" s="440" t="s">
        <v>178</v>
      </c>
    </row>
    <row r="19" spans="1:25" s="5" customFormat="1" ht="24">
      <c r="A19" s="46">
        <v>15</v>
      </c>
      <c r="B19" s="382">
        <v>830</v>
      </c>
      <c r="C19" s="133">
        <v>15</v>
      </c>
      <c r="D19" s="426">
        <v>32</v>
      </c>
      <c r="E19" s="427" t="s">
        <v>152</v>
      </c>
      <c r="F19" s="441" t="s">
        <v>229</v>
      </c>
      <c r="G19" s="429" t="s">
        <v>67</v>
      </c>
      <c r="H19" s="430">
        <v>642001</v>
      </c>
      <c r="I19" s="454">
        <v>5032</v>
      </c>
      <c r="J19" s="418">
        <f t="shared" si="0"/>
        <v>251.6</v>
      </c>
      <c r="K19" s="454">
        <v>252</v>
      </c>
      <c r="L19" s="454">
        <v>0</v>
      </c>
      <c r="M19" s="432">
        <v>4780</v>
      </c>
      <c r="N19" s="433">
        <v>4780</v>
      </c>
      <c r="O19" s="431">
        <v>4780</v>
      </c>
      <c r="P19" s="434"/>
      <c r="Q19" s="447">
        <v>40602</v>
      </c>
      <c r="R19" s="481">
        <v>40631</v>
      </c>
      <c r="S19" s="436"/>
      <c r="T19" s="437"/>
      <c r="U19" s="438"/>
      <c r="V19" s="475"/>
      <c r="W19" s="448"/>
      <c r="X19" s="439"/>
      <c r="Y19" s="468" t="s">
        <v>169</v>
      </c>
    </row>
    <row r="20" spans="1:25" s="5" customFormat="1" ht="24">
      <c r="A20" s="46">
        <v>33</v>
      </c>
      <c r="B20" s="382">
        <v>876</v>
      </c>
      <c r="C20" s="133">
        <v>33</v>
      </c>
      <c r="D20" s="426">
        <v>68</v>
      </c>
      <c r="E20" s="427" t="s">
        <v>189</v>
      </c>
      <c r="F20" s="428" t="s">
        <v>34</v>
      </c>
      <c r="G20" s="429" t="s">
        <v>35</v>
      </c>
      <c r="H20" s="430">
        <v>642001</v>
      </c>
      <c r="I20" s="431">
        <v>5477</v>
      </c>
      <c r="J20" s="418">
        <f t="shared" si="0"/>
        <v>273.85</v>
      </c>
      <c r="K20" s="431">
        <v>276</v>
      </c>
      <c r="L20" s="431">
        <v>0</v>
      </c>
      <c r="M20" s="432">
        <v>5201</v>
      </c>
      <c r="N20" s="433">
        <v>3401</v>
      </c>
      <c r="O20" s="443">
        <v>3401</v>
      </c>
      <c r="P20" s="434"/>
      <c r="Q20" s="444">
        <v>40602</v>
      </c>
      <c r="R20" s="481">
        <v>40633</v>
      </c>
      <c r="S20" s="436"/>
      <c r="T20" s="437"/>
      <c r="U20" s="438"/>
      <c r="V20" s="488">
        <v>287.91</v>
      </c>
      <c r="W20" s="437"/>
      <c r="X20" s="439">
        <v>40612</v>
      </c>
      <c r="Y20" s="440" t="s">
        <v>224</v>
      </c>
    </row>
    <row r="21" spans="1:25" s="5" customFormat="1" ht="22.5">
      <c r="A21" s="46"/>
      <c r="B21" s="382">
        <v>873</v>
      </c>
      <c r="C21" s="133">
        <v>38</v>
      </c>
      <c r="D21" s="426">
        <v>80</v>
      </c>
      <c r="E21" s="427" t="s">
        <v>187</v>
      </c>
      <c r="F21" s="441" t="s">
        <v>156</v>
      </c>
      <c r="G21" s="429" t="s">
        <v>101</v>
      </c>
      <c r="H21" s="446">
        <v>642001</v>
      </c>
      <c r="I21" s="431">
        <v>4483</v>
      </c>
      <c r="J21" s="418">
        <f t="shared" si="0"/>
        <v>224.15</v>
      </c>
      <c r="K21" s="431">
        <v>225</v>
      </c>
      <c r="L21" s="431">
        <v>0</v>
      </c>
      <c r="M21" s="432">
        <v>4258</v>
      </c>
      <c r="N21" s="433">
        <v>3058</v>
      </c>
      <c r="O21" s="443">
        <v>3058</v>
      </c>
      <c r="P21" s="434"/>
      <c r="Q21" s="444">
        <v>40574</v>
      </c>
      <c r="R21" s="481">
        <v>40639</v>
      </c>
      <c r="S21" s="436"/>
      <c r="T21" s="437"/>
      <c r="U21" s="438"/>
      <c r="V21" s="488">
        <v>741.93</v>
      </c>
      <c r="W21" s="437"/>
      <c r="X21" s="439">
        <v>40606</v>
      </c>
      <c r="Y21" s="440" t="s">
        <v>155</v>
      </c>
    </row>
    <row r="22" spans="1:25" s="5" customFormat="1" ht="36">
      <c r="A22" s="46"/>
      <c r="B22" s="382">
        <v>871</v>
      </c>
      <c r="C22" s="133">
        <v>39</v>
      </c>
      <c r="D22" s="426">
        <v>77</v>
      </c>
      <c r="E22" s="427" t="s">
        <v>187</v>
      </c>
      <c r="F22" s="428" t="s">
        <v>142</v>
      </c>
      <c r="G22" s="429" t="s">
        <v>62</v>
      </c>
      <c r="H22" s="486">
        <v>641010</v>
      </c>
      <c r="I22" s="454">
        <v>9581.44</v>
      </c>
      <c r="J22" s="418">
        <f t="shared" si="0"/>
        <v>479.07200000000006</v>
      </c>
      <c r="K22" s="454">
        <v>1600</v>
      </c>
      <c r="L22" s="454">
        <v>0</v>
      </c>
      <c r="M22" s="432">
        <v>7981.44</v>
      </c>
      <c r="N22" s="433">
        <v>7981.44</v>
      </c>
      <c r="O22" s="454">
        <v>7981.44</v>
      </c>
      <c r="P22" s="457"/>
      <c r="Q22" s="487">
        <v>40602</v>
      </c>
      <c r="R22" s="481">
        <v>40639</v>
      </c>
      <c r="S22" s="436"/>
      <c r="T22" s="437"/>
      <c r="U22" s="438"/>
      <c r="V22" s="488">
        <v>1414.09</v>
      </c>
      <c r="W22" s="437"/>
      <c r="X22" s="439">
        <v>40217</v>
      </c>
      <c r="Y22" s="425" t="s">
        <v>154</v>
      </c>
    </row>
    <row r="23" spans="1:25" s="5" customFormat="1" ht="33.75">
      <c r="A23" s="34">
        <v>2</v>
      </c>
      <c r="B23" s="126">
        <v>840</v>
      </c>
      <c r="C23" s="133">
        <v>2</v>
      </c>
      <c r="D23" s="67">
        <v>1</v>
      </c>
      <c r="E23" s="157" t="s">
        <v>146</v>
      </c>
      <c r="F23" s="71" t="s">
        <v>87</v>
      </c>
      <c r="G23" s="69" t="s">
        <v>88</v>
      </c>
      <c r="H23" s="34">
        <v>642001</v>
      </c>
      <c r="I23" s="31">
        <v>65932.47</v>
      </c>
      <c r="J23" s="128">
        <f t="shared" si="0"/>
        <v>3296.6234999999997</v>
      </c>
      <c r="K23" s="31">
        <v>35019.66</v>
      </c>
      <c r="L23" s="31">
        <v>0</v>
      </c>
      <c r="M23" s="129">
        <v>30912.81</v>
      </c>
      <c r="N23" s="70">
        <v>30912.81</v>
      </c>
      <c r="O23" s="31">
        <v>30912.81</v>
      </c>
      <c r="P23" s="32"/>
      <c r="Q23" s="130">
        <v>40633</v>
      </c>
      <c r="R23" s="469"/>
      <c r="S23" s="334"/>
      <c r="T23" s="131"/>
      <c r="U23" s="406"/>
      <c r="V23" s="477"/>
      <c r="W23" s="131"/>
      <c r="X23" s="320"/>
      <c r="Y23" s="153" t="s">
        <v>159</v>
      </c>
    </row>
    <row r="24" spans="1:25" ht="24">
      <c r="A24" s="46">
        <v>3</v>
      </c>
      <c r="B24" s="126">
        <v>841</v>
      </c>
      <c r="C24" s="133">
        <v>3</v>
      </c>
      <c r="D24" s="67">
        <v>12</v>
      </c>
      <c r="E24" s="157" t="s">
        <v>146</v>
      </c>
      <c r="F24" s="68" t="s">
        <v>70</v>
      </c>
      <c r="G24" s="69" t="s">
        <v>71</v>
      </c>
      <c r="H24" s="65">
        <v>642002</v>
      </c>
      <c r="I24" s="31">
        <v>11488</v>
      </c>
      <c r="J24" s="128">
        <f t="shared" si="0"/>
        <v>574.4</v>
      </c>
      <c r="K24" s="31">
        <v>608</v>
      </c>
      <c r="L24" s="31">
        <v>0</v>
      </c>
      <c r="M24" s="129">
        <v>10880</v>
      </c>
      <c r="N24" s="70">
        <v>10880</v>
      </c>
      <c r="O24" s="35">
        <v>10880</v>
      </c>
      <c r="P24" s="32"/>
      <c r="Q24" s="134">
        <v>40633</v>
      </c>
      <c r="R24" s="469"/>
      <c r="S24" s="334"/>
      <c r="T24" s="131"/>
      <c r="U24" s="406"/>
      <c r="V24" s="477"/>
      <c r="W24" s="131"/>
      <c r="X24" s="320"/>
      <c r="Y24" s="156" t="s">
        <v>160</v>
      </c>
    </row>
    <row r="25" spans="1:25" ht="24">
      <c r="A25" s="34">
        <v>4</v>
      </c>
      <c r="B25" s="126">
        <v>842</v>
      </c>
      <c r="C25" s="133">
        <v>4</v>
      </c>
      <c r="D25" s="67">
        <v>78</v>
      </c>
      <c r="E25" s="157" t="s">
        <v>146</v>
      </c>
      <c r="F25" s="68" t="s">
        <v>104</v>
      </c>
      <c r="G25" s="69" t="s">
        <v>105</v>
      </c>
      <c r="H25" s="65">
        <v>642002</v>
      </c>
      <c r="I25" s="31">
        <v>10516</v>
      </c>
      <c r="J25" s="128">
        <f t="shared" si="0"/>
        <v>525.8</v>
      </c>
      <c r="K25" s="31">
        <v>526</v>
      </c>
      <c r="L25" s="31">
        <v>0</v>
      </c>
      <c r="M25" s="129">
        <v>9990</v>
      </c>
      <c r="N25" s="70">
        <v>9990</v>
      </c>
      <c r="O25" s="35">
        <v>9990</v>
      </c>
      <c r="P25" s="32"/>
      <c r="Q25" s="134">
        <v>40633</v>
      </c>
      <c r="R25" s="469"/>
      <c r="S25" s="334"/>
      <c r="T25" s="131"/>
      <c r="U25" s="406"/>
      <c r="V25" s="477"/>
      <c r="W25" s="131"/>
      <c r="X25" s="320"/>
      <c r="Y25" s="154" t="s">
        <v>161</v>
      </c>
    </row>
    <row r="26" spans="1:25" ht="24">
      <c r="A26" s="46">
        <v>5</v>
      </c>
      <c r="B26" s="126">
        <v>849</v>
      </c>
      <c r="C26" s="133">
        <v>5</v>
      </c>
      <c r="D26" s="67">
        <v>83</v>
      </c>
      <c r="E26" s="157" t="s">
        <v>146</v>
      </c>
      <c r="F26" s="71" t="s">
        <v>110</v>
      </c>
      <c r="G26" s="69" t="s">
        <v>111</v>
      </c>
      <c r="H26" s="66">
        <v>642001</v>
      </c>
      <c r="I26" s="127">
        <v>55358</v>
      </c>
      <c r="J26" s="128">
        <f t="shared" si="0"/>
        <v>2767.9</v>
      </c>
      <c r="K26" s="127">
        <v>2667.9</v>
      </c>
      <c r="L26" s="127">
        <v>6510</v>
      </c>
      <c r="M26" s="129">
        <v>44180.1</v>
      </c>
      <c r="N26" s="70">
        <v>44180.1</v>
      </c>
      <c r="O26" s="31">
        <v>44180.1</v>
      </c>
      <c r="P26" s="33"/>
      <c r="Q26" s="130">
        <v>40633</v>
      </c>
      <c r="R26" s="470"/>
      <c r="S26" s="334"/>
      <c r="T26" s="131"/>
      <c r="U26" s="406"/>
      <c r="V26" s="477"/>
      <c r="W26" s="131"/>
      <c r="X26" s="320"/>
      <c r="Y26" s="155" t="s">
        <v>161</v>
      </c>
    </row>
    <row r="27" spans="1:25" ht="56.25">
      <c r="A27" s="34">
        <v>6</v>
      </c>
      <c r="B27" s="126">
        <v>863</v>
      </c>
      <c r="C27" s="133">
        <v>6</v>
      </c>
      <c r="D27" s="67">
        <v>40</v>
      </c>
      <c r="E27" s="157" t="s">
        <v>146</v>
      </c>
      <c r="F27" s="68" t="s">
        <v>50</v>
      </c>
      <c r="G27" s="69" t="s">
        <v>51</v>
      </c>
      <c r="H27" s="34">
        <v>642001</v>
      </c>
      <c r="I27" s="31">
        <v>11000</v>
      </c>
      <c r="J27" s="128">
        <f t="shared" si="0"/>
        <v>550</v>
      </c>
      <c r="K27" s="31">
        <v>550</v>
      </c>
      <c r="L27" s="31">
        <v>0</v>
      </c>
      <c r="M27" s="129">
        <v>10450</v>
      </c>
      <c r="N27" s="70">
        <v>10450</v>
      </c>
      <c r="O27" s="35">
        <v>10450</v>
      </c>
      <c r="P27" s="32"/>
      <c r="Q27" s="134">
        <v>40633</v>
      </c>
      <c r="R27" s="469"/>
      <c r="S27" s="334"/>
      <c r="T27" s="131"/>
      <c r="U27" s="406"/>
      <c r="V27" s="477"/>
      <c r="W27" s="131"/>
      <c r="X27" s="315"/>
      <c r="Y27" s="154" t="s">
        <v>162</v>
      </c>
    </row>
    <row r="28" spans="1:25" ht="24">
      <c r="A28" s="46">
        <v>7</v>
      </c>
      <c r="B28" s="126">
        <v>856</v>
      </c>
      <c r="C28" s="133">
        <v>7</v>
      </c>
      <c r="D28" s="67">
        <v>64</v>
      </c>
      <c r="E28" s="157" t="s">
        <v>149</v>
      </c>
      <c r="F28" s="68" t="s">
        <v>52</v>
      </c>
      <c r="G28" s="69" t="s">
        <v>53</v>
      </c>
      <c r="H28" s="34">
        <v>642001</v>
      </c>
      <c r="I28" s="31">
        <v>35000</v>
      </c>
      <c r="J28" s="128">
        <f t="shared" si="0"/>
        <v>1750</v>
      </c>
      <c r="K28" s="31">
        <v>0</v>
      </c>
      <c r="L28" s="31">
        <v>2000</v>
      </c>
      <c r="M28" s="129">
        <v>33000</v>
      </c>
      <c r="N28" s="140">
        <v>20000</v>
      </c>
      <c r="O28" s="35">
        <v>20000</v>
      </c>
      <c r="P28" s="32"/>
      <c r="Q28" s="134">
        <v>40633</v>
      </c>
      <c r="R28" s="469"/>
      <c r="S28" s="334"/>
      <c r="T28" s="131"/>
      <c r="U28" s="406"/>
      <c r="V28" s="477"/>
      <c r="W28" s="131"/>
      <c r="X28" s="315"/>
      <c r="Y28" s="154" t="s">
        <v>163</v>
      </c>
    </row>
    <row r="29" spans="1:25" ht="36">
      <c r="A29" s="34">
        <v>10</v>
      </c>
      <c r="B29" s="126">
        <v>858</v>
      </c>
      <c r="C29" s="133">
        <v>10</v>
      </c>
      <c r="D29" s="67">
        <v>30</v>
      </c>
      <c r="E29" s="157" t="s">
        <v>152</v>
      </c>
      <c r="F29" s="68" t="s">
        <v>38</v>
      </c>
      <c r="G29" s="69" t="s">
        <v>39</v>
      </c>
      <c r="H29" s="34">
        <v>642001</v>
      </c>
      <c r="I29" s="31">
        <v>16124.3</v>
      </c>
      <c r="J29" s="128">
        <f t="shared" si="0"/>
        <v>806.215</v>
      </c>
      <c r="K29" s="31">
        <v>808</v>
      </c>
      <c r="L29" s="31">
        <v>0</v>
      </c>
      <c r="M29" s="129">
        <v>15316.3</v>
      </c>
      <c r="N29" s="70">
        <v>5816.3</v>
      </c>
      <c r="O29" s="35">
        <v>5816.3</v>
      </c>
      <c r="P29" s="32"/>
      <c r="Q29" s="134">
        <v>40633</v>
      </c>
      <c r="R29" s="471"/>
      <c r="S29" s="334"/>
      <c r="T29" s="131"/>
      <c r="U29" s="406"/>
      <c r="V29" s="477"/>
      <c r="W29" s="131"/>
      <c r="X29" s="315"/>
      <c r="Y29" s="154" t="s">
        <v>165</v>
      </c>
    </row>
    <row r="30" spans="1:25" ht="56.25">
      <c r="A30" s="46">
        <v>12</v>
      </c>
      <c r="B30" s="126">
        <v>853</v>
      </c>
      <c r="C30" s="133">
        <v>12</v>
      </c>
      <c r="D30" s="67">
        <v>55</v>
      </c>
      <c r="E30" s="157" t="s">
        <v>152</v>
      </c>
      <c r="F30" s="71" t="s">
        <v>46</v>
      </c>
      <c r="G30" s="69" t="s">
        <v>47</v>
      </c>
      <c r="H30" s="34">
        <v>642001</v>
      </c>
      <c r="I30" s="31">
        <v>29171.24</v>
      </c>
      <c r="J30" s="128">
        <f t="shared" si="0"/>
        <v>1458.5620000000001</v>
      </c>
      <c r="K30" s="31">
        <v>174</v>
      </c>
      <c r="L30" s="31">
        <v>7375.52</v>
      </c>
      <c r="M30" s="129">
        <v>21621.72</v>
      </c>
      <c r="N30" s="70">
        <v>17855.69</v>
      </c>
      <c r="O30" s="35">
        <v>17855.69</v>
      </c>
      <c r="P30" s="146"/>
      <c r="Q30" s="134">
        <v>40633</v>
      </c>
      <c r="R30" s="469"/>
      <c r="S30" s="334"/>
      <c r="T30" s="131"/>
      <c r="U30" s="406"/>
      <c r="V30" s="477"/>
      <c r="W30" s="131"/>
      <c r="X30" s="315"/>
      <c r="Y30" s="154" t="s">
        <v>167</v>
      </c>
    </row>
    <row r="31" spans="1:25" ht="24">
      <c r="A31" s="34">
        <v>16</v>
      </c>
      <c r="B31" s="126">
        <v>866</v>
      </c>
      <c r="C31" s="133">
        <v>16</v>
      </c>
      <c r="D31" s="67">
        <v>31</v>
      </c>
      <c r="E31" s="157" t="s">
        <v>152</v>
      </c>
      <c r="F31" s="68" t="s">
        <v>36</v>
      </c>
      <c r="G31" s="69" t="s">
        <v>37</v>
      </c>
      <c r="H31" s="34">
        <v>642002</v>
      </c>
      <c r="I31" s="31">
        <v>14564.2</v>
      </c>
      <c r="J31" s="128">
        <f t="shared" si="0"/>
        <v>728.21</v>
      </c>
      <c r="K31" s="31">
        <v>729</v>
      </c>
      <c r="L31" s="31">
        <v>0</v>
      </c>
      <c r="M31" s="129">
        <v>13835.2</v>
      </c>
      <c r="N31" s="70">
        <v>5601</v>
      </c>
      <c r="O31" s="35">
        <v>5601</v>
      </c>
      <c r="P31" s="32"/>
      <c r="Q31" s="134">
        <v>40633</v>
      </c>
      <c r="R31" s="469"/>
      <c r="S31" s="334"/>
      <c r="T31" s="131"/>
      <c r="U31" s="406"/>
      <c r="V31" s="477"/>
      <c r="W31" s="131"/>
      <c r="X31" s="315"/>
      <c r="Y31" s="154" t="s">
        <v>170</v>
      </c>
    </row>
    <row r="32" spans="1:25" ht="45">
      <c r="A32" s="46">
        <v>17</v>
      </c>
      <c r="B32" s="126">
        <v>869</v>
      </c>
      <c r="C32" s="133">
        <v>17</v>
      </c>
      <c r="D32" s="67">
        <v>84</v>
      </c>
      <c r="E32" s="157" t="s">
        <v>152</v>
      </c>
      <c r="F32" s="71" t="s">
        <v>58</v>
      </c>
      <c r="G32" s="69" t="s">
        <v>59</v>
      </c>
      <c r="H32" s="34">
        <v>642001</v>
      </c>
      <c r="I32" s="31">
        <v>28778.82</v>
      </c>
      <c r="J32" s="128">
        <f t="shared" si="0"/>
        <v>1438.941</v>
      </c>
      <c r="K32" s="31">
        <v>0</v>
      </c>
      <c r="L32" s="31">
        <v>6660</v>
      </c>
      <c r="M32" s="129">
        <v>22118.82</v>
      </c>
      <c r="N32" s="70">
        <v>12608.4</v>
      </c>
      <c r="O32" s="35">
        <v>12608.4</v>
      </c>
      <c r="P32" s="32"/>
      <c r="Q32" s="134">
        <v>40633</v>
      </c>
      <c r="R32" s="469"/>
      <c r="S32" s="334"/>
      <c r="T32" s="131"/>
      <c r="U32" s="406"/>
      <c r="V32" s="477"/>
      <c r="W32" s="131"/>
      <c r="X32" s="315"/>
      <c r="Y32" s="154" t="s">
        <v>136</v>
      </c>
    </row>
    <row r="33" spans="1:25" ht="22.5">
      <c r="A33" s="186">
        <v>18</v>
      </c>
      <c r="B33" s="126">
        <v>852</v>
      </c>
      <c r="C33" s="133">
        <v>18</v>
      </c>
      <c r="D33" s="67">
        <v>79</v>
      </c>
      <c r="E33" s="157" t="s">
        <v>152</v>
      </c>
      <c r="F33" s="68" t="s">
        <v>100</v>
      </c>
      <c r="G33" s="69" t="s">
        <v>99</v>
      </c>
      <c r="H33" s="185">
        <v>721006</v>
      </c>
      <c r="I33" s="31">
        <v>39284</v>
      </c>
      <c r="J33" s="128">
        <f t="shared" si="0"/>
        <v>1964.2</v>
      </c>
      <c r="K33" s="31">
        <v>1986</v>
      </c>
      <c r="L33" s="31">
        <v>0</v>
      </c>
      <c r="M33" s="129">
        <v>37298</v>
      </c>
      <c r="N33" s="70">
        <v>6720</v>
      </c>
      <c r="O33" s="32"/>
      <c r="P33" s="32">
        <v>6720</v>
      </c>
      <c r="Q33" s="139" t="s">
        <v>193</v>
      </c>
      <c r="R33" s="469"/>
      <c r="S33" s="334"/>
      <c r="T33" s="131"/>
      <c r="U33" s="406"/>
      <c r="V33" s="477"/>
      <c r="W33" s="131"/>
      <c r="X33" s="320"/>
      <c r="Y33" s="154" t="s">
        <v>171</v>
      </c>
    </row>
    <row r="34" spans="1:25" ht="12.75">
      <c r="A34" s="187">
        <v>18</v>
      </c>
      <c r="B34" s="126">
        <v>852</v>
      </c>
      <c r="C34" s="133">
        <v>18</v>
      </c>
      <c r="D34" s="67">
        <v>79</v>
      </c>
      <c r="E34" s="157" t="s">
        <v>152</v>
      </c>
      <c r="F34" s="68" t="s">
        <v>100</v>
      </c>
      <c r="G34" s="69" t="s">
        <v>99</v>
      </c>
      <c r="H34" s="186">
        <v>641009</v>
      </c>
      <c r="I34" s="31"/>
      <c r="J34" s="128"/>
      <c r="K34" s="31"/>
      <c r="L34" s="31"/>
      <c r="M34" s="129"/>
      <c r="N34" s="70">
        <v>18578</v>
      </c>
      <c r="O34" s="32">
        <v>18578</v>
      </c>
      <c r="P34" s="32"/>
      <c r="Q34" s="139">
        <v>40633</v>
      </c>
      <c r="R34" s="469"/>
      <c r="S34" s="334"/>
      <c r="T34" s="131"/>
      <c r="U34" s="406"/>
      <c r="V34" s="477"/>
      <c r="W34" s="131"/>
      <c r="X34" s="320"/>
      <c r="Y34" s="154"/>
    </row>
    <row r="35" spans="1:25" ht="56.25">
      <c r="A35" s="34">
        <v>20</v>
      </c>
      <c r="B35" s="126">
        <v>827</v>
      </c>
      <c r="C35" s="133">
        <v>20</v>
      </c>
      <c r="D35" s="67">
        <v>27</v>
      </c>
      <c r="E35" s="157" t="s">
        <v>152</v>
      </c>
      <c r="F35" s="68" t="s">
        <v>48</v>
      </c>
      <c r="G35" s="69" t="s">
        <v>49</v>
      </c>
      <c r="H35" s="34">
        <v>642001</v>
      </c>
      <c r="I35" s="31">
        <v>48122.6</v>
      </c>
      <c r="J35" s="128">
        <f aca="true" t="shared" si="1" ref="J35:J46">I35*5/100</f>
        <v>2406.13</v>
      </c>
      <c r="K35" s="31">
        <v>730.4</v>
      </c>
      <c r="L35" s="31">
        <v>2549.8</v>
      </c>
      <c r="M35" s="129">
        <v>44782.4</v>
      </c>
      <c r="N35" s="70">
        <v>44782.4</v>
      </c>
      <c r="O35" s="35">
        <v>44782.4</v>
      </c>
      <c r="P35" s="32"/>
      <c r="Q35" s="134">
        <v>40633</v>
      </c>
      <c r="R35" s="469"/>
      <c r="S35" s="334"/>
      <c r="T35" s="131"/>
      <c r="U35" s="406"/>
      <c r="V35" s="477"/>
      <c r="W35" s="131"/>
      <c r="X35" s="315"/>
      <c r="Y35" s="154" t="s">
        <v>173</v>
      </c>
    </row>
    <row r="36" spans="1:25" ht="67.5">
      <c r="A36" s="46">
        <v>21</v>
      </c>
      <c r="B36" s="126">
        <v>831</v>
      </c>
      <c r="C36" s="133">
        <v>21</v>
      </c>
      <c r="D36" s="67">
        <v>57</v>
      </c>
      <c r="E36" s="157" t="s">
        <v>152</v>
      </c>
      <c r="F36" s="71" t="s">
        <v>93</v>
      </c>
      <c r="G36" s="69" t="s">
        <v>94</v>
      </c>
      <c r="H36" s="34">
        <v>642001</v>
      </c>
      <c r="I36" s="31">
        <v>10403.9</v>
      </c>
      <c r="J36" s="128">
        <f t="shared" si="1"/>
        <v>520.195</v>
      </c>
      <c r="K36" s="31">
        <v>622</v>
      </c>
      <c r="L36" s="31">
        <v>0</v>
      </c>
      <c r="M36" s="129">
        <v>9781.9</v>
      </c>
      <c r="N36" s="70">
        <v>4667.6</v>
      </c>
      <c r="O36" s="35">
        <v>4667.6</v>
      </c>
      <c r="P36" s="146"/>
      <c r="Q36" s="134">
        <v>40633</v>
      </c>
      <c r="R36" s="469"/>
      <c r="S36" s="334"/>
      <c r="T36" s="131"/>
      <c r="U36" s="406"/>
      <c r="V36" s="477"/>
      <c r="W36" s="141"/>
      <c r="X36" s="315"/>
      <c r="Y36" s="154" t="s">
        <v>174</v>
      </c>
    </row>
    <row r="37" spans="1:25" ht="24">
      <c r="A37" s="34">
        <v>23</v>
      </c>
      <c r="B37" s="126">
        <v>861</v>
      </c>
      <c r="C37" s="133">
        <v>23</v>
      </c>
      <c r="D37" s="67">
        <v>8</v>
      </c>
      <c r="E37" s="157" t="s">
        <v>152</v>
      </c>
      <c r="F37" s="71" t="s">
        <v>42</v>
      </c>
      <c r="G37" s="69" t="s">
        <v>43</v>
      </c>
      <c r="H37" s="34">
        <v>642001</v>
      </c>
      <c r="I37" s="31">
        <v>33900</v>
      </c>
      <c r="J37" s="128">
        <f t="shared" si="1"/>
        <v>1695</v>
      </c>
      <c r="K37" s="31">
        <v>7450</v>
      </c>
      <c r="L37" s="31">
        <v>0</v>
      </c>
      <c r="M37" s="129">
        <v>26450</v>
      </c>
      <c r="N37" s="70">
        <v>13150</v>
      </c>
      <c r="O37" s="35">
        <v>13150</v>
      </c>
      <c r="P37" s="32"/>
      <c r="Q37" s="134">
        <v>40633</v>
      </c>
      <c r="R37" s="471"/>
      <c r="S37" s="334"/>
      <c r="T37" s="131"/>
      <c r="U37" s="406"/>
      <c r="V37" s="489">
        <v>1325.51</v>
      </c>
      <c r="W37" s="131"/>
      <c r="X37" s="315">
        <v>40625</v>
      </c>
      <c r="Y37" s="154" t="s">
        <v>227</v>
      </c>
    </row>
    <row r="38" spans="1:25" ht="12.75">
      <c r="A38" s="46">
        <v>25</v>
      </c>
      <c r="B38" s="126">
        <v>872</v>
      </c>
      <c r="C38" s="133">
        <v>25</v>
      </c>
      <c r="D38" s="67">
        <v>16</v>
      </c>
      <c r="E38" s="157" t="s">
        <v>152</v>
      </c>
      <c r="F38" s="71" t="s">
        <v>106</v>
      </c>
      <c r="G38" s="69" t="s">
        <v>107</v>
      </c>
      <c r="H38" s="147">
        <v>722003</v>
      </c>
      <c r="I38" s="31">
        <v>42106</v>
      </c>
      <c r="J38" s="128">
        <f t="shared" si="1"/>
        <v>2105.3</v>
      </c>
      <c r="K38" s="31">
        <v>2106</v>
      </c>
      <c r="L38" s="31">
        <v>0</v>
      </c>
      <c r="M38" s="129">
        <v>40000</v>
      </c>
      <c r="N38" s="70">
        <v>13101</v>
      </c>
      <c r="O38" s="31"/>
      <c r="P38" s="32">
        <v>13101</v>
      </c>
      <c r="Q38" s="130">
        <v>40633</v>
      </c>
      <c r="R38" s="471"/>
      <c r="S38" s="334"/>
      <c r="T38" s="131"/>
      <c r="U38" s="406"/>
      <c r="V38" s="477"/>
      <c r="W38" s="488">
        <v>7.1</v>
      </c>
      <c r="X38" s="320">
        <v>40618</v>
      </c>
      <c r="Y38" s="154" t="s">
        <v>232</v>
      </c>
    </row>
    <row r="39" spans="1:25" ht="12.75">
      <c r="A39" s="34">
        <v>26</v>
      </c>
      <c r="B39" s="126">
        <v>835</v>
      </c>
      <c r="C39" s="133">
        <v>26</v>
      </c>
      <c r="D39" s="67">
        <v>10</v>
      </c>
      <c r="E39" s="157" t="s">
        <v>152</v>
      </c>
      <c r="F39" s="68" t="s">
        <v>97</v>
      </c>
      <c r="G39" s="69" t="s">
        <v>98</v>
      </c>
      <c r="H39" s="34">
        <v>642002</v>
      </c>
      <c r="I39" s="31">
        <v>8388</v>
      </c>
      <c r="J39" s="128">
        <f t="shared" si="1"/>
        <v>419.4</v>
      </c>
      <c r="K39" s="31">
        <v>3150</v>
      </c>
      <c r="L39" s="31">
        <v>0</v>
      </c>
      <c r="M39" s="129">
        <v>5238</v>
      </c>
      <c r="N39" s="70">
        <v>5238</v>
      </c>
      <c r="O39" s="32">
        <v>5238</v>
      </c>
      <c r="P39" s="32"/>
      <c r="Q39" s="152">
        <v>40602</v>
      </c>
      <c r="R39" s="471"/>
      <c r="S39" s="334"/>
      <c r="T39" s="131"/>
      <c r="U39" s="406"/>
      <c r="V39" s="488">
        <v>630</v>
      </c>
      <c r="W39" s="131"/>
      <c r="X39" s="320">
        <v>40602</v>
      </c>
      <c r="Y39" s="155" t="s">
        <v>176</v>
      </c>
    </row>
    <row r="40" spans="1:25" ht="48">
      <c r="A40" s="34">
        <v>27</v>
      </c>
      <c r="B40" s="126">
        <v>825</v>
      </c>
      <c r="C40" s="133">
        <v>27</v>
      </c>
      <c r="D40" s="67">
        <v>76</v>
      </c>
      <c r="E40" s="157" t="s">
        <v>152</v>
      </c>
      <c r="F40" s="71" t="s">
        <v>83</v>
      </c>
      <c r="G40" s="69" t="s">
        <v>84</v>
      </c>
      <c r="H40" s="65">
        <v>641009</v>
      </c>
      <c r="I40" s="127">
        <v>2802</v>
      </c>
      <c r="J40" s="128">
        <f t="shared" si="1"/>
        <v>140.1</v>
      </c>
      <c r="K40" s="127">
        <v>200</v>
      </c>
      <c r="L40" s="127">
        <v>0</v>
      </c>
      <c r="M40" s="129">
        <v>2602</v>
      </c>
      <c r="N40" s="70">
        <v>2602</v>
      </c>
      <c r="O40" s="31">
        <v>2602</v>
      </c>
      <c r="P40" s="32"/>
      <c r="Q40" s="130">
        <v>40633</v>
      </c>
      <c r="R40" s="471"/>
      <c r="S40" s="334"/>
      <c r="T40" s="131"/>
      <c r="U40" s="406"/>
      <c r="V40" s="477"/>
      <c r="W40" s="131"/>
      <c r="X40" s="315"/>
      <c r="Y40" s="154" t="s">
        <v>177</v>
      </c>
    </row>
    <row r="41" spans="1:25" ht="90">
      <c r="A41" s="46">
        <v>29</v>
      </c>
      <c r="B41" s="126">
        <v>838</v>
      </c>
      <c r="C41" s="133">
        <v>29</v>
      </c>
      <c r="D41" s="67">
        <v>59</v>
      </c>
      <c r="E41" s="157" t="s">
        <v>137</v>
      </c>
      <c r="F41" s="68" t="s">
        <v>91</v>
      </c>
      <c r="G41" s="69" t="s">
        <v>92</v>
      </c>
      <c r="H41" s="34">
        <v>642001</v>
      </c>
      <c r="I41" s="31">
        <v>108071.56</v>
      </c>
      <c r="J41" s="128">
        <f t="shared" si="1"/>
        <v>5403.578</v>
      </c>
      <c r="K41" s="31">
        <v>0</v>
      </c>
      <c r="L41" s="31">
        <v>29398</v>
      </c>
      <c r="M41" s="129">
        <v>78673.56</v>
      </c>
      <c r="N41" s="140">
        <v>45253</v>
      </c>
      <c r="O41" s="35">
        <v>45253</v>
      </c>
      <c r="P41" s="146"/>
      <c r="Q41" s="130">
        <v>40633</v>
      </c>
      <c r="R41" s="469"/>
      <c r="S41" s="334"/>
      <c r="T41" s="131"/>
      <c r="U41" s="406"/>
      <c r="V41" s="477"/>
      <c r="W41" s="131"/>
      <c r="X41" s="320"/>
      <c r="Y41" s="154" t="s">
        <v>186</v>
      </c>
    </row>
    <row r="42" spans="1:25" ht="24">
      <c r="A42" s="46">
        <v>30</v>
      </c>
      <c r="B42" s="126">
        <v>837</v>
      </c>
      <c r="C42" s="133">
        <v>30</v>
      </c>
      <c r="D42" s="67">
        <v>5</v>
      </c>
      <c r="E42" s="157" t="s">
        <v>189</v>
      </c>
      <c r="F42" s="68" t="s">
        <v>73</v>
      </c>
      <c r="G42" s="69" t="s">
        <v>74</v>
      </c>
      <c r="H42" s="34">
        <v>642007</v>
      </c>
      <c r="I42" s="31">
        <v>14200</v>
      </c>
      <c r="J42" s="128">
        <f t="shared" si="1"/>
        <v>710</v>
      </c>
      <c r="K42" s="31">
        <v>710</v>
      </c>
      <c r="L42" s="31">
        <v>0</v>
      </c>
      <c r="M42" s="129">
        <v>13490</v>
      </c>
      <c r="N42" s="70">
        <v>12300</v>
      </c>
      <c r="O42" s="35">
        <v>12300</v>
      </c>
      <c r="P42" s="32"/>
      <c r="Q42" s="134">
        <v>40633</v>
      </c>
      <c r="R42" s="469"/>
      <c r="S42" s="334"/>
      <c r="T42" s="131"/>
      <c r="U42" s="408">
        <v>0.35</v>
      </c>
      <c r="V42" s="477"/>
      <c r="W42" s="131"/>
      <c r="X42" s="320">
        <v>40598</v>
      </c>
      <c r="Y42" s="409" t="s">
        <v>226</v>
      </c>
    </row>
    <row r="43" spans="1:25" ht="45">
      <c r="A43" s="34">
        <v>34</v>
      </c>
      <c r="B43" s="126">
        <v>857</v>
      </c>
      <c r="C43" s="133">
        <v>34</v>
      </c>
      <c r="D43" s="67">
        <v>35</v>
      </c>
      <c r="E43" s="157" t="s">
        <v>187</v>
      </c>
      <c r="F43" s="71" t="s">
        <v>79</v>
      </c>
      <c r="G43" s="69" t="s">
        <v>80</v>
      </c>
      <c r="H43" s="34">
        <v>642007</v>
      </c>
      <c r="I43" s="31">
        <v>51650</v>
      </c>
      <c r="J43" s="128">
        <f t="shared" si="1"/>
        <v>2582.5</v>
      </c>
      <c r="K43" s="31">
        <v>2650</v>
      </c>
      <c r="L43" s="31">
        <v>0</v>
      </c>
      <c r="M43" s="129">
        <v>41350</v>
      </c>
      <c r="N43" s="70">
        <v>22800</v>
      </c>
      <c r="O43" s="31">
        <v>22800</v>
      </c>
      <c r="P43" s="32"/>
      <c r="Q43" s="130">
        <v>40602</v>
      </c>
      <c r="R43" s="471"/>
      <c r="S43" s="334"/>
      <c r="T43" s="131"/>
      <c r="U43" s="406"/>
      <c r="V43" s="477"/>
      <c r="W43" s="141"/>
      <c r="X43" s="315"/>
      <c r="Y43" s="154" t="s">
        <v>188</v>
      </c>
    </row>
    <row r="44" spans="1:25" ht="24">
      <c r="A44" s="187">
        <v>35</v>
      </c>
      <c r="B44" s="126">
        <v>864</v>
      </c>
      <c r="C44" s="133">
        <v>35</v>
      </c>
      <c r="D44" s="67">
        <v>28</v>
      </c>
      <c r="E44" s="157" t="s">
        <v>187</v>
      </c>
      <c r="F44" s="68" t="s">
        <v>95</v>
      </c>
      <c r="G44" s="69" t="s">
        <v>96</v>
      </c>
      <c r="H44" s="186">
        <v>641009</v>
      </c>
      <c r="I44" s="31"/>
      <c r="J44" s="128">
        <f t="shared" si="1"/>
        <v>0</v>
      </c>
      <c r="K44" s="31"/>
      <c r="L44" s="31">
        <v>0</v>
      </c>
      <c r="M44" s="129"/>
      <c r="N44" s="70">
        <v>13417</v>
      </c>
      <c r="O44" s="32">
        <v>13417</v>
      </c>
      <c r="P44" s="32"/>
      <c r="Q44" s="152">
        <v>40633</v>
      </c>
      <c r="R44" s="471"/>
      <c r="S44" s="334"/>
      <c r="T44" s="131"/>
      <c r="U44" s="406"/>
      <c r="V44" s="477"/>
      <c r="W44" s="131"/>
      <c r="X44" s="320"/>
      <c r="Y44" s="154" t="s">
        <v>182</v>
      </c>
    </row>
    <row r="45" spans="1:25" ht="24">
      <c r="A45" s="186">
        <v>35</v>
      </c>
      <c r="B45" s="126">
        <v>864</v>
      </c>
      <c r="C45" s="133">
        <v>35</v>
      </c>
      <c r="D45" s="67">
        <v>28</v>
      </c>
      <c r="E45" s="157" t="s">
        <v>187</v>
      </c>
      <c r="F45" s="68" t="s">
        <v>95</v>
      </c>
      <c r="G45" s="69" t="s">
        <v>96</v>
      </c>
      <c r="H45" s="185">
        <v>721006</v>
      </c>
      <c r="I45" s="31">
        <v>56276.34</v>
      </c>
      <c r="J45" s="128">
        <f t="shared" si="1"/>
        <v>2813.8169999999996</v>
      </c>
      <c r="K45" s="31">
        <v>2814</v>
      </c>
      <c r="L45" s="31">
        <v>0</v>
      </c>
      <c r="M45" s="129">
        <v>53462.34</v>
      </c>
      <c r="N45" s="70">
        <v>40045.34</v>
      </c>
      <c r="O45" s="32"/>
      <c r="P45" s="32">
        <v>40045.34</v>
      </c>
      <c r="Q45" s="188">
        <v>40908</v>
      </c>
      <c r="R45" s="471"/>
      <c r="S45" s="334"/>
      <c r="T45" s="131"/>
      <c r="U45" s="406"/>
      <c r="V45" s="477"/>
      <c r="W45" s="131"/>
      <c r="X45" s="320"/>
      <c r="Y45" s="154"/>
    </row>
    <row r="46" spans="1:25" ht="24">
      <c r="A46" s="46">
        <v>36</v>
      </c>
      <c r="B46" s="126">
        <v>854</v>
      </c>
      <c r="C46" s="133">
        <v>36</v>
      </c>
      <c r="D46" s="67">
        <v>19</v>
      </c>
      <c r="E46" s="157" t="s">
        <v>187</v>
      </c>
      <c r="F46" s="71" t="s">
        <v>69</v>
      </c>
      <c r="G46" s="69" t="s">
        <v>68</v>
      </c>
      <c r="H46" s="34">
        <v>642001</v>
      </c>
      <c r="I46" s="127">
        <v>12834.29</v>
      </c>
      <c r="J46" s="128">
        <f t="shared" si="1"/>
        <v>641.7145</v>
      </c>
      <c r="K46" s="127">
        <v>998.178</v>
      </c>
      <c r="L46" s="127">
        <v>0</v>
      </c>
      <c r="M46" s="129">
        <v>11836.12</v>
      </c>
      <c r="N46" s="70">
        <v>11836.12</v>
      </c>
      <c r="O46" s="31">
        <v>11836.12</v>
      </c>
      <c r="P46" s="146"/>
      <c r="Q46" s="130">
        <v>40574</v>
      </c>
      <c r="R46" s="471"/>
      <c r="S46" s="334"/>
      <c r="T46" s="131"/>
      <c r="U46" s="406"/>
      <c r="V46" s="485">
        <v>1010.34</v>
      </c>
      <c r="W46" s="141"/>
      <c r="X46" s="315">
        <v>40574</v>
      </c>
      <c r="Y46" s="155" t="s">
        <v>161</v>
      </c>
    </row>
    <row r="47" spans="1:25" ht="33.75">
      <c r="A47" s="186">
        <v>37</v>
      </c>
      <c r="B47" s="126">
        <v>845</v>
      </c>
      <c r="C47" s="133">
        <v>37</v>
      </c>
      <c r="D47" s="67">
        <v>34</v>
      </c>
      <c r="E47" s="157" t="s">
        <v>187</v>
      </c>
      <c r="F47" s="71" t="s">
        <v>56</v>
      </c>
      <c r="G47" s="69" t="s">
        <v>157</v>
      </c>
      <c r="H47" s="186">
        <v>642001</v>
      </c>
      <c r="I47" s="31"/>
      <c r="J47" s="128"/>
      <c r="K47" s="31"/>
      <c r="L47" s="31">
        <v>0</v>
      </c>
      <c r="M47" s="129"/>
      <c r="N47" s="70">
        <v>7750</v>
      </c>
      <c r="O47" s="35">
        <v>7750</v>
      </c>
      <c r="P47" s="32"/>
      <c r="Q47" s="134">
        <v>40633</v>
      </c>
      <c r="R47" s="469"/>
      <c r="S47" s="353">
        <v>62.02</v>
      </c>
      <c r="T47" s="131"/>
      <c r="U47" s="406"/>
      <c r="V47" s="477"/>
      <c r="W47" s="131"/>
      <c r="X47" s="315">
        <v>40541</v>
      </c>
      <c r="Y47" s="352" t="s">
        <v>230</v>
      </c>
    </row>
    <row r="48" spans="1:25" ht="24">
      <c r="A48" s="187">
        <v>37</v>
      </c>
      <c r="B48" s="126">
        <v>845</v>
      </c>
      <c r="C48" s="133">
        <v>37</v>
      </c>
      <c r="D48" s="67">
        <v>34</v>
      </c>
      <c r="E48" s="157" t="s">
        <v>187</v>
      </c>
      <c r="F48" s="71" t="s">
        <v>56</v>
      </c>
      <c r="G48" s="69" t="s">
        <v>157</v>
      </c>
      <c r="H48" s="185">
        <v>722001</v>
      </c>
      <c r="I48" s="31">
        <v>22318.7</v>
      </c>
      <c r="J48" s="128">
        <f>I48*5/100</f>
        <v>1115.935</v>
      </c>
      <c r="K48" s="31">
        <v>1250.4</v>
      </c>
      <c r="L48" s="31">
        <v>0</v>
      </c>
      <c r="M48" s="129">
        <v>21068.3</v>
      </c>
      <c r="N48" s="70">
        <v>6470</v>
      </c>
      <c r="O48" s="35"/>
      <c r="P48" s="32">
        <v>6470</v>
      </c>
      <c r="Q48" s="159" t="s">
        <v>193</v>
      </c>
      <c r="R48" s="469"/>
      <c r="S48" s="334"/>
      <c r="T48" s="131"/>
      <c r="U48" s="406"/>
      <c r="V48" s="485">
        <v>157.01</v>
      </c>
      <c r="W48" s="131"/>
      <c r="X48" s="315">
        <v>40632</v>
      </c>
      <c r="Y48" s="154" t="s">
        <v>231</v>
      </c>
    </row>
    <row r="49" spans="1:25" ht="12.75">
      <c r="A49" s="34"/>
      <c r="B49" s="126">
        <v>862</v>
      </c>
      <c r="C49" s="133">
        <v>41</v>
      </c>
      <c r="D49" s="67">
        <v>85</v>
      </c>
      <c r="E49" s="157" t="s">
        <v>179</v>
      </c>
      <c r="F49" s="68" t="s">
        <v>85</v>
      </c>
      <c r="G49" s="69" t="s">
        <v>86</v>
      </c>
      <c r="H49" s="34">
        <v>641009</v>
      </c>
      <c r="I49" s="31">
        <v>27290.38</v>
      </c>
      <c r="J49" s="128">
        <f>I49*5/100</f>
        <v>1364.519</v>
      </c>
      <c r="K49" s="31">
        <v>1365</v>
      </c>
      <c r="L49" s="31">
        <v>0</v>
      </c>
      <c r="M49" s="129">
        <v>29925.38</v>
      </c>
      <c r="N49" s="70">
        <v>18925.38</v>
      </c>
      <c r="O49" s="35">
        <v>18925.38</v>
      </c>
      <c r="P49" s="32"/>
      <c r="Q49" s="134">
        <v>40633</v>
      </c>
      <c r="R49" s="469"/>
      <c r="S49" s="353">
        <v>123.11</v>
      </c>
      <c r="T49" s="131"/>
      <c r="U49" s="484">
        <v>3.16</v>
      </c>
      <c r="V49" s="477"/>
      <c r="W49" s="131"/>
      <c r="X49" s="320">
        <v>40542</v>
      </c>
      <c r="Y49" s="352"/>
    </row>
    <row r="50" spans="1:25" s="4" customFormat="1" ht="45">
      <c r="A50" s="46"/>
      <c r="B50" s="126">
        <v>836</v>
      </c>
      <c r="C50" s="133">
        <v>42</v>
      </c>
      <c r="D50" s="67">
        <v>6</v>
      </c>
      <c r="E50" s="157" t="s">
        <v>179</v>
      </c>
      <c r="F50" s="142" t="s">
        <v>123</v>
      </c>
      <c r="G50" s="69" t="s">
        <v>121</v>
      </c>
      <c r="H50" s="34">
        <v>641009</v>
      </c>
      <c r="I50" s="31">
        <v>6200</v>
      </c>
      <c r="J50" s="128">
        <f>I50*5/100</f>
        <v>310</v>
      </c>
      <c r="K50" s="31">
        <v>310</v>
      </c>
      <c r="L50" s="31">
        <v>0</v>
      </c>
      <c r="M50" s="189">
        <v>5890</v>
      </c>
      <c r="N50" s="70">
        <v>2540</v>
      </c>
      <c r="O50" s="146">
        <v>2540</v>
      </c>
      <c r="P50" s="32"/>
      <c r="Q50" s="130">
        <v>40633</v>
      </c>
      <c r="R50" s="472"/>
      <c r="S50" s="335"/>
      <c r="T50" s="145"/>
      <c r="U50" s="407"/>
      <c r="V50" s="478"/>
      <c r="W50" s="145"/>
      <c r="X50" s="321"/>
      <c r="Y50" s="154" t="s">
        <v>180</v>
      </c>
    </row>
    <row r="51" spans="1:25" s="4" customFormat="1" ht="12.75">
      <c r="A51" s="34"/>
      <c r="B51" s="126">
        <v>836</v>
      </c>
      <c r="C51" s="133">
        <v>42</v>
      </c>
      <c r="D51" s="67">
        <v>6</v>
      </c>
      <c r="E51" s="144" t="s">
        <v>179</v>
      </c>
      <c r="F51" s="190" t="s">
        <v>123</v>
      </c>
      <c r="G51" s="149" t="s">
        <v>121</v>
      </c>
      <c r="H51" s="147">
        <v>721006</v>
      </c>
      <c r="I51" s="31"/>
      <c r="J51" s="128"/>
      <c r="K51" s="31"/>
      <c r="L51" s="31"/>
      <c r="M51" s="31"/>
      <c r="N51" s="150">
        <v>2700</v>
      </c>
      <c r="O51" s="146"/>
      <c r="P51" s="32">
        <v>2700</v>
      </c>
      <c r="Q51" s="130">
        <v>40633</v>
      </c>
      <c r="R51" s="472"/>
      <c r="S51" s="335"/>
      <c r="T51" s="145"/>
      <c r="U51" s="407"/>
      <c r="V51" s="478"/>
      <c r="W51" s="145"/>
      <c r="X51" s="321"/>
      <c r="Y51" s="191"/>
    </row>
    <row r="52" spans="1:25" s="4" customFormat="1" ht="36">
      <c r="A52" s="192"/>
      <c r="B52" s="126">
        <v>865</v>
      </c>
      <c r="C52" s="133">
        <v>43</v>
      </c>
      <c r="D52" s="67">
        <v>22</v>
      </c>
      <c r="E52" s="144" t="s">
        <v>179</v>
      </c>
      <c r="F52" s="190" t="s">
        <v>140</v>
      </c>
      <c r="G52" s="149" t="s">
        <v>116</v>
      </c>
      <c r="H52" s="34">
        <v>641010</v>
      </c>
      <c r="I52" s="31">
        <v>4950</v>
      </c>
      <c r="J52" s="128">
        <f>I52*5/100</f>
        <v>247.5</v>
      </c>
      <c r="K52" s="31">
        <v>300</v>
      </c>
      <c r="L52" s="31">
        <v>400</v>
      </c>
      <c r="M52" s="31">
        <v>4250</v>
      </c>
      <c r="N52" s="150">
        <v>3850</v>
      </c>
      <c r="O52" s="143">
        <v>3850</v>
      </c>
      <c r="P52" s="32"/>
      <c r="Q52" s="130">
        <v>40574</v>
      </c>
      <c r="R52" s="472"/>
      <c r="S52" s="335"/>
      <c r="T52" s="145"/>
      <c r="U52" s="407"/>
      <c r="V52" s="478"/>
      <c r="W52" s="145"/>
      <c r="X52" s="321"/>
      <c r="Y52" s="154" t="s">
        <v>184</v>
      </c>
    </row>
    <row r="53" spans="1:25" s="4" customFormat="1" ht="78.75">
      <c r="A53" s="34"/>
      <c r="B53" s="126">
        <v>875</v>
      </c>
      <c r="C53" s="133">
        <v>45</v>
      </c>
      <c r="D53" s="67">
        <v>24</v>
      </c>
      <c r="E53" s="144" t="s">
        <v>179</v>
      </c>
      <c r="F53" s="148" t="s">
        <v>54</v>
      </c>
      <c r="G53" s="149" t="s">
        <v>55</v>
      </c>
      <c r="H53" s="34">
        <v>642001</v>
      </c>
      <c r="I53" s="31">
        <v>28082.96</v>
      </c>
      <c r="J53" s="128">
        <f>I53*5/100</f>
        <v>1404.148</v>
      </c>
      <c r="K53" s="31">
        <v>1404.15</v>
      </c>
      <c r="L53" s="31">
        <v>0</v>
      </c>
      <c r="M53" s="193">
        <v>26678.81</v>
      </c>
      <c r="N53" s="150">
        <v>11828.81</v>
      </c>
      <c r="O53" s="35">
        <v>11828.81</v>
      </c>
      <c r="P53" s="32"/>
      <c r="Q53" s="134">
        <v>40633</v>
      </c>
      <c r="R53" s="469"/>
      <c r="S53" s="334"/>
      <c r="T53" s="131"/>
      <c r="U53" s="406"/>
      <c r="V53" s="477"/>
      <c r="W53" s="131"/>
      <c r="X53" s="315"/>
      <c r="Y53" s="154" t="s">
        <v>181</v>
      </c>
    </row>
    <row r="54" spans="1:25" s="4" customFormat="1" ht="12.75">
      <c r="A54" s="46"/>
      <c r="B54" s="126">
        <v>824</v>
      </c>
      <c r="C54" s="133">
        <v>46</v>
      </c>
      <c r="D54" s="67">
        <v>41</v>
      </c>
      <c r="E54" s="144" t="s">
        <v>198</v>
      </c>
      <c r="F54" s="151" t="s">
        <v>76</v>
      </c>
      <c r="G54" s="149" t="s">
        <v>75</v>
      </c>
      <c r="H54" s="34">
        <v>642001</v>
      </c>
      <c r="I54" s="31">
        <v>10250</v>
      </c>
      <c r="J54" s="128">
        <f>I54*5/100</f>
        <v>512.5</v>
      </c>
      <c r="K54" s="31">
        <v>550</v>
      </c>
      <c r="L54" s="31">
        <v>250</v>
      </c>
      <c r="M54" s="193">
        <v>9450</v>
      </c>
      <c r="N54" s="150">
        <v>9450</v>
      </c>
      <c r="O54" s="35">
        <v>9450</v>
      </c>
      <c r="P54" s="32"/>
      <c r="Q54" s="134">
        <v>40633</v>
      </c>
      <c r="R54" s="469"/>
      <c r="S54" s="334"/>
      <c r="T54" s="131"/>
      <c r="U54" s="406"/>
      <c r="V54" s="477"/>
      <c r="W54" s="141"/>
      <c r="X54" s="320"/>
      <c r="Y54" s="198" t="s">
        <v>197</v>
      </c>
    </row>
    <row r="55" spans="1:25" s="13" customFormat="1" ht="15.75" thickBot="1">
      <c r="A55" s="384"/>
      <c r="B55" s="385"/>
      <c r="C55" s="386"/>
      <c r="D55" s="387"/>
      <c r="E55" s="388"/>
      <c r="F55" s="389" t="s">
        <v>4</v>
      </c>
      <c r="G55" s="389" t="s">
        <v>5</v>
      </c>
      <c r="H55" s="390" t="s">
        <v>5</v>
      </c>
      <c r="I55" s="391"/>
      <c r="J55" s="391"/>
      <c r="K55" s="391"/>
      <c r="L55" s="391"/>
      <c r="M55" s="391"/>
      <c r="N55" s="392">
        <f>SUM(N5:N54)</f>
        <v>639203</v>
      </c>
      <c r="O55" s="393">
        <f>SUM(O5:O54)</f>
        <v>570166.66</v>
      </c>
      <c r="P55" s="393">
        <f>SUM(P5:P54)</f>
        <v>69036.34</v>
      </c>
      <c r="Q55" s="394" t="s">
        <v>5</v>
      </c>
      <c r="R55" s="196" t="s">
        <v>5</v>
      </c>
      <c r="S55" s="395">
        <f>SUM(S5:S54)</f>
        <v>722.11</v>
      </c>
      <c r="T55" s="396">
        <f>SUM(T6:T54)</f>
        <v>0</v>
      </c>
      <c r="U55" s="395">
        <f>SUM(U6:U54)</f>
        <v>3.75</v>
      </c>
      <c r="V55" s="393">
        <f>SUM(V5:V54)</f>
        <v>5944.13</v>
      </c>
      <c r="W55" s="397">
        <f>SUM(W6:W54)</f>
        <v>7.1</v>
      </c>
      <c r="X55" s="398"/>
      <c r="Y55" s="399"/>
    </row>
    <row r="56" spans="1:28" s="3" customFormat="1" ht="22.5" customHeight="1" thickBot="1">
      <c r="A56" s="44" t="s">
        <v>0</v>
      </c>
      <c r="B56" s="75"/>
      <c r="C56" s="2"/>
      <c r="D56" s="7"/>
      <c r="E56" s="78"/>
      <c r="F56" s="25"/>
      <c r="G56" s="25"/>
      <c r="H56" s="61"/>
      <c r="I56" s="14"/>
      <c r="J56" s="14"/>
      <c r="K56" s="14"/>
      <c r="L56" s="14"/>
      <c r="M56" s="14"/>
      <c r="N56" s="137">
        <f>O55+P55</f>
        <v>639203</v>
      </c>
      <c r="O56" s="15"/>
      <c r="P56" s="15"/>
      <c r="Q56" s="45"/>
      <c r="R56" s="197" t="s">
        <v>195</v>
      </c>
      <c r="S56" s="326">
        <f>S55+T55</f>
        <v>722.11</v>
      </c>
      <c r="T56" s="15"/>
      <c r="U56" s="331"/>
      <c r="V56" s="15"/>
      <c r="W56" s="42"/>
      <c r="X56" s="12"/>
      <c r="Y56" s="30"/>
      <c r="Z56" s="13"/>
      <c r="AA56" s="13"/>
      <c r="AB56" s="13"/>
    </row>
    <row r="57" spans="1:17" ht="16.5" customHeight="1" thickBot="1">
      <c r="A57" s="527" t="s">
        <v>131</v>
      </c>
      <c r="B57" s="528"/>
      <c r="C57" s="528"/>
      <c r="D57" s="529" t="s">
        <v>125</v>
      </c>
      <c r="E57" s="530"/>
      <c r="F57" s="530"/>
      <c r="G57" s="310">
        <v>995818</v>
      </c>
      <c r="H57" s="86"/>
      <c r="I57" s="82"/>
      <c r="J57" s="6"/>
      <c r="L57" s="82"/>
      <c r="M57" s="82"/>
      <c r="N57" s="138" t="s">
        <v>6</v>
      </c>
      <c r="O57" s="21"/>
      <c r="P57" s="22"/>
      <c r="Q57" s="16"/>
    </row>
    <row r="58" spans="1:19" ht="18.75" thickBot="1">
      <c r="A58" s="180" t="s">
        <v>132</v>
      </c>
      <c r="B58" s="181"/>
      <c r="C58" s="304"/>
      <c r="D58" s="533" t="s">
        <v>126</v>
      </c>
      <c r="E58" s="534"/>
      <c r="F58" s="534"/>
      <c r="G58" s="309">
        <v>345915</v>
      </c>
      <c r="H58" s="87"/>
      <c r="I58" s="82"/>
      <c r="J58" s="6"/>
      <c r="L58" s="82"/>
      <c r="M58" s="119"/>
      <c r="N58" s="120"/>
      <c r="O58" s="21"/>
      <c r="P58" s="22"/>
      <c r="Q58" s="16"/>
      <c r="R58" s="473" t="s">
        <v>196</v>
      </c>
      <c r="S58" s="490">
        <f>V55+W55</f>
        <v>5951.2300000000005</v>
      </c>
    </row>
    <row r="59" spans="1:17" ht="22.5" customHeight="1" thickBot="1">
      <c r="A59" s="184" t="s">
        <v>134</v>
      </c>
      <c r="B59" s="183"/>
      <c r="C59" s="305"/>
      <c r="D59" s="535" t="s">
        <v>127</v>
      </c>
      <c r="E59" s="536"/>
      <c r="F59" s="536"/>
      <c r="G59" s="307">
        <f>G57-G58</f>
        <v>649903</v>
      </c>
      <c r="H59" s="87"/>
      <c r="I59" s="82"/>
      <c r="J59" s="6"/>
      <c r="L59" s="82"/>
      <c r="M59" s="121"/>
      <c r="N59" s="120"/>
      <c r="O59" s="21"/>
      <c r="P59" s="22"/>
      <c r="Q59" s="16"/>
    </row>
    <row r="60" spans="1:17" ht="22.5" customHeight="1">
      <c r="A60" s="539" t="s">
        <v>133</v>
      </c>
      <c r="B60" s="540"/>
      <c r="C60" s="540"/>
      <c r="D60" s="531" t="s">
        <v>135</v>
      </c>
      <c r="E60" s="532"/>
      <c r="F60" s="532"/>
      <c r="G60" s="308">
        <v>10700</v>
      </c>
      <c r="H60" s="85"/>
      <c r="I60" s="82"/>
      <c r="J60" s="6"/>
      <c r="L60" s="82"/>
      <c r="M60" s="122"/>
      <c r="N60" s="194"/>
      <c r="O60" s="21"/>
      <c r="P60" s="22"/>
      <c r="Q60" s="16"/>
    </row>
    <row r="61" spans="1:17" ht="22.5" customHeight="1" thickBot="1">
      <c r="A61" s="182" t="s">
        <v>190</v>
      </c>
      <c r="B61" s="183"/>
      <c r="C61" s="306"/>
      <c r="D61" s="537" t="s">
        <v>145</v>
      </c>
      <c r="E61" s="538"/>
      <c r="F61" s="538"/>
      <c r="G61" s="296">
        <v>639203</v>
      </c>
      <c r="H61" s="88"/>
      <c r="I61" s="2"/>
      <c r="J61" s="6"/>
      <c r="L61" s="82"/>
      <c r="M61" s="121"/>
      <c r="N61" s="123"/>
      <c r="O61" s="21"/>
      <c r="P61" s="22"/>
      <c r="Q61" s="16"/>
    </row>
    <row r="62" spans="4:17" ht="22.5" customHeight="1" thickBot="1">
      <c r="D62" s="81"/>
      <c r="E62" s="83"/>
      <c r="F62" s="83"/>
      <c r="G62" s="84"/>
      <c r="H62" s="79"/>
      <c r="I62" s="2"/>
      <c r="J62" s="6"/>
      <c r="M62" s="72"/>
      <c r="N62" s="17"/>
      <c r="O62" s="21"/>
      <c r="P62" s="22"/>
      <c r="Q62" s="16"/>
    </row>
    <row r="63" spans="1:17" ht="18.75" customHeight="1">
      <c r="A63" s="164"/>
      <c r="B63" s="520" t="s">
        <v>117</v>
      </c>
      <c r="C63" s="521"/>
      <c r="D63" s="521"/>
      <c r="E63" s="521"/>
      <c r="F63" s="521"/>
      <c r="G63" s="57"/>
      <c r="I63" s="6"/>
      <c r="J63" s="6"/>
      <c r="N63" s="17"/>
      <c r="O63" s="21"/>
      <c r="P63" s="22"/>
      <c r="Q63" s="16"/>
    </row>
    <row r="64" spans="1:17" ht="18.75" customHeight="1">
      <c r="A64" s="195"/>
      <c r="B64" s="160" t="s">
        <v>194</v>
      </c>
      <c r="C64" s="1"/>
      <c r="D64" s="1"/>
      <c r="E64" s="1"/>
      <c r="F64" s="1"/>
      <c r="G64" s="57"/>
      <c r="I64" s="6"/>
      <c r="J64" s="6"/>
      <c r="N64" s="17"/>
      <c r="O64" s="21"/>
      <c r="P64" s="22"/>
      <c r="Q64" s="16"/>
    </row>
    <row r="65" spans="1:17" ht="12.75">
      <c r="A65" s="165"/>
      <c r="B65" s="525" t="s">
        <v>191</v>
      </c>
      <c r="C65" s="526"/>
      <c r="D65" s="526"/>
      <c r="E65" s="526"/>
      <c r="F65" s="526"/>
      <c r="I65" s="6"/>
      <c r="J65" s="6"/>
      <c r="O65" s="21"/>
      <c r="P65" s="22"/>
      <c r="Q65" s="16"/>
    </row>
    <row r="66" spans="1:17" ht="12.75">
      <c r="A66" s="166"/>
      <c r="B66" s="161" t="s">
        <v>192</v>
      </c>
      <c r="C66" s="4"/>
      <c r="D66" s="4"/>
      <c r="E66" s="4"/>
      <c r="F66" s="4"/>
      <c r="I66" s="6"/>
      <c r="J66" s="6"/>
      <c r="O66" s="21"/>
      <c r="P66" s="22"/>
      <c r="Q66" s="16"/>
    </row>
    <row r="67" spans="1:17" ht="12.75">
      <c r="A67" s="400"/>
      <c r="B67" s="401" t="s">
        <v>223</v>
      </c>
      <c r="C67" s="402"/>
      <c r="D67" s="402"/>
      <c r="E67" s="402"/>
      <c r="F67" s="4"/>
      <c r="I67" s="6"/>
      <c r="J67" s="6"/>
      <c r="O67" s="21"/>
      <c r="P67" s="22"/>
      <c r="Q67" s="16"/>
    </row>
    <row r="68" spans="6:17" ht="12.75">
      <c r="F68" s="39"/>
      <c r="G68" s="26"/>
      <c r="I68" s="6"/>
      <c r="J68" s="6"/>
      <c r="O68" s="21"/>
      <c r="P68" s="22"/>
      <c r="Q68" s="16"/>
    </row>
    <row r="69" spans="1:25" ht="24">
      <c r="A69" s="63">
        <v>1</v>
      </c>
      <c r="B69" s="101">
        <v>844</v>
      </c>
      <c r="C69" s="90"/>
      <c r="D69" s="91">
        <v>60</v>
      </c>
      <c r="E69" s="102"/>
      <c r="F69" s="103" t="s">
        <v>26</v>
      </c>
      <c r="G69" s="104" t="s">
        <v>27</v>
      </c>
      <c r="H69" s="63">
        <v>642001</v>
      </c>
      <c r="I69" s="95">
        <v>224907.5</v>
      </c>
      <c r="J69" s="80">
        <f aca="true" t="shared" si="2" ref="J69:J74">I69*5/100</f>
        <v>11245.375</v>
      </c>
      <c r="K69" s="95">
        <v>11246</v>
      </c>
      <c r="L69" s="95">
        <v>0</v>
      </c>
      <c r="M69" s="105">
        <v>213661.5</v>
      </c>
      <c r="N69" s="106">
        <v>150000</v>
      </c>
      <c r="O69" s="98">
        <v>150000</v>
      </c>
      <c r="P69" s="98"/>
      <c r="Q69" s="107">
        <v>40543</v>
      </c>
      <c r="R69" s="469"/>
      <c r="S69" s="327"/>
      <c r="T69" s="131"/>
      <c r="U69" s="327"/>
      <c r="V69" s="108"/>
      <c r="W69" s="108"/>
      <c r="X69" s="322"/>
      <c r="Y69" s="100" t="s">
        <v>130</v>
      </c>
    </row>
    <row r="70" spans="1:25" ht="12.75">
      <c r="A70" s="58">
        <v>19</v>
      </c>
      <c r="B70" s="101">
        <v>843</v>
      </c>
      <c r="C70" s="90"/>
      <c r="D70" s="91">
        <v>3</v>
      </c>
      <c r="E70" s="102"/>
      <c r="F70" s="103" t="s">
        <v>60</v>
      </c>
      <c r="G70" s="104" t="s">
        <v>61</v>
      </c>
      <c r="H70" s="63">
        <v>642001</v>
      </c>
      <c r="I70" s="95">
        <v>31575</v>
      </c>
      <c r="J70" s="80">
        <f t="shared" si="2"/>
        <v>1578.75</v>
      </c>
      <c r="K70" s="95">
        <v>0</v>
      </c>
      <c r="L70" s="95">
        <v>1580</v>
      </c>
      <c r="M70" s="105">
        <v>29995</v>
      </c>
      <c r="N70" s="106">
        <v>29995</v>
      </c>
      <c r="O70" s="110">
        <v>29995</v>
      </c>
      <c r="P70" s="98"/>
      <c r="Q70" s="111">
        <v>40543</v>
      </c>
      <c r="R70" s="471"/>
      <c r="S70" s="327"/>
      <c r="T70" s="108"/>
      <c r="U70" s="327"/>
      <c r="V70" s="108"/>
      <c r="W70" s="108"/>
      <c r="X70" s="323"/>
      <c r="Y70" s="112" t="s">
        <v>128</v>
      </c>
    </row>
    <row r="71" spans="1:25" ht="24">
      <c r="A71" s="58">
        <v>21</v>
      </c>
      <c r="B71" s="101">
        <v>859</v>
      </c>
      <c r="C71" s="90"/>
      <c r="D71" s="91">
        <v>88</v>
      </c>
      <c r="E71" s="102"/>
      <c r="F71" s="103" t="s">
        <v>63</v>
      </c>
      <c r="G71" s="104" t="s">
        <v>64</v>
      </c>
      <c r="H71" s="63">
        <v>642001</v>
      </c>
      <c r="I71" s="95">
        <v>42447.37</v>
      </c>
      <c r="J71" s="80">
        <f t="shared" si="2"/>
        <v>2122.3685</v>
      </c>
      <c r="K71" s="95">
        <v>2122.37</v>
      </c>
      <c r="L71" s="95">
        <v>0</v>
      </c>
      <c r="M71" s="105">
        <v>40325</v>
      </c>
      <c r="N71" s="106">
        <v>30000</v>
      </c>
      <c r="O71" s="95">
        <v>30000</v>
      </c>
      <c r="P71" s="98"/>
      <c r="Q71" s="99">
        <v>40543</v>
      </c>
      <c r="R71" s="469"/>
      <c r="S71" s="327"/>
      <c r="T71" s="108"/>
      <c r="U71" s="327"/>
      <c r="V71" s="117"/>
      <c r="W71" s="116"/>
      <c r="X71" s="322"/>
      <c r="Y71" s="109" t="s">
        <v>130</v>
      </c>
    </row>
    <row r="72" spans="1:25" ht="12.75">
      <c r="A72" s="63">
        <v>22</v>
      </c>
      <c r="B72" s="101">
        <v>829</v>
      </c>
      <c r="C72" s="90"/>
      <c r="D72" s="91">
        <v>38</v>
      </c>
      <c r="E72" s="102"/>
      <c r="F72" s="103" t="s">
        <v>65</v>
      </c>
      <c r="G72" s="104" t="s">
        <v>66</v>
      </c>
      <c r="H72" s="63">
        <v>642001</v>
      </c>
      <c r="I72" s="95">
        <v>68970.9</v>
      </c>
      <c r="J72" s="80">
        <f t="shared" si="2"/>
        <v>3448.545</v>
      </c>
      <c r="K72" s="95">
        <v>7528.9</v>
      </c>
      <c r="L72" s="95">
        <v>0</v>
      </c>
      <c r="M72" s="105">
        <v>61442</v>
      </c>
      <c r="N72" s="106">
        <v>61442</v>
      </c>
      <c r="O72" s="95">
        <v>61442</v>
      </c>
      <c r="P72" s="98"/>
      <c r="Q72" s="99">
        <v>40543</v>
      </c>
      <c r="R72" s="471"/>
      <c r="S72" s="327"/>
      <c r="T72" s="108"/>
      <c r="U72" s="327"/>
      <c r="V72" s="108"/>
      <c r="W72" s="108"/>
      <c r="X72" s="322"/>
      <c r="Y72" s="109" t="s">
        <v>128</v>
      </c>
    </row>
    <row r="73" spans="1:25" ht="24">
      <c r="A73" s="58">
        <v>42</v>
      </c>
      <c r="B73" s="101">
        <v>847</v>
      </c>
      <c r="C73" s="90"/>
      <c r="D73" s="91">
        <v>72</v>
      </c>
      <c r="E73" s="102"/>
      <c r="F73" s="103" t="s">
        <v>103</v>
      </c>
      <c r="G73" s="104" t="s">
        <v>102</v>
      </c>
      <c r="H73" s="113">
        <v>642001</v>
      </c>
      <c r="I73" s="95">
        <v>49000</v>
      </c>
      <c r="J73" s="80">
        <f t="shared" si="2"/>
        <v>2450</v>
      </c>
      <c r="K73" s="95">
        <v>2500</v>
      </c>
      <c r="L73" s="95">
        <v>0</v>
      </c>
      <c r="M73" s="105">
        <v>44200</v>
      </c>
      <c r="N73" s="106">
        <v>44200</v>
      </c>
      <c r="O73" s="98">
        <v>44200</v>
      </c>
      <c r="P73" s="98"/>
      <c r="Q73" s="107">
        <v>40543</v>
      </c>
      <c r="R73" s="471"/>
      <c r="S73" s="327"/>
      <c r="T73" s="108"/>
      <c r="U73" s="327"/>
      <c r="V73" s="108"/>
      <c r="W73" s="108"/>
      <c r="X73" s="323"/>
      <c r="Y73" s="100" t="s">
        <v>130</v>
      </c>
    </row>
    <row r="74" spans="1:25" ht="24">
      <c r="A74" s="63">
        <v>42</v>
      </c>
      <c r="B74" s="101">
        <v>847</v>
      </c>
      <c r="C74" s="90"/>
      <c r="D74" s="91">
        <v>72</v>
      </c>
      <c r="E74" s="102"/>
      <c r="F74" s="103" t="s">
        <v>103</v>
      </c>
      <c r="G74" s="104" t="s">
        <v>102</v>
      </c>
      <c r="H74" s="114">
        <v>722001</v>
      </c>
      <c r="I74" s="95"/>
      <c r="J74" s="80">
        <f t="shared" si="2"/>
        <v>0</v>
      </c>
      <c r="K74" s="95"/>
      <c r="L74" s="95"/>
      <c r="M74" s="105"/>
      <c r="N74" s="106">
        <v>2300</v>
      </c>
      <c r="O74" s="110">
        <v>0</v>
      </c>
      <c r="P74" s="98">
        <v>2300</v>
      </c>
      <c r="Q74" s="115">
        <v>40908</v>
      </c>
      <c r="R74" s="469"/>
      <c r="S74" s="327"/>
      <c r="T74" s="108"/>
      <c r="U74" s="327"/>
      <c r="V74" s="108"/>
      <c r="W74" s="116"/>
      <c r="X74" s="322"/>
      <c r="Y74" s="100" t="s">
        <v>130</v>
      </c>
    </row>
    <row r="75" spans="1:25" ht="60">
      <c r="A75" s="63">
        <v>52</v>
      </c>
      <c r="B75" s="89">
        <v>828</v>
      </c>
      <c r="C75" s="90" t="s">
        <v>120</v>
      </c>
      <c r="D75" s="91">
        <v>47</v>
      </c>
      <c r="E75" s="92"/>
      <c r="F75" s="93" t="s">
        <v>118</v>
      </c>
      <c r="G75" s="94" t="s">
        <v>119</v>
      </c>
      <c r="H75" s="118" t="s">
        <v>120</v>
      </c>
      <c r="I75" s="95"/>
      <c r="J75" s="80"/>
      <c r="K75" s="95"/>
      <c r="L75" s="95"/>
      <c r="M75" s="95"/>
      <c r="N75" s="96">
        <v>27978</v>
      </c>
      <c r="O75" s="97">
        <v>27978</v>
      </c>
      <c r="P75" s="98"/>
      <c r="Q75" s="99"/>
      <c r="R75" s="472"/>
      <c r="S75" s="328"/>
      <c r="T75" s="95"/>
      <c r="U75" s="328"/>
      <c r="V75" s="95"/>
      <c r="W75" s="95"/>
      <c r="X75" s="324"/>
      <c r="Y75" s="100" t="s">
        <v>129</v>
      </c>
    </row>
    <row r="76" spans="6:17" ht="18">
      <c r="F76" s="36"/>
      <c r="I76" s="6"/>
      <c r="J76" s="6"/>
      <c r="N76" s="125">
        <f>SUM(N69:N75)</f>
        <v>345915</v>
      </c>
      <c r="O76" s="21"/>
      <c r="P76" s="22"/>
      <c r="Q76" s="16"/>
    </row>
    <row r="77" spans="6:17" ht="12.75">
      <c r="F77" s="38"/>
      <c r="I77" s="6"/>
      <c r="J77" s="6"/>
      <c r="O77" s="21"/>
      <c r="P77" s="22"/>
      <c r="Q77" s="16"/>
    </row>
    <row r="78" spans="1:25" ht="36">
      <c r="A78" s="64">
        <v>1</v>
      </c>
      <c r="B78" s="167">
        <v>851</v>
      </c>
      <c r="C78" s="168"/>
      <c r="D78" s="169">
        <v>13</v>
      </c>
      <c r="E78" s="170"/>
      <c r="F78" s="171" t="s">
        <v>13</v>
      </c>
      <c r="G78" s="162" t="s">
        <v>16</v>
      </c>
      <c r="H78" s="64">
        <v>642001</v>
      </c>
      <c r="I78" s="163">
        <v>17900</v>
      </c>
      <c r="J78" s="172">
        <f>I78*5/100</f>
        <v>895</v>
      </c>
      <c r="K78" s="163">
        <v>1200</v>
      </c>
      <c r="L78" s="163">
        <v>0</v>
      </c>
      <c r="M78" s="173">
        <v>16700</v>
      </c>
      <c r="N78" s="174">
        <v>10700</v>
      </c>
      <c r="O78" s="175">
        <v>10700</v>
      </c>
      <c r="P78" s="176"/>
      <c r="Q78" s="177">
        <v>40543</v>
      </c>
      <c r="R78" s="471"/>
      <c r="S78" s="329"/>
      <c r="T78" s="178"/>
      <c r="U78" s="332"/>
      <c r="V78" s="178"/>
      <c r="W78" s="178"/>
      <c r="X78" s="325"/>
      <c r="Y78" s="179" t="s">
        <v>138</v>
      </c>
    </row>
    <row r="79" spans="6:17" ht="18">
      <c r="F79" s="38"/>
      <c r="I79" s="6"/>
      <c r="J79" s="6"/>
      <c r="N79" s="125">
        <f>N76+N78</f>
        <v>356615</v>
      </c>
      <c r="O79" s="21"/>
      <c r="P79" s="22"/>
      <c r="Q79" s="16"/>
    </row>
    <row r="80" spans="6:17" ht="12.75">
      <c r="F80" s="39"/>
      <c r="I80" s="6"/>
      <c r="J80" s="6"/>
      <c r="O80" s="21"/>
      <c r="P80" s="22"/>
      <c r="Q80" s="16"/>
    </row>
    <row r="81" spans="6:17" ht="12.75">
      <c r="F81" s="38"/>
      <c r="I81" s="6"/>
      <c r="J81" s="6"/>
      <c r="O81" s="21"/>
      <c r="P81" s="22"/>
      <c r="Q81" s="16"/>
    </row>
    <row r="82" spans="6:17" ht="12.75">
      <c r="F82" s="37"/>
      <c r="I82" s="6"/>
      <c r="J82" s="6"/>
      <c r="O82" s="21"/>
      <c r="P82" s="22"/>
      <c r="Q82" s="16"/>
    </row>
    <row r="83" spans="6:17" ht="12.75">
      <c r="F83" s="39"/>
      <c r="I83" s="6"/>
      <c r="J83" s="6"/>
      <c r="O83" s="21"/>
      <c r="P83" s="22"/>
      <c r="Q83" s="16"/>
    </row>
    <row r="84" spans="6:17" ht="12.75">
      <c r="F84" s="38"/>
      <c r="I84" s="6"/>
      <c r="J84" s="6"/>
      <c r="O84" s="21"/>
      <c r="P84" s="22"/>
      <c r="Q84" s="16"/>
    </row>
    <row r="85" spans="6:17" ht="12.75">
      <c r="F85" s="39"/>
      <c r="I85" s="6"/>
      <c r="J85" s="6"/>
      <c r="O85" s="21"/>
      <c r="P85" s="22"/>
      <c r="Q85" s="16"/>
    </row>
    <row r="86" spans="6:17" ht="12.75">
      <c r="F86" s="36"/>
      <c r="I86" s="6"/>
      <c r="J86" s="6"/>
      <c r="O86" s="21"/>
      <c r="P86" s="22"/>
      <c r="Q86" s="16"/>
    </row>
    <row r="87" spans="6:17" ht="12.75">
      <c r="F87" s="38"/>
      <c r="I87" s="6"/>
      <c r="J87" s="6"/>
      <c r="O87" s="21"/>
      <c r="P87" s="22"/>
      <c r="Q87" s="16"/>
    </row>
    <row r="88" spans="6:17" ht="12.75">
      <c r="F88" s="38"/>
      <c r="I88" s="6"/>
      <c r="J88" s="6"/>
      <c r="O88" s="21"/>
      <c r="P88" s="22"/>
      <c r="Q88" s="16"/>
    </row>
    <row r="89" spans="6:17" ht="12.75">
      <c r="F89" s="37"/>
      <c r="I89" s="6"/>
      <c r="J89" s="6"/>
      <c r="O89" s="21"/>
      <c r="P89" s="22"/>
      <c r="Q89" s="16"/>
    </row>
    <row r="90" spans="6:17" ht="12.75">
      <c r="F90" s="37"/>
      <c r="I90" s="6"/>
      <c r="J90" s="6"/>
      <c r="O90" s="21"/>
      <c r="P90" s="22"/>
      <c r="Q90" s="16"/>
    </row>
    <row r="91" spans="6:17" ht="12.75">
      <c r="F91" s="37"/>
      <c r="I91" s="6"/>
      <c r="J91" s="6"/>
      <c r="O91" s="21"/>
      <c r="P91" s="22"/>
      <c r="Q91" s="16"/>
    </row>
    <row r="92" spans="6:17" ht="12.75">
      <c r="F92" s="38"/>
      <c r="I92" s="6"/>
      <c r="J92" s="6"/>
      <c r="O92" s="21"/>
      <c r="P92" s="22"/>
      <c r="Q92" s="16"/>
    </row>
    <row r="93" spans="6:17" ht="12.75">
      <c r="F93" s="37"/>
      <c r="I93" s="6"/>
      <c r="J93" s="6"/>
      <c r="O93" s="21"/>
      <c r="P93" s="22"/>
      <c r="Q93" s="16"/>
    </row>
    <row r="94" spans="6:17" ht="12.75">
      <c r="F94" s="38"/>
      <c r="I94" s="6"/>
      <c r="J94" s="6"/>
      <c r="O94" s="21"/>
      <c r="P94" s="22"/>
      <c r="Q94" s="16"/>
    </row>
    <row r="95" spans="6:17" ht="12.75">
      <c r="F95" s="38"/>
      <c r="I95" s="6"/>
      <c r="J95" s="6"/>
      <c r="O95" s="21"/>
      <c r="P95" s="22"/>
      <c r="Q95" s="16"/>
    </row>
    <row r="96" spans="6:17" ht="12.75">
      <c r="F96" s="39"/>
      <c r="I96" s="6"/>
      <c r="J96" s="6"/>
      <c r="O96" s="21"/>
      <c r="P96" s="22"/>
      <c r="Q96" s="16"/>
    </row>
    <row r="97" spans="6:17" ht="12.75">
      <c r="F97" s="39"/>
      <c r="I97" s="6"/>
      <c r="J97" s="6"/>
      <c r="O97" s="21"/>
      <c r="P97" s="22"/>
      <c r="Q97" s="16"/>
    </row>
    <row r="98" spans="6:17" ht="12.75">
      <c r="F98" s="39"/>
      <c r="I98" s="6"/>
      <c r="J98" s="6"/>
      <c r="O98" s="21"/>
      <c r="P98" s="22"/>
      <c r="Q98" s="16"/>
    </row>
    <row r="99" spans="6:17" ht="12.75">
      <c r="F99" s="38"/>
      <c r="I99" s="6"/>
      <c r="J99" s="6"/>
      <c r="O99" s="21"/>
      <c r="P99" s="22"/>
      <c r="Q99" s="16"/>
    </row>
    <row r="100" spans="6:17" ht="12.75">
      <c r="F100" s="36"/>
      <c r="I100" s="6"/>
      <c r="J100" s="6"/>
      <c r="O100" s="21"/>
      <c r="P100" s="22"/>
      <c r="Q100" s="16"/>
    </row>
    <row r="101" spans="6:17" ht="12.75">
      <c r="F101" s="40"/>
      <c r="I101" s="6"/>
      <c r="J101" s="6"/>
      <c r="O101" s="21"/>
      <c r="P101" s="22"/>
      <c r="Q101" s="16"/>
    </row>
    <row r="102" spans="6:17" ht="12.75">
      <c r="F102" s="40"/>
      <c r="I102" s="6"/>
      <c r="J102" s="6"/>
      <c r="O102" s="21"/>
      <c r="P102" s="22"/>
      <c r="Q102" s="16"/>
    </row>
    <row r="103" spans="6:17" ht="12.75">
      <c r="F103" s="40"/>
      <c r="I103" s="6"/>
      <c r="J103" s="6"/>
      <c r="O103" s="21"/>
      <c r="P103" s="22"/>
      <c r="Q103" s="16"/>
    </row>
    <row r="104" spans="6:17" ht="12.75">
      <c r="F104" s="36"/>
      <c r="I104" s="6"/>
      <c r="J104" s="6"/>
      <c r="O104" s="21"/>
      <c r="P104" s="22"/>
      <c r="Q104" s="16"/>
    </row>
    <row r="105" spans="6:17" ht="12.75">
      <c r="F105" s="40"/>
      <c r="I105" s="6"/>
      <c r="J105" s="6"/>
      <c r="O105" s="21"/>
      <c r="P105" s="22"/>
      <c r="Q105" s="16"/>
    </row>
    <row r="106" spans="6:17" ht="12.75">
      <c r="F106" s="40"/>
      <c r="I106" s="6"/>
      <c r="J106" s="6"/>
      <c r="O106" s="21"/>
      <c r="P106" s="22"/>
      <c r="Q106" s="16"/>
    </row>
    <row r="107" spans="6:17" ht="12.75">
      <c r="F107" s="40"/>
      <c r="I107" s="6"/>
      <c r="J107" s="6"/>
      <c r="O107" s="21"/>
      <c r="P107" s="22"/>
      <c r="Q107" s="16"/>
    </row>
    <row r="108" spans="6:17" ht="12.75">
      <c r="F108" s="40"/>
      <c r="I108" s="6"/>
      <c r="J108" s="6"/>
      <c r="O108" s="21"/>
      <c r="P108" s="22"/>
      <c r="Q108" s="16"/>
    </row>
    <row r="109" spans="6:17" ht="12.75">
      <c r="F109" s="40"/>
      <c r="I109" s="6"/>
      <c r="J109" s="6"/>
      <c r="O109" s="21"/>
      <c r="P109" s="22"/>
      <c r="Q109" s="16"/>
    </row>
    <row r="110" spans="6:17" ht="12.75">
      <c r="F110" s="40"/>
      <c r="I110" s="6"/>
      <c r="J110" s="6"/>
      <c r="O110" s="21"/>
      <c r="P110" s="22"/>
      <c r="Q110" s="16"/>
    </row>
    <row r="111" spans="6:17" ht="12.75">
      <c r="F111" s="40"/>
      <c r="I111" s="6"/>
      <c r="J111" s="6"/>
      <c r="O111" s="21"/>
      <c r="P111" s="22"/>
      <c r="Q111" s="16"/>
    </row>
    <row r="112" spans="6:17" ht="12.75">
      <c r="F112" s="40"/>
      <c r="I112" s="6"/>
      <c r="J112" s="6"/>
      <c r="O112" s="21"/>
      <c r="P112" s="22"/>
      <c r="Q112" s="16"/>
    </row>
    <row r="113" spans="6:17" ht="12.75">
      <c r="F113" s="40"/>
      <c r="I113" s="6"/>
      <c r="J113" s="6"/>
      <c r="O113" s="21"/>
      <c r="P113" s="22"/>
      <c r="Q113" s="16"/>
    </row>
    <row r="114" spans="6:17" ht="12.75">
      <c r="F114" s="40"/>
      <c r="I114" s="6"/>
      <c r="J114" s="6"/>
      <c r="O114" s="21"/>
      <c r="P114" s="22"/>
      <c r="Q114" s="16"/>
    </row>
    <row r="115" spans="6:17" ht="12.75">
      <c r="F115" s="40"/>
      <c r="I115" s="6"/>
      <c r="J115" s="6"/>
      <c r="O115" s="21"/>
      <c r="P115" s="22"/>
      <c r="Q115" s="16"/>
    </row>
    <row r="116" spans="6:17" ht="12.75">
      <c r="F116" s="40"/>
      <c r="I116" s="6"/>
      <c r="J116" s="6"/>
      <c r="O116" s="21"/>
      <c r="P116" s="22"/>
      <c r="Q116" s="16"/>
    </row>
    <row r="117" spans="6:17" ht="12.75">
      <c r="F117" s="40"/>
      <c r="I117" s="6"/>
      <c r="J117" s="6"/>
      <c r="O117" s="21"/>
      <c r="P117" s="22"/>
      <c r="Q117" s="16"/>
    </row>
    <row r="118" spans="6:17" ht="12.75">
      <c r="F118" s="40"/>
      <c r="I118" s="6"/>
      <c r="J118" s="6"/>
      <c r="O118" s="21"/>
      <c r="P118" s="22"/>
      <c r="Q118" s="16"/>
    </row>
    <row r="119" spans="6:17" ht="12.75">
      <c r="F119" s="40"/>
      <c r="I119" s="6"/>
      <c r="J119" s="6"/>
      <c r="O119" s="21"/>
      <c r="P119" s="22"/>
      <c r="Q119" s="16"/>
    </row>
    <row r="120" spans="6:17" ht="12.75">
      <c r="F120" s="40"/>
      <c r="I120" s="6"/>
      <c r="J120" s="6"/>
      <c r="O120" s="21"/>
      <c r="P120" s="22"/>
      <c r="Q120" s="16"/>
    </row>
    <row r="121" spans="6:17" ht="12.75">
      <c r="F121" s="40"/>
      <c r="I121" s="6"/>
      <c r="J121" s="6"/>
      <c r="O121" s="21"/>
      <c r="P121" s="22"/>
      <c r="Q121" s="16"/>
    </row>
    <row r="122" spans="6:17" ht="12.75">
      <c r="F122" s="40"/>
      <c r="I122" s="6"/>
      <c r="J122" s="6"/>
      <c r="O122" s="21"/>
      <c r="P122" s="22"/>
      <c r="Q122" s="16"/>
    </row>
    <row r="123" spans="6:17" ht="12.75">
      <c r="F123" s="40"/>
      <c r="I123" s="6"/>
      <c r="J123" s="6"/>
      <c r="O123" s="21"/>
      <c r="P123" s="22"/>
      <c r="Q123" s="16"/>
    </row>
    <row r="124" spans="6:17" ht="12.75">
      <c r="F124" s="40"/>
      <c r="I124" s="6"/>
      <c r="J124" s="6"/>
      <c r="O124" s="21"/>
      <c r="P124" s="22"/>
      <c r="Q124" s="16"/>
    </row>
    <row r="125" spans="6:17" ht="12.75">
      <c r="F125" s="40"/>
      <c r="I125" s="6"/>
      <c r="J125" s="6"/>
      <c r="O125" s="21"/>
      <c r="P125" s="22"/>
      <c r="Q125" s="16"/>
    </row>
    <row r="126" spans="6:17" ht="12.75">
      <c r="F126" s="40"/>
      <c r="I126" s="6"/>
      <c r="J126" s="6"/>
      <c r="O126" s="21"/>
      <c r="P126" s="22"/>
      <c r="Q126" s="16"/>
    </row>
    <row r="127" spans="6:17" ht="12.75">
      <c r="F127" s="40"/>
      <c r="I127" s="6"/>
      <c r="J127" s="6"/>
      <c r="O127" s="21"/>
      <c r="P127" s="22"/>
      <c r="Q127" s="16"/>
    </row>
    <row r="128" spans="6:17" ht="12.75">
      <c r="F128" s="41"/>
      <c r="I128" s="6"/>
      <c r="J128" s="6"/>
      <c r="O128" s="21"/>
      <c r="P128" s="22"/>
      <c r="Q128" s="16"/>
    </row>
    <row r="129" spans="9:17" ht="12.75">
      <c r="I129" s="6"/>
      <c r="J129" s="6"/>
      <c r="O129" s="21"/>
      <c r="P129" s="22"/>
      <c r="Q129" s="16"/>
    </row>
    <row r="130" spans="9:17" ht="12.75">
      <c r="I130" s="6"/>
      <c r="J130" s="6"/>
      <c r="O130" s="21"/>
      <c r="P130" s="22"/>
      <c r="Q130" s="16"/>
    </row>
    <row r="131" spans="9:17" ht="12.75">
      <c r="I131" s="6"/>
      <c r="J131" s="6"/>
      <c r="O131" s="21"/>
      <c r="P131" s="22"/>
      <c r="Q131" s="16"/>
    </row>
    <row r="132" spans="9:17" ht="12.75">
      <c r="I132" s="6"/>
      <c r="J132" s="6"/>
      <c r="O132" s="21"/>
      <c r="P132" s="22"/>
      <c r="Q132" s="16"/>
    </row>
    <row r="133" spans="9:17" ht="12.75">
      <c r="I133" s="6"/>
      <c r="J133" s="6"/>
      <c r="O133" s="21"/>
      <c r="P133" s="22"/>
      <c r="Q133" s="16"/>
    </row>
    <row r="134" spans="9:17" ht="12.75">
      <c r="I134" s="6"/>
      <c r="J134" s="6"/>
      <c r="O134" s="21"/>
      <c r="P134" s="22"/>
      <c r="Q134" s="16"/>
    </row>
    <row r="135" spans="9:17" ht="12.75">
      <c r="I135" s="6"/>
      <c r="J135" s="6"/>
      <c r="O135" s="21"/>
      <c r="P135" s="22"/>
      <c r="Q135" s="16"/>
    </row>
    <row r="136" spans="9:17" ht="12.75">
      <c r="I136" s="6"/>
      <c r="J136" s="6"/>
      <c r="O136" s="21"/>
      <c r="P136" s="22"/>
      <c r="Q136" s="16"/>
    </row>
    <row r="137" spans="9:17" ht="12.75">
      <c r="I137" s="6"/>
      <c r="J137" s="6"/>
      <c r="O137" s="21"/>
      <c r="P137" s="22"/>
      <c r="Q137" s="16"/>
    </row>
    <row r="138" spans="9:17" ht="12.75">
      <c r="I138" s="6"/>
      <c r="J138" s="6"/>
      <c r="O138" s="21"/>
      <c r="P138" s="22"/>
      <c r="Q138" s="16"/>
    </row>
    <row r="139" spans="9:17" ht="12.75">
      <c r="I139" s="6"/>
      <c r="J139" s="6"/>
      <c r="O139" s="21"/>
      <c r="P139" s="22"/>
      <c r="Q139" s="16"/>
    </row>
    <row r="140" spans="9:17" ht="12.75">
      <c r="I140" s="6"/>
      <c r="J140" s="6"/>
      <c r="O140" s="21"/>
      <c r="P140" s="22"/>
      <c r="Q140" s="16"/>
    </row>
    <row r="141" spans="9:17" ht="12.75">
      <c r="I141" s="6"/>
      <c r="J141" s="6"/>
      <c r="O141" s="21"/>
      <c r="P141" s="22"/>
      <c r="Q141" s="16"/>
    </row>
    <row r="142" spans="9:17" ht="12.75">
      <c r="I142" s="6"/>
      <c r="J142" s="6"/>
      <c r="O142" s="21"/>
      <c r="P142" s="22"/>
      <c r="Q142" s="16"/>
    </row>
    <row r="143" spans="9:17" ht="12.75">
      <c r="I143" s="6"/>
      <c r="J143" s="6"/>
      <c r="O143" s="21"/>
      <c r="P143" s="22"/>
      <c r="Q143" s="16"/>
    </row>
    <row r="144" spans="9:17" ht="12.75">
      <c r="I144" s="6"/>
      <c r="J144" s="6"/>
      <c r="O144" s="21"/>
      <c r="P144" s="22"/>
      <c r="Q144" s="16"/>
    </row>
    <row r="145" spans="9:17" ht="12.75">
      <c r="I145" s="6"/>
      <c r="J145" s="6"/>
      <c r="O145" s="21"/>
      <c r="P145" s="22"/>
      <c r="Q145" s="16"/>
    </row>
    <row r="146" spans="9:17" ht="12.75">
      <c r="I146" s="6"/>
      <c r="J146" s="6"/>
      <c r="O146" s="21"/>
      <c r="P146" s="22"/>
      <c r="Q146" s="16"/>
    </row>
    <row r="147" spans="9:17" ht="12.75">
      <c r="I147" s="6"/>
      <c r="J147" s="6"/>
      <c r="O147" s="21"/>
      <c r="P147" s="22"/>
      <c r="Q147" s="16"/>
    </row>
    <row r="148" spans="9:17" ht="12.75">
      <c r="I148" s="6"/>
      <c r="J148" s="6"/>
      <c r="O148" s="21"/>
      <c r="P148" s="22"/>
      <c r="Q148" s="16"/>
    </row>
    <row r="149" spans="9:17" ht="12.75">
      <c r="I149" s="6"/>
      <c r="J149" s="6"/>
      <c r="O149" s="21"/>
      <c r="P149" s="22"/>
      <c r="Q149" s="16"/>
    </row>
    <row r="150" spans="9:17" ht="12.75">
      <c r="I150" s="6"/>
      <c r="J150" s="6"/>
      <c r="O150" s="21"/>
      <c r="P150" s="22"/>
      <c r="Q150" s="16"/>
    </row>
    <row r="151" spans="9:17" ht="12.75">
      <c r="I151" s="6"/>
      <c r="J151" s="6"/>
      <c r="O151" s="21"/>
      <c r="P151" s="22"/>
      <c r="Q151" s="16"/>
    </row>
    <row r="152" spans="9:17" ht="12.75">
      <c r="I152" s="6"/>
      <c r="J152" s="6"/>
      <c r="O152" s="21"/>
      <c r="P152" s="22"/>
      <c r="Q152" s="16"/>
    </row>
    <row r="153" spans="9:17" ht="12.75">
      <c r="I153" s="6"/>
      <c r="J153" s="6"/>
      <c r="O153" s="21"/>
      <c r="P153" s="22"/>
      <c r="Q153" s="16"/>
    </row>
    <row r="154" spans="9:17" ht="12.75">
      <c r="I154" s="6"/>
      <c r="J154" s="6"/>
      <c r="O154" s="21"/>
      <c r="P154" s="22"/>
      <c r="Q154" s="16"/>
    </row>
    <row r="155" spans="9:17" ht="12.75">
      <c r="I155" s="6"/>
      <c r="J155" s="6"/>
      <c r="O155" s="21"/>
      <c r="P155" s="22"/>
      <c r="Q155" s="16"/>
    </row>
    <row r="156" spans="9:17" ht="12.75">
      <c r="I156" s="6"/>
      <c r="J156" s="6"/>
      <c r="O156" s="21"/>
      <c r="P156" s="22"/>
      <c r="Q156" s="16"/>
    </row>
    <row r="157" spans="9:17" ht="12.75">
      <c r="I157" s="6"/>
      <c r="J157" s="6"/>
      <c r="O157" s="21"/>
      <c r="P157" s="22"/>
      <c r="Q157" s="16"/>
    </row>
    <row r="158" spans="9:17" ht="12.75">
      <c r="I158" s="6"/>
      <c r="J158" s="6"/>
      <c r="O158" s="21"/>
      <c r="P158" s="22"/>
      <c r="Q158" s="16"/>
    </row>
    <row r="159" spans="9:17" ht="12.75">
      <c r="I159" s="6"/>
      <c r="J159" s="6"/>
      <c r="O159" s="21"/>
      <c r="P159" s="22"/>
      <c r="Q159" s="16"/>
    </row>
    <row r="160" spans="9:17" ht="12.75">
      <c r="I160" s="6"/>
      <c r="J160" s="6"/>
      <c r="O160" s="21"/>
      <c r="P160" s="22"/>
      <c r="Q160" s="16"/>
    </row>
    <row r="161" spans="9:17" ht="12.75">
      <c r="I161" s="6"/>
      <c r="J161" s="6"/>
      <c r="O161" s="21"/>
      <c r="P161" s="22"/>
      <c r="Q161" s="16"/>
    </row>
    <row r="162" spans="9:17" ht="12.75">
      <c r="I162" s="6"/>
      <c r="J162" s="6"/>
      <c r="O162" s="21"/>
      <c r="P162" s="22"/>
      <c r="Q162" s="16"/>
    </row>
    <row r="163" spans="9:17" ht="12.75">
      <c r="I163" s="6"/>
      <c r="J163" s="6"/>
      <c r="O163" s="21"/>
      <c r="P163" s="22"/>
      <c r="Q163" s="16"/>
    </row>
    <row r="164" spans="9:17" ht="12.75">
      <c r="I164" s="6"/>
      <c r="J164" s="6"/>
      <c r="O164" s="21"/>
      <c r="P164" s="22"/>
      <c r="Q164" s="16"/>
    </row>
    <row r="165" spans="9:17" ht="12.75">
      <c r="I165" s="6"/>
      <c r="J165" s="6"/>
      <c r="O165" s="21"/>
      <c r="P165" s="22"/>
      <c r="Q165" s="16"/>
    </row>
    <row r="166" spans="9:17" ht="12.75">
      <c r="I166" s="6"/>
      <c r="J166" s="6"/>
      <c r="O166" s="21"/>
      <c r="P166" s="22"/>
      <c r="Q166" s="16"/>
    </row>
    <row r="167" spans="9:17" ht="12.75">
      <c r="I167" s="6"/>
      <c r="J167" s="6"/>
      <c r="O167" s="21"/>
      <c r="P167" s="22"/>
      <c r="Q167" s="16"/>
    </row>
    <row r="168" spans="9:17" ht="12.75">
      <c r="I168" s="6"/>
      <c r="J168" s="6"/>
      <c r="O168" s="21"/>
      <c r="P168" s="22"/>
      <c r="Q168" s="16"/>
    </row>
    <row r="169" spans="9:17" ht="12.75">
      <c r="I169" s="6"/>
      <c r="J169" s="6"/>
      <c r="O169" s="21"/>
      <c r="P169" s="22"/>
      <c r="Q169" s="16"/>
    </row>
    <row r="170" spans="9:17" ht="12.75">
      <c r="I170" s="6"/>
      <c r="J170" s="6"/>
      <c r="O170" s="21"/>
      <c r="P170" s="22"/>
      <c r="Q170" s="16"/>
    </row>
    <row r="171" spans="9:17" ht="12.75">
      <c r="I171" s="6"/>
      <c r="J171" s="6"/>
      <c r="O171" s="21"/>
      <c r="P171" s="22"/>
      <c r="Q171" s="16"/>
    </row>
    <row r="172" spans="9:17" ht="12.75">
      <c r="I172" s="6"/>
      <c r="J172" s="6"/>
      <c r="O172" s="21"/>
      <c r="P172" s="22"/>
      <c r="Q172" s="16"/>
    </row>
    <row r="173" spans="9:17" ht="12.75">
      <c r="I173" s="6"/>
      <c r="J173" s="6"/>
      <c r="O173" s="21"/>
      <c r="P173" s="22"/>
      <c r="Q173" s="16"/>
    </row>
    <row r="174" spans="9:17" ht="12.75">
      <c r="I174" s="6"/>
      <c r="J174" s="6"/>
      <c r="O174" s="21"/>
      <c r="P174" s="22"/>
      <c r="Q174" s="16"/>
    </row>
    <row r="175" spans="9:17" ht="12.75">
      <c r="I175" s="6"/>
      <c r="J175" s="6"/>
      <c r="O175" s="21"/>
      <c r="P175" s="22"/>
      <c r="Q175" s="16"/>
    </row>
    <row r="176" spans="9:17" ht="12.75">
      <c r="I176" s="6"/>
      <c r="J176" s="6"/>
      <c r="O176" s="21"/>
      <c r="P176" s="22"/>
      <c r="Q176" s="16"/>
    </row>
    <row r="177" spans="9:17" ht="12.75">
      <c r="I177" s="6"/>
      <c r="J177" s="6"/>
      <c r="O177" s="21"/>
      <c r="P177" s="22"/>
      <c r="Q177" s="16"/>
    </row>
    <row r="178" spans="9:17" ht="12.75">
      <c r="I178" s="6"/>
      <c r="J178" s="6"/>
      <c r="O178" s="21"/>
      <c r="P178" s="22"/>
      <c r="Q178" s="16"/>
    </row>
    <row r="179" spans="9:17" ht="12.75">
      <c r="I179" s="6"/>
      <c r="J179" s="6"/>
      <c r="O179" s="21"/>
      <c r="P179" s="22"/>
      <c r="Q179" s="16"/>
    </row>
    <row r="180" spans="9:17" ht="12.75">
      <c r="I180" s="6"/>
      <c r="J180" s="6"/>
      <c r="O180" s="21"/>
      <c r="P180" s="22"/>
      <c r="Q180" s="16"/>
    </row>
    <row r="181" spans="9:17" ht="12.75">
      <c r="I181" s="6"/>
      <c r="J181" s="6"/>
      <c r="O181" s="21"/>
      <c r="P181" s="22"/>
      <c r="Q181" s="16"/>
    </row>
    <row r="182" spans="9:17" ht="12.75">
      <c r="I182" s="6"/>
      <c r="J182" s="6"/>
      <c r="O182" s="21"/>
      <c r="P182" s="22"/>
      <c r="Q182" s="16"/>
    </row>
    <row r="183" spans="9:17" ht="12.75">
      <c r="I183" s="6"/>
      <c r="J183" s="6"/>
      <c r="O183" s="21"/>
      <c r="P183" s="22"/>
      <c r="Q183" s="16"/>
    </row>
    <row r="184" spans="9:17" ht="12.75">
      <c r="I184" s="6"/>
      <c r="J184" s="6"/>
      <c r="O184" s="21"/>
      <c r="P184" s="22"/>
      <c r="Q184" s="16"/>
    </row>
    <row r="185" spans="9:17" ht="12.75">
      <c r="I185" s="6"/>
      <c r="J185" s="6"/>
      <c r="O185" s="21"/>
      <c r="P185" s="22"/>
      <c r="Q185" s="16"/>
    </row>
    <row r="186" spans="9:17" ht="12.75">
      <c r="I186" s="6"/>
      <c r="J186" s="6"/>
      <c r="O186" s="21"/>
      <c r="P186" s="22"/>
      <c r="Q186" s="16"/>
    </row>
    <row r="187" spans="9:17" ht="12.75">
      <c r="I187" s="6"/>
      <c r="J187" s="6"/>
      <c r="O187" s="21"/>
      <c r="P187" s="22"/>
      <c r="Q187" s="16"/>
    </row>
    <row r="188" spans="9:17" ht="12.75">
      <c r="I188" s="6"/>
      <c r="J188" s="6"/>
      <c r="O188" s="21"/>
      <c r="P188" s="22"/>
      <c r="Q188" s="16"/>
    </row>
    <row r="189" spans="9:17" ht="12.75">
      <c r="I189" s="6"/>
      <c r="J189" s="6"/>
      <c r="O189" s="21"/>
      <c r="P189" s="22"/>
      <c r="Q189" s="16"/>
    </row>
    <row r="190" spans="9:17" ht="12.75">
      <c r="I190" s="6"/>
      <c r="J190" s="6"/>
      <c r="O190" s="21"/>
      <c r="P190" s="22"/>
      <c r="Q190" s="16"/>
    </row>
    <row r="191" spans="9:17" ht="12.75">
      <c r="I191" s="6"/>
      <c r="J191" s="6"/>
      <c r="O191" s="21"/>
      <c r="P191" s="22"/>
      <c r="Q191" s="16"/>
    </row>
    <row r="192" spans="9:17" ht="12.75">
      <c r="I192" s="6"/>
      <c r="J192" s="6"/>
      <c r="O192" s="21"/>
      <c r="P192" s="22"/>
      <c r="Q192" s="16"/>
    </row>
    <row r="193" spans="9:17" ht="12.75">
      <c r="I193" s="6"/>
      <c r="J193" s="6"/>
      <c r="O193" s="21"/>
      <c r="P193" s="22"/>
      <c r="Q193" s="16"/>
    </row>
    <row r="194" spans="9:17" ht="12.75">
      <c r="I194" s="6"/>
      <c r="J194" s="6"/>
      <c r="O194" s="21"/>
      <c r="P194" s="22"/>
      <c r="Q194" s="16"/>
    </row>
    <row r="195" spans="9:17" ht="12.75">
      <c r="I195" s="6"/>
      <c r="J195" s="6"/>
      <c r="O195" s="21"/>
      <c r="P195" s="22"/>
      <c r="Q195" s="16"/>
    </row>
    <row r="196" spans="9:17" ht="12.75">
      <c r="I196" s="6"/>
      <c r="J196" s="6"/>
      <c r="O196" s="21"/>
      <c r="P196" s="22"/>
      <c r="Q196" s="16"/>
    </row>
    <row r="197" spans="9:17" ht="12.75">
      <c r="I197" s="6"/>
      <c r="J197" s="6"/>
      <c r="O197" s="21"/>
      <c r="P197" s="22"/>
      <c r="Q197" s="16"/>
    </row>
    <row r="198" spans="9:17" ht="12.75">
      <c r="I198" s="6"/>
      <c r="J198" s="6"/>
      <c r="O198" s="21"/>
      <c r="P198" s="22"/>
      <c r="Q198" s="16"/>
    </row>
    <row r="199" spans="9:17" ht="12.75">
      <c r="I199" s="6"/>
      <c r="J199" s="6"/>
      <c r="O199" s="21"/>
      <c r="P199" s="22"/>
      <c r="Q199" s="16"/>
    </row>
    <row r="200" spans="9:17" ht="12.75">
      <c r="I200" s="6"/>
      <c r="J200" s="6"/>
      <c r="O200" s="21"/>
      <c r="P200" s="22"/>
      <c r="Q200" s="16"/>
    </row>
    <row r="201" spans="9:17" ht="12.75">
      <c r="I201" s="6"/>
      <c r="J201" s="6"/>
      <c r="O201" s="21"/>
      <c r="P201" s="22"/>
      <c r="Q201" s="16"/>
    </row>
    <row r="202" spans="9:17" ht="12.75">
      <c r="I202" s="6"/>
      <c r="J202" s="6"/>
      <c r="O202" s="21"/>
      <c r="P202" s="22"/>
      <c r="Q202" s="16"/>
    </row>
    <row r="203" spans="9:17" ht="12.75">
      <c r="I203" s="6"/>
      <c r="J203" s="6"/>
      <c r="O203" s="21"/>
      <c r="P203" s="22"/>
      <c r="Q203" s="16"/>
    </row>
    <row r="204" spans="9:17" ht="12.75">
      <c r="I204" s="6"/>
      <c r="J204" s="6"/>
      <c r="O204" s="21"/>
      <c r="P204" s="22"/>
      <c r="Q204" s="16"/>
    </row>
    <row r="205" spans="9:17" ht="12.75">
      <c r="I205" s="6"/>
      <c r="J205" s="6"/>
      <c r="O205" s="21"/>
      <c r="P205" s="22"/>
      <c r="Q205" s="16"/>
    </row>
    <row r="206" spans="9:17" ht="12.75">
      <c r="I206" s="6"/>
      <c r="J206" s="6"/>
      <c r="O206" s="21"/>
      <c r="P206" s="22"/>
      <c r="Q206" s="16"/>
    </row>
    <row r="207" spans="9:17" ht="12.75">
      <c r="I207" s="6"/>
      <c r="J207" s="6"/>
      <c r="O207" s="21"/>
      <c r="P207" s="22"/>
      <c r="Q207" s="16"/>
    </row>
    <row r="208" spans="9:17" ht="12.75">
      <c r="I208" s="6"/>
      <c r="J208" s="6"/>
      <c r="O208" s="21"/>
      <c r="P208" s="22"/>
      <c r="Q208" s="16"/>
    </row>
    <row r="209" spans="9:17" ht="12.75">
      <c r="I209" s="6"/>
      <c r="J209" s="6"/>
      <c r="O209" s="21"/>
      <c r="P209" s="22"/>
      <c r="Q209" s="16"/>
    </row>
    <row r="210" spans="9:17" ht="12.75">
      <c r="I210" s="6"/>
      <c r="J210" s="6"/>
      <c r="O210" s="21"/>
      <c r="P210" s="22"/>
      <c r="Q210" s="16"/>
    </row>
    <row r="211" spans="9:17" ht="12.75">
      <c r="I211" s="6"/>
      <c r="J211" s="6"/>
      <c r="O211" s="21"/>
      <c r="P211" s="22"/>
      <c r="Q211" s="16"/>
    </row>
    <row r="212" spans="9:17" ht="12.75">
      <c r="I212" s="6"/>
      <c r="J212" s="6"/>
      <c r="O212" s="21"/>
      <c r="P212" s="22"/>
      <c r="Q212" s="16"/>
    </row>
    <row r="213" spans="9:17" ht="12.75">
      <c r="I213" s="6"/>
      <c r="J213" s="6"/>
      <c r="O213" s="21"/>
      <c r="P213" s="22"/>
      <c r="Q213" s="16"/>
    </row>
    <row r="214" spans="9:17" ht="12.75">
      <c r="I214" s="6"/>
      <c r="J214" s="6"/>
      <c r="O214" s="21"/>
      <c r="P214" s="22"/>
      <c r="Q214" s="16"/>
    </row>
    <row r="215" spans="9:17" ht="12.75">
      <c r="I215" s="6"/>
      <c r="J215" s="6"/>
      <c r="O215" s="21"/>
      <c r="P215" s="22"/>
      <c r="Q215" s="16"/>
    </row>
    <row r="216" spans="9:17" ht="12.75">
      <c r="I216" s="6"/>
      <c r="J216" s="6"/>
      <c r="O216" s="21"/>
      <c r="P216" s="22"/>
      <c r="Q216" s="16"/>
    </row>
    <row r="217" spans="9:17" ht="12.75">
      <c r="I217" s="6"/>
      <c r="J217" s="6"/>
      <c r="O217" s="21"/>
      <c r="P217" s="22"/>
      <c r="Q217" s="16"/>
    </row>
    <row r="218" spans="9:17" ht="12.75">
      <c r="I218" s="6"/>
      <c r="J218" s="6"/>
      <c r="O218" s="21"/>
      <c r="P218" s="22"/>
      <c r="Q218" s="16"/>
    </row>
    <row r="219" spans="9:17" ht="12.75">
      <c r="I219" s="6"/>
      <c r="J219" s="6"/>
      <c r="O219" s="21"/>
      <c r="P219" s="22"/>
      <c r="Q219" s="16"/>
    </row>
    <row r="220" spans="15:17" ht="12.75">
      <c r="O220" s="21"/>
      <c r="P220" s="22"/>
      <c r="Q220" s="16"/>
    </row>
    <row r="221" spans="15:17" ht="12.75">
      <c r="O221" s="21"/>
      <c r="P221" s="22"/>
      <c r="Q221" s="16"/>
    </row>
    <row r="222" spans="15:17" ht="12.75">
      <c r="O222" s="21"/>
      <c r="P222" s="22"/>
      <c r="Q222" s="16"/>
    </row>
    <row r="223" spans="15:17" ht="12.75">
      <c r="O223" s="21"/>
      <c r="P223" s="22"/>
      <c r="Q223" s="16"/>
    </row>
    <row r="224" spans="15:17" ht="12.75">
      <c r="O224" s="21"/>
      <c r="P224" s="22"/>
      <c r="Q224" s="16"/>
    </row>
    <row r="225" spans="15:17" ht="12.75">
      <c r="O225" s="21"/>
      <c r="P225" s="22"/>
      <c r="Q225" s="16"/>
    </row>
    <row r="226" spans="15:17" ht="12.75">
      <c r="O226" s="21"/>
      <c r="P226" s="22"/>
      <c r="Q226" s="16"/>
    </row>
    <row r="227" spans="15:17" ht="12.75">
      <c r="O227" s="21"/>
      <c r="P227" s="22"/>
      <c r="Q227" s="16"/>
    </row>
    <row r="228" spans="15:17" ht="12.75">
      <c r="O228" s="21"/>
      <c r="P228" s="22"/>
      <c r="Q228" s="16"/>
    </row>
    <row r="229" spans="15:17" ht="12.75">
      <c r="O229" s="21"/>
      <c r="P229" s="22"/>
      <c r="Q229" s="16"/>
    </row>
    <row r="230" spans="15:17" ht="12.75">
      <c r="O230" s="21"/>
      <c r="P230" s="22"/>
      <c r="Q230" s="16"/>
    </row>
    <row r="231" spans="15:17" ht="12.75">
      <c r="O231" s="21"/>
      <c r="P231" s="22"/>
      <c r="Q231" s="16"/>
    </row>
    <row r="232" spans="15:17" ht="12.75">
      <c r="O232" s="21"/>
      <c r="P232" s="22"/>
      <c r="Q232" s="16"/>
    </row>
    <row r="233" spans="15:17" ht="12.75">
      <c r="O233" s="21"/>
      <c r="P233" s="22"/>
      <c r="Q233" s="16"/>
    </row>
    <row r="234" spans="15:17" ht="12.75">
      <c r="O234" s="21"/>
      <c r="P234" s="22"/>
      <c r="Q234" s="16"/>
    </row>
    <row r="235" spans="15:17" ht="12.75">
      <c r="O235" s="21"/>
      <c r="P235" s="22"/>
      <c r="Q235" s="16"/>
    </row>
    <row r="236" spans="15:17" ht="12.75">
      <c r="O236" s="21"/>
      <c r="P236" s="22"/>
      <c r="Q236" s="16"/>
    </row>
    <row r="237" spans="15:17" ht="12.75">
      <c r="O237" s="21"/>
      <c r="P237" s="22"/>
      <c r="Q237" s="16"/>
    </row>
    <row r="238" spans="15:17" ht="12.75">
      <c r="O238" s="21"/>
      <c r="P238" s="22"/>
      <c r="Q238" s="16"/>
    </row>
    <row r="239" spans="15:17" ht="12.75">
      <c r="O239" s="21"/>
      <c r="P239" s="22"/>
      <c r="Q239" s="16"/>
    </row>
    <row r="240" spans="15:17" ht="12.75">
      <c r="O240" s="21"/>
      <c r="P240" s="22"/>
      <c r="Q240" s="16"/>
    </row>
    <row r="241" spans="15:17" ht="12.75">
      <c r="O241" s="21"/>
      <c r="P241" s="22"/>
      <c r="Q241" s="16"/>
    </row>
    <row r="242" spans="15:17" ht="12.75">
      <c r="O242" s="21"/>
      <c r="P242" s="22"/>
      <c r="Q242" s="16"/>
    </row>
    <row r="243" spans="15:17" ht="12.75">
      <c r="O243" s="21"/>
      <c r="P243" s="22"/>
      <c r="Q243" s="16"/>
    </row>
    <row r="244" spans="15:17" ht="12.75">
      <c r="O244" s="21"/>
      <c r="P244" s="22"/>
      <c r="Q244" s="16"/>
    </row>
    <row r="245" spans="15:17" ht="12.75">
      <c r="O245" s="21"/>
      <c r="P245" s="22"/>
      <c r="Q245" s="16"/>
    </row>
    <row r="246" spans="15:17" ht="12.75">
      <c r="O246" s="21"/>
      <c r="P246" s="22"/>
      <c r="Q246" s="16"/>
    </row>
    <row r="247" spans="15:17" ht="12.75">
      <c r="O247" s="21"/>
      <c r="P247" s="22"/>
      <c r="Q247" s="16"/>
    </row>
    <row r="248" spans="15:17" ht="12.75">
      <c r="O248" s="21"/>
      <c r="P248" s="22"/>
      <c r="Q248" s="16"/>
    </row>
    <row r="249" spans="15:17" ht="12.75">
      <c r="O249" s="21"/>
      <c r="P249" s="22"/>
      <c r="Q249" s="16"/>
    </row>
    <row r="250" spans="15:17" ht="12.75">
      <c r="O250" s="21"/>
      <c r="P250" s="22"/>
      <c r="Q250" s="16"/>
    </row>
    <row r="251" spans="15:17" ht="12.75">
      <c r="O251" s="21"/>
      <c r="P251" s="22"/>
      <c r="Q251" s="16"/>
    </row>
    <row r="252" spans="15:17" ht="12.75">
      <c r="O252" s="21"/>
      <c r="P252" s="22"/>
      <c r="Q252" s="16"/>
    </row>
    <row r="253" spans="15:17" ht="12.75">
      <c r="O253" s="21"/>
      <c r="P253" s="22"/>
      <c r="Q253" s="16"/>
    </row>
    <row r="254" spans="15:17" ht="12.75">
      <c r="O254" s="21"/>
      <c r="P254" s="22"/>
      <c r="Q254" s="16"/>
    </row>
    <row r="255" spans="15:17" ht="12.75">
      <c r="O255" s="21"/>
      <c r="P255" s="22"/>
      <c r="Q255" s="16"/>
    </row>
    <row r="256" spans="15:17" ht="12.75">
      <c r="O256" s="21"/>
      <c r="P256" s="22"/>
      <c r="Q256" s="16"/>
    </row>
    <row r="257" spans="15:17" ht="12.75">
      <c r="O257" s="21"/>
      <c r="P257" s="22"/>
      <c r="Q257" s="16"/>
    </row>
    <row r="258" spans="15:17" ht="12.75">
      <c r="O258" s="21"/>
      <c r="P258" s="22"/>
      <c r="Q258" s="16"/>
    </row>
    <row r="259" spans="15:17" ht="12.75">
      <c r="O259" s="21"/>
      <c r="P259" s="22"/>
      <c r="Q259" s="16"/>
    </row>
    <row r="260" spans="15:17" ht="12.75">
      <c r="O260" s="21"/>
      <c r="P260" s="22"/>
      <c r="Q260" s="16"/>
    </row>
    <row r="261" spans="15:17" ht="12.75">
      <c r="O261" s="21"/>
      <c r="P261" s="22"/>
      <c r="Q261" s="16"/>
    </row>
    <row r="262" spans="15:17" ht="12.75">
      <c r="O262" s="21"/>
      <c r="P262" s="22"/>
      <c r="Q262" s="16"/>
    </row>
    <row r="263" spans="15:17" ht="12.75">
      <c r="O263" s="21"/>
      <c r="P263" s="22"/>
      <c r="Q263" s="16"/>
    </row>
    <row r="264" spans="15:17" ht="12.75">
      <c r="O264" s="21"/>
      <c r="P264" s="22"/>
      <c r="Q264" s="16"/>
    </row>
    <row r="265" spans="15:17" ht="12.75">
      <c r="O265" s="21"/>
      <c r="P265" s="22"/>
      <c r="Q265" s="16"/>
    </row>
    <row r="266" spans="15:17" ht="12.75">
      <c r="O266" s="21"/>
      <c r="P266" s="22"/>
      <c r="Q266" s="16"/>
    </row>
    <row r="267" spans="15:17" ht="12.75">
      <c r="O267" s="21"/>
      <c r="P267" s="22"/>
      <c r="Q267" s="16"/>
    </row>
    <row r="268" spans="15:17" ht="12.75">
      <c r="O268" s="21"/>
      <c r="P268" s="22"/>
      <c r="Q268" s="16"/>
    </row>
    <row r="269" spans="15:17" ht="12.75">
      <c r="O269" s="21"/>
      <c r="P269" s="22"/>
      <c r="Q269" s="16"/>
    </row>
    <row r="270" spans="15:17" ht="12.75">
      <c r="O270" s="21"/>
      <c r="P270" s="22"/>
      <c r="Q270" s="16"/>
    </row>
    <row r="271" spans="15:17" ht="12.75">
      <c r="O271" s="21"/>
      <c r="P271" s="22"/>
      <c r="Q271" s="16"/>
    </row>
    <row r="272" spans="15:17" ht="12.75">
      <c r="O272" s="21"/>
      <c r="P272" s="22"/>
      <c r="Q272" s="16"/>
    </row>
    <row r="273" spans="15:17" ht="12.75">
      <c r="O273" s="21"/>
      <c r="P273" s="22"/>
      <c r="Q273" s="16"/>
    </row>
    <row r="274" spans="15:17" ht="12.75">
      <c r="O274" s="21"/>
      <c r="P274" s="22"/>
      <c r="Q274" s="16"/>
    </row>
    <row r="275" spans="15:17" ht="12.75">
      <c r="O275" s="21"/>
      <c r="P275" s="22"/>
      <c r="Q275" s="16"/>
    </row>
    <row r="276" spans="15:17" ht="12.75">
      <c r="O276" s="21"/>
      <c r="P276" s="22"/>
      <c r="Q276" s="16"/>
    </row>
    <row r="277" spans="15:17" ht="12.75">
      <c r="O277" s="21"/>
      <c r="P277" s="22"/>
      <c r="Q277" s="16"/>
    </row>
    <row r="278" spans="15:17" ht="12.75">
      <c r="O278" s="21"/>
      <c r="P278" s="22"/>
      <c r="Q278" s="16"/>
    </row>
    <row r="279" spans="15:17" ht="12.75">
      <c r="O279" s="21"/>
      <c r="P279" s="22"/>
      <c r="Q279" s="16"/>
    </row>
    <row r="280" spans="15:17" ht="12.75">
      <c r="O280" s="21"/>
      <c r="P280" s="22"/>
      <c r="Q280" s="16"/>
    </row>
    <row r="281" spans="15:17" ht="12.75">
      <c r="O281" s="21"/>
      <c r="P281" s="22"/>
      <c r="Q281" s="16"/>
    </row>
    <row r="282" spans="15:17" ht="12.75">
      <c r="O282" s="21"/>
      <c r="P282" s="22"/>
      <c r="Q282" s="16"/>
    </row>
    <row r="283" spans="15:17" ht="12.75">
      <c r="O283" s="21"/>
      <c r="P283" s="22"/>
      <c r="Q283" s="16"/>
    </row>
    <row r="284" spans="15:17" ht="12.75">
      <c r="O284" s="21"/>
      <c r="P284" s="22"/>
      <c r="Q284" s="16"/>
    </row>
    <row r="285" spans="15:17" ht="12.75">
      <c r="O285" s="21"/>
      <c r="P285" s="22"/>
      <c r="Q285" s="16"/>
    </row>
    <row r="286" spans="15:17" ht="12.75">
      <c r="O286" s="21"/>
      <c r="P286" s="22"/>
      <c r="Q286" s="16"/>
    </row>
    <row r="287" spans="15:17" ht="12.75">
      <c r="O287" s="21"/>
      <c r="P287" s="22"/>
      <c r="Q287" s="16"/>
    </row>
    <row r="288" spans="15:17" ht="12.75">
      <c r="O288" s="21"/>
      <c r="P288" s="22"/>
      <c r="Q288" s="16"/>
    </row>
    <row r="289" spans="15:17" ht="12.75">
      <c r="O289" s="21"/>
      <c r="P289" s="22"/>
      <c r="Q289" s="16"/>
    </row>
    <row r="290" spans="15:17" ht="12.75">
      <c r="O290" s="21"/>
      <c r="P290" s="22"/>
      <c r="Q290" s="16"/>
    </row>
    <row r="291" spans="15:17" ht="12.75">
      <c r="O291" s="21"/>
      <c r="P291" s="22"/>
      <c r="Q291" s="16"/>
    </row>
    <row r="292" spans="15:17" ht="12.75">
      <c r="O292" s="21"/>
      <c r="P292" s="22"/>
      <c r="Q292" s="16"/>
    </row>
    <row r="293" spans="15:17" ht="12.75">
      <c r="O293" s="21"/>
      <c r="P293" s="22"/>
      <c r="Q293" s="16"/>
    </row>
    <row r="294" spans="15:17" ht="12.75">
      <c r="O294" s="21"/>
      <c r="P294" s="22"/>
      <c r="Q294" s="16"/>
    </row>
    <row r="295" spans="15:17" ht="12.75">
      <c r="O295" s="21"/>
      <c r="P295" s="22"/>
      <c r="Q295" s="16"/>
    </row>
    <row r="296" spans="15:17" ht="12.75">
      <c r="O296" s="21"/>
      <c r="P296" s="22"/>
      <c r="Q296" s="16"/>
    </row>
    <row r="297" spans="15:17" ht="12.75">
      <c r="O297" s="21"/>
      <c r="P297" s="22"/>
      <c r="Q297" s="16"/>
    </row>
    <row r="298" spans="15:17" ht="12.75">
      <c r="O298" s="21"/>
      <c r="P298" s="22"/>
      <c r="Q298" s="16"/>
    </row>
    <row r="299" spans="15:17" ht="12.75">
      <c r="O299" s="21"/>
      <c r="P299" s="22"/>
      <c r="Q299" s="16"/>
    </row>
    <row r="300" spans="15:17" ht="12.75">
      <c r="O300" s="21"/>
      <c r="P300" s="22"/>
      <c r="Q300" s="16"/>
    </row>
    <row r="301" spans="15:17" ht="12.75">
      <c r="O301" s="21"/>
      <c r="P301" s="22"/>
      <c r="Q301" s="16"/>
    </row>
    <row r="302" spans="15:17" ht="12.75">
      <c r="O302" s="21"/>
      <c r="P302" s="22"/>
      <c r="Q302" s="16"/>
    </row>
    <row r="303" spans="15:17" ht="12.75">
      <c r="O303" s="21"/>
      <c r="P303" s="22"/>
      <c r="Q303" s="16"/>
    </row>
    <row r="304" spans="15:17" ht="12.75">
      <c r="O304" s="21"/>
      <c r="P304" s="22"/>
      <c r="Q304" s="16"/>
    </row>
    <row r="305" spans="15:17" ht="12.75">
      <c r="O305" s="21"/>
      <c r="P305" s="22"/>
      <c r="Q305" s="16"/>
    </row>
    <row r="306" spans="15:17" ht="12.75">
      <c r="O306" s="21"/>
      <c r="P306" s="22"/>
      <c r="Q306" s="16"/>
    </row>
    <row r="307" spans="15:17" ht="12.75">
      <c r="O307" s="21"/>
      <c r="P307" s="22"/>
      <c r="Q307" s="16"/>
    </row>
    <row r="308" spans="15:17" ht="12.75">
      <c r="O308" s="21"/>
      <c r="P308" s="22"/>
      <c r="Q308" s="16"/>
    </row>
    <row r="309" spans="15:17" ht="12.75">
      <c r="O309" s="21"/>
      <c r="P309" s="22"/>
      <c r="Q309" s="16"/>
    </row>
    <row r="310" spans="15:17" ht="12.75">
      <c r="O310" s="21"/>
      <c r="P310" s="22"/>
      <c r="Q310" s="16"/>
    </row>
    <row r="311" spans="15:17" ht="12.75">
      <c r="O311" s="21"/>
      <c r="P311" s="22"/>
      <c r="Q311" s="16"/>
    </row>
    <row r="312" spans="15:17" ht="12.75">
      <c r="O312" s="21"/>
      <c r="P312" s="22"/>
      <c r="Q312" s="16"/>
    </row>
    <row r="313" spans="15:17" ht="12.75">
      <c r="O313" s="21"/>
      <c r="P313" s="22"/>
      <c r="Q313" s="16"/>
    </row>
    <row r="314" spans="15:17" ht="12.75">
      <c r="O314" s="21"/>
      <c r="P314" s="22"/>
      <c r="Q314" s="16"/>
    </row>
    <row r="315" spans="15:17" ht="12.75">
      <c r="O315" s="21"/>
      <c r="P315" s="22"/>
      <c r="Q315" s="16"/>
    </row>
    <row r="316" spans="15:17" ht="12.75">
      <c r="O316" s="21"/>
      <c r="P316" s="22"/>
      <c r="Q316" s="16"/>
    </row>
    <row r="317" spans="15:17" ht="12.75">
      <c r="O317" s="21"/>
      <c r="P317" s="22"/>
      <c r="Q317" s="16"/>
    </row>
    <row r="318" spans="15:17" ht="12.75">
      <c r="O318" s="21"/>
      <c r="P318" s="22"/>
      <c r="Q318" s="16"/>
    </row>
    <row r="319" spans="15:17" ht="12.75">
      <c r="O319" s="21"/>
      <c r="P319" s="22"/>
      <c r="Q319" s="16"/>
    </row>
    <row r="320" spans="15:17" ht="12.75">
      <c r="O320" s="21"/>
      <c r="P320" s="22"/>
      <c r="Q320" s="16"/>
    </row>
    <row r="321" spans="15:17" ht="12.75">
      <c r="O321" s="21"/>
      <c r="P321" s="22"/>
      <c r="Q321" s="16"/>
    </row>
    <row r="322" spans="15:17" ht="12.75">
      <c r="O322" s="21"/>
      <c r="P322" s="22"/>
      <c r="Q322" s="16"/>
    </row>
    <row r="323" ht="12.75">
      <c r="Q323" s="16"/>
    </row>
    <row r="324" ht="12.75">
      <c r="Q324" s="16"/>
    </row>
    <row r="325" ht="12.75">
      <c r="Q325" s="16"/>
    </row>
    <row r="326" ht="12.75">
      <c r="Q326" s="16"/>
    </row>
    <row r="327" ht="12.75">
      <c r="Q327" s="16"/>
    </row>
    <row r="328" ht="12.75">
      <c r="Q328" s="16"/>
    </row>
    <row r="329" ht="12.75">
      <c r="Q329" s="16"/>
    </row>
    <row r="330" ht="12.75">
      <c r="Q330" s="16"/>
    </row>
    <row r="331" ht="12.75">
      <c r="Q331" s="16"/>
    </row>
    <row r="332" ht="12.75">
      <c r="Q332" s="16"/>
    </row>
    <row r="333" ht="12.75">
      <c r="Q333" s="16"/>
    </row>
    <row r="334" ht="12.75">
      <c r="Q334" s="16"/>
    </row>
    <row r="335" ht="12.75">
      <c r="Q335" s="16"/>
    </row>
    <row r="336" ht="12.75">
      <c r="Q336" s="16"/>
    </row>
    <row r="337" ht="12.75">
      <c r="Q337" s="16"/>
    </row>
    <row r="338" ht="12.75">
      <c r="Q338" s="16"/>
    </row>
    <row r="339" ht="12.75">
      <c r="Q339" s="16"/>
    </row>
    <row r="340" ht="12.75">
      <c r="Q340" s="16"/>
    </row>
    <row r="341" ht="12.75">
      <c r="Q341" s="16"/>
    </row>
    <row r="342" ht="12.75">
      <c r="Q342" s="16"/>
    </row>
    <row r="343" ht="12.75">
      <c r="Q343" s="16"/>
    </row>
    <row r="344" ht="12.75">
      <c r="Q344" s="16"/>
    </row>
    <row r="345" ht="12.75">
      <c r="Q345" s="16"/>
    </row>
    <row r="346" ht="12.75">
      <c r="Q346" s="16"/>
    </row>
    <row r="347" ht="12.75">
      <c r="Q347" s="16"/>
    </row>
    <row r="348" ht="12.75">
      <c r="Q348" s="16"/>
    </row>
    <row r="349" ht="12.75">
      <c r="Q349" s="16"/>
    </row>
    <row r="350" ht="12.75">
      <c r="Q350" s="16"/>
    </row>
  </sheetData>
  <mergeCells count="9">
    <mergeCell ref="B65:F65"/>
    <mergeCell ref="A57:C57"/>
    <mergeCell ref="D57:F57"/>
    <mergeCell ref="D60:F60"/>
    <mergeCell ref="D58:F58"/>
    <mergeCell ref="B63:F63"/>
    <mergeCell ref="D59:F59"/>
    <mergeCell ref="D61:F61"/>
    <mergeCell ref="A60:C6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6" r:id="rId1"/>
  <headerFooter alignWithMargins="0"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00"/>
  <sheetViews>
    <sheetView tabSelected="1" workbookViewId="0" topLeftCell="A1">
      <selection activeCell="B2" sqref="B2"/>
    </sheetView>
  </sheetViews>
  <sheetFormatPr defaultColWidth="9.125" defaultRowHeight="12.75"/>
  <cols>
    <col min="1" max="1" width="6.00390625" style="76" customWidth="1"/>
    <col min="2" max="2" width="47.00390625" style="23" customWidth="1"/>
    <col min="3" max="3" width="49.625" style="23" customWidth="1"/>
    <col min="4" max="4" width="22.00390625" style="8" customWidth="1"/>
    <col min="5" max="9" width="9.125" style="4" customWidth="1"/>
    <col min="10" max="10" width="9.875" style="4" bestFit="1" customWidth="1"/>
    <col min="11" max="16384" width="9.125" style="4" customWidth="1"/>
  </cols>
  <sheetData>
    <row r="1" ht="13.5" customHeight="1"/>
    <row r="2" spans="2:4" ht="18.75">
      <c r="B2" s="518" t="s">
        <v>286</v>
      </c>
      <c r="C2" s="519"/>
      <c r="D2" s="491"/>
    </row>
    <row r="3" spans="2:4" ht="13.5" thickBot="1">
      <c r="B3" s="492"/>
      <c r="C3" s="493"/>
      <c r="D3" s="517" t="s">
        <v>285</v>
      </c>
    </row>
    <row r="4" spans="1:4" s="51" customFormat="1" ht="37.5" customHeight="1" thickBot="1">
      <c r="A4" s="494" t="s">
        <v>18</v>
      </c>
      <c r="B4" s="495" t="s">
        <v>3</v>
      </c>
      <c r="C4" s="495" t="s">
        <v>2</v>
      </c>
      <c r="D4" s="496" t="s">
        <v>234</v>
      </c>
    </row>
    <row r="5" spans="1:4" s="51" customFormat="1" ht="15">
      <c r="A5" s="497" t="s">
        <v>238</v>
      </c>
      <c r="B5" s="498" t="s">
        <v>114</v>
      </c>
      <c r="C5" s="498" t="s">
        <v>115</v>
      </c>
      <c r="D5" s="499">
        <v>1950</v>
      </c>
    </row>
    <row r="6" spans="1:4" s="5" customFormat="1" ht="15">
      <c r="A6" s="500" t="s">
        <v>239</v>
      </c>
      <c r="B6" s="501" t="s">
        <v>222</v>
      </c>
      <c r="C6" s="502" t="s">
        <v>112</v>
      </c>
      <c r="D6" s="503">
        <v>5550</v>
      </c>
    </row>
    <row r="7" spans="1:4" s="5" customFormat="1" ht="30">
      <c r="A7" s="500" t="s">
        <v>240</v>
      </c>
      <c r="B7" s="502" t="s">
        <v>83</v>
      </c>
      <c r="C7" s="502" t="s">
        <v>84</v>
      </c>
      <c r="D7" s="503">
        <v>2602</v>
      </c>
    </row>
    <row r="8" spans="1:4" s="5" customFormat="1" ht="15">
      <c r="A8" s="500" t="s">
        <v>241</v>
      </c>
      <c r="B8" s="501" t="s">
        <v>85</v>
      </c>
      <c r="C8" s="502" t="s">
        <v>86</v>
      </c>
      <c r="D8" s="503">
        <v>18925.38</v>
      </c>
    </row>
    <row r="9" spans="1:4" s="5" customFormat="1" ht="15">
      <c r="A9" s="500" t="s">
        <v>242</v>
      </c>
      <c r="B9" s="502" t="s">
        <v>123</v>
      </c>
      <c r="C9" s="502" t="s">
        <v>121</v>
      </c>
      <c r="D9" s="503">
        <v>2540</v>
      </c>
    </row>
    <row r="10" spans="1:4" s="5" customFormat="1" ht="30">
      <c r="A10" s="500" t="s">
        <v>243</v>
      </c>
      <c r="B10" s="501" t="s">
        <v>144</v>
      </c>
      <c r="C10" s="502" t="s">
        <v>28</v>
      </c>
      <c r="D10" s="503">
        <v>1840.65</v>
      </c>
    </row>
    <row r="11" spans="1:4" s="5" customFormat="1" ht="30">
      <c r="A11" s="500" t="s">
        <v>244</v>
      </c>
      <c r="B11" s="502" t="s">
        <v>235</v>
      </c>
      <c r="C11" s="502" t="s">
        <v>113</v>
      </c>
      <c r="D11" s="503">
        <v>2610</v>
      </c>
    </row>
    <row r="12" spans="1:4" s="5" customFormat="1" ht="30">
      <c r="A12" s="500" t="s">
        <v>245</v>
      </c>
      <c r="B12" s="501" t="s">
        <v>148</v>
      </c>
      <c r="C12" s="502" t="s">
        <v>72</v>
      </c>
      <c r="D12" s="503">
        <v>1543.6</v>
      </c>
    </row>
    <row r="13" spans="1:4" s="5" customFormat="1" ht="15">
      <c r="A13" s="500" t="s">
        <v>246</v>
      </c>
      <c r="B13" s="501" t="s">
        <v>143</v>
      </c>
      <c r="C13" s="502" t="s">
        <v>29</v>
      </c>
      <c r="D13" s="503">
        <v>1419</v>
      </c>
    </row>
    <row r="14" spans="1:5" s="5" customFormat="1" ht="30">
      <c r="A14" s="500" t="s">
        <v>247</v>
      </c>
      <c r="B14" s="501" t="s">
        <v>142</v>
      </c>
      <c r="C14" s="502" t="s">
        <v>62</v>
      </c>
      <c r="D14" s="503">
        <v>7981.44</v>
      </c>
      <c r="E14" s="5" t="s">
        <v>6</v>
      </c>
    </row>
    <row r="15" spans="1:4" s="5" customFormat="1" ht="30">
      <c r="A15" s="500" t="s">
        <v>248</v>
      </c>
      <c r="B15" s="502" t="s">
        <v>236</v>
      </c>
      <c r="C15" s="502" t="s">
        <v>116</v>
      </c>
      <c r="D15" s="503">
        <v>3850</v>
      </c>
    </row>
    <row r="16" spans="1:4" s="5" customFormat="1" ht="15">
      <c r="A16" s="500" t="s">
        <v>249</v>
      </c>
      <c r="B16" s="502" t="s">
        <v>108</v>
      </c>
      <c r="C16" s="502" t="s">
        <v>109</v>
      </c>
      <c r="D16" s="503">
        <v>14592.2</v>
      </c>
    </row>
    <row r="17" spans="1:4" s="5" customFormat="1" ht="30">
      <c r="A17" s="500" t="s">
        <v>250</v>
      </c>
      <c r="B17" s="501" t="s">
        <v>32</v>
      </c>
      <c r="C17" s="502" t="s">
        <v>33</v>
      </c>
      <c r="D17" s="503">
        <v>1240</v>
      </c>
    </row>
    <row r="18" spans="1:4" s="5" customFormat="1" ht="30">
      <c r="A18" s="500" t="s">
        <v>251</v>
      </c>
      <c r="B18" s="501" t="s">
        <v>31</v>
      </c>
      <c r="C18" s="502" t="s">
        <v>30</v>
      </c>
      <c r="D18" s="503">
        <v>1652.4</v>
      </c>
    </row>
    <row r="19" spans="1:4" s="5" customFormat="1" ht="15">
      <c r="A19" s="500" t="s">
        <v>252</v>
      </c>
      <c r="B19" s="502" t="s">
        <v>44</v>
      </c>
      <c r="C19" s="502" t="s">
        <v>45</v>
      </c>
      <c r="D19" s="503">
        <v>8020</v>
      </c>
    </row>
    <row r="20" spans="1:4" s="5" customFormat="1" ht="15">
      <c r="A20" s="500" t="s">
        <v>253</v>
      </c>
      <c r="B20" s="501" t="s">
        <v>89</v>
      </c>
      <c r="C20" s="502" t="s">
        <v>90</v>
      </c>
      <c r="D20" s="503">
        <v>4410</v>
      </c>
    </row>
    <row r="21" spans="1:4" s="5" customFormat="1" ht="15">
      <c r="A21" s="500" t="s">
        <v>254</v>
      </c>
      <c r="B21" s="501" t="s">
        <v>81</v>
      </c>
      <c r="C21" s="502" t="s">
        <v>82</v>
      </c>
      <c r="D21" s="503">
        <v>7740</v>
      </c>
    </row>
    <row r="22" spans="1:4" ht="15">
      <c r="A22" s="500" t="s">
        <v>255</v>
      </c>
      <c r="B22" s="502" t="s">
        <v>237</v>
      </c>
      <c r="C22" s="502" t="s">
        <v>67</v>
      </c>
      <c r="D22" s="503">
        <v>4780</v>
      </c>
    </row>
    <row r="23" spans="1:4" ht="30.75" thickBot="1">
      <c r="A23" s="504" t="s">
        <v>256</v>
      </c>
      <c r="B23" s="505" t="s">
        <v>34</v>
      </c>
      <c r="C23" s="506" t="s">
        <v>35</v>
      </c>
      <c r="D23" s="508">
        <v>3401</v>
      </c>
    </row>
    <row r="24" spans="1:4" ht="15">
      <c r="A24" s="497" t="s">
        <v>257</v>
      </c>
      <c r="B24" s="498" t="s">
        <v>156</v>
      </c>
      <c r="C24" s="498" t="s">
        <v>101</v>
      </c>
      <c r="D24" s="499">
        <v>3058</v>
      </c>
    </row>
    <row r="25" spans="1:4" ht="15">
      <c r="A25" s="500" t="s">
        <v>258</v>
      </c>
      <c r="B25" s="502" t="s">
        <v>87</v>
      </c>
      <c r="C25" s="502" t="s">
        <v>88</v>
      </c>
      <c r="D25" s="503">
        <v>30912.81</v>
      </c>
    </row>
    <row r="26" spans="1:4" ht="15">
      <c r="A26" s="500" t="s">
        <v>259</v>
      </c>
      <c r="B26" s="502" t="s">
        <v>110</v>
      </c>
      <c r="C26" s="502" t="s">
        <v>111</v>
      </c>
      <c r="D26" s="503">
        <v>44180.1</v>
      </c>
    </row>
    <row r="27" spans="1:4" ht="45">
      <c r="A27" s="500" t="s">
        <v>260</v>
      </c>
      <c r="B27" s="501" t="s">
        <v>50</v>
      </c>
      <c r="C27" s="502" t="s">
        <v>51</v>
      </c>
      <c r="D27" s="503">
        <v>10450</v>
      </c>
    </row>
    <row r="28" spans="1:4" ht="30">
      <c r="A28" s="500" t="s">
        <v>261</v>
      </c>
      <c r="B28" s="501" t="s">
        <v>52</v>
      </c>
      <c r="C28" s="502" t="s">
        <v>53</v>
      </c>
      <c r="D28" s="507">
        <v>20000</v>
      </c>
    </row>
    <row r="29" spans="1:4" ht="30">
      <c r="A29" s="510" t="s">
        <v>262</v>
      </c>
      <c r="B29" s="513" t="s">
        <v>38</v>
      </c>
      <c r="C29" s="511" t="s">
        <v>39</v>
      </c>
      <c r="D29" s="512">
        <v>5816.3</v>
      </c>
    </row>
    <row r="30" spans="1:4" ht="15">
      <c r="A30" s="500" t="s">
        <v>263</v>
      </c>
      <c r="B30" s="502" t="s">
        <v>46</v>
      </c>
      <c r="C30" s="502" t="s">
        <v>47</v>
      </c>
      <c r="D30" s="503">
        <v>17855.69</v>
      </c>
    </row>
    <row r="31" spans="1:4" ht="15">
      <c r="A31" s="500" t="s">
        <v>264</v>
      </c>
      <c r="B31" s="502" t="s">
        <v>58</v>
      </c>
      <c r="C31" s="502" t="s">
        <v>59</v>
      </c>
      <c r="D31" s="503">
        <v>12608.4</v>
      </c>
    </row>
    <row r="32" spans="1:4" ht="15">
      <c r="A32" s="500" t="s">
        <v>266</v>
      </c>
      <c r="B32" s="501" t="s">
        <v>48</v>
      </c>
      <c r="C32" s="502" t="s">
        <v>49</v>
      </c>
      <c r="D32" s="503">
        <v>44782.4</v>
      </c>
    </row>
    <row r="33" spans="1:4" ht="30">
      <c r="A33" s="500" t="s">
        <v>265</v>
      </c>
      <c r="B33" s="502" t="s">
        <v>93</v>
      </c>
      <c r="C33" s="502" t="s">
        <v>94</v>
      </c>
      <c r="D33" s="503">
        <v>4667.6</v>
      </c>
    </row>
    <row r="34" spans="1:4" ht="15">
      <c r="A34" s="500" t="s">
        <v>267</v>
      </c>
      <c r="B34" s="502" t="s">
        <v>42</v>
      </c>
      <c r="C34" s="502" t="s">
        <v>43</v>
      </c>
      <c r="D34" s="503">
        <v>13150</v>
      </c>
    </row>
    <row r="35" spans="1:4" ht="15">
      <c r="A35" s="500" t="s">
        <v>268</v>
      </c>
      <c r="B35" s="501" t="s">
        <v>91</v>
      </c>
      <c r="C35" s="502" t="s">
        <v>92</v>
      </c>
      <c r="D35" s="507">
        <v>45253</v>
      </c>
    </row>
    <row r="36" spans="1:4" ht="15">
      <c r="A36" s="500" t="s">
        <v>269</v>
      </c>
      <c r="B36" s="502" t="s">
        <v>69</v>
      </c>
      <c r="C36" s="502" t="s">
        <v>68</v>
      </c>
      <c r="D36" s="503">
        <v>11836.12</v>
      </c>
    </row>
    <row r="37" spans="1:4" ht="15">
      <c r="A37" s="500" t="s">
        <v>270</v>
      </c>
      <c r="B37" s="502" t="s">
        <v>54</v>
      </c>
      <c r="C37" s="502" t="s">
        <v>55</v>
      </c>
      <c r="D37" s="503">
        <v>11828.81</v>
      </c>
    </row>
    <row r="38" spans="1:4" ht="15">
      <c r="A38" s="500" t="s">
        <v>271</v>
      </c>
      <c r="B38" s="501" t="s">
        <v>76</v>
      </c>
      <c r="C38" s="502" t="s">
        <v>75</v>
      </c>
      <c r="D38" s="503">
        <v>9450</v>
      </c>
    </row>
    <row r="39" spans="1:4" ht="30">
      <c r="A39" s="500" t="s">
        <v>272</v>
      </c>
      <c r="B39" s="502" t="s">
        <v>77</v>
      </c>
      <c r="C39" s="502" t="s">
        <v>78</v>
      </c>
      <c r="D39" s="507">
        <v>78900.76</v>
      </c>
    </row>
    <row r="40" spans="1:4" ht="30">
      <c r="A40" s="500" t="s">
        <v>273</v>
      </c>
      <c r="B40" s="501" t="s">
        <v>41</v>
      </c>
      <c r="C40" s="502" t="s">
        <v>40</v>
      </c>
      <c r="D40" s="503">
        <v>2215</v>
      </c>
    </row>
    <row r="41" spans="1:4" ht="15">
      <c r="A41" s="500" t="s">
        <v>274</v>
      </c>
      <c r="B41" s="501" t="s">
        <v>70</v>
      </c>
      <c r="C41" s="502" t="s">
        <v>71</v>
      </c>
      <c r="D41" s="503">
        <v>10880</v>
      </c>
    </row>
    <row r="42" spans="1:4" ht="30">
      <c r="A42" s="500" t="s">
        <v>275</v>
      </c>
      <c r="B42" s="501" t="s">
        <v>104</v>
      </c>
      <c r="C42" s="502" t="s">
        <v>105</v>
      </c>
      <c r="D42" s="503">
        <v>9990</v>
      </c>
    </row>
    <row r="43" spans="1:4" ht="15">
      <c r="A43" s="500" t="s">
        <v>276</v>
      </c>
      <c r="B43" s="501" t="s">
        <v>36</v>
      </c>
      <c r="C43" s="502" t="s">
        <v>37</v>
      </c>
      <c r="D43" s="503">
        <v>5601</v>
      </c>
    </row>
    <row r="44" spans="1:4" ht="15">
      <c r="A44" s="500" t="s">
        <v>277</v>
      </c>
      <c r="B44" s="501" t="s">
        <v>97</v>
      </c>
      <c r="C44" s="502" t="s">
        <v>98</v>
      </c>
      <c r="D44" s="503">
        <v>5238</v>
      </c>
    </row>
    <row r="45" spans="1:4" ht="15.75" thickBot="1">
      <c r="A45" s="504" t="s">
        <v>278</v>
      </c>
      <c r="B45" s="505" t="s">
        <v>73</v>
      </c>
      <c r="C45" s="506" t="s">
        <v>74</v>
      </c>
      <c r="D45" s="508">
        <v>12300</v>
      </c>
    </row>
    <row r="46" spans="1:4" ht="30">
      <c r="A46" s="497" t="s">
        <v>279</v>
      </c>
      <c r="B46" s="498" t="s">
        <v>79</v>
      </c>
      <c r="C46" s="498" t="s">
        <v>80</v>
      </c>
      <c r="D46" s="499">
        <v>22800</v>
      </c>
    </row>
    <row r="47" spans="1:5" ht="15">
      <c r="A47" s="500" t="s">
        <v>280</v>
      </c>
      <c r="B47" s="501" t="s">
        <v>100</v>
      </c>
      <c r="C47" s="502" t="s">
        <v>99</v>
      </c>
      <c r="D47" s="503">
        <v>25298</v>
      </c>
      <c r="E47" s="18"/>
    </row>
    <row r="48" spans="1:6" ht="15">
      <c r="A48" s="500" t="s">
        <v>281</v>
      </c>
      <c r="B48" s="501" t="s">
        <v>95</v>
      </c>
      <c r="C48" s="502" t="s">
        <v>96</v>
      </c>
      <c r="D48" s="503">
        <v>53462.34</v>
      </c>
      <c r="F48" s="18"/>
    </row>
    <row r="49" spans="1:4" ht="15">
      <c r="A49" s="500" t="s">
        <v>282</v>
      </c>
      <c r="B49" s="502" t="s">
        <v>123</v>
      </c>
      <c r="C49" s="502" t="s">
        <v>121</v>
      </c>
      <c r="D49" s="503">
        <v>2700</v>
      </c>
    </row>
    <row r="50" spans="1:6" ht="15">
      <c r="A50" s="500" t="s">
        <v>283</v>
      </c>
      <c r="B50" s="502" t="s">
        <v>56</v>
      </c>
      <c r="C50" s="502" t="s">
        <v>157</v>
      </c>
      <c r="D50" s="503">
        <v>14220</v>
      </c>
      <c r="F50" s="18"/>
    </row>
    <row r="51" spans="1:4" ht="15.75" thickBot="1">
      <c r="A51" s="504" t="s">
        <v>284</v>
      </c>
      <c r="B51" s="506" t="s">
        <v>106</v>
      </c>
      <c r="C51" s="506" t="s">
        <v>107</v>
      </c>
      <c r="D51" s="508">
        <v>13101</v>
      </c>
    </row>
    <row r="52" spans="1:4" s="13" customFormat="1" ht="24.75" customHeight="1" thickBot="1">
      <c r="A52" s="509"/>
      <c r="B52" s="514" t="s">
        <v>4</v>
      </c>
      <c r="C52" s="515" t="s">
        <v>5</v>
      </c>
      <c r="D52" s="516">
        <f>SUM(D5:D51)</f>
        <v>639202.9999999999</v>
      </c>
    </row>
    <row r="53" ht="12.75">
      <c r="B53" s="38"/>
    </row>
    <row r="54" spans="1:2" ht="12.75">
      <c r="A54" s="541"/>
      <c r="B54" s="542"/>
    </row>
    <row r="55" spans="1:2" ht="12.75">
      <c r="A55" s="541"/>
      <c r="B55" s="542"/>
    </row>
    <row r="56" ht="12.75">
      <c r="B56" s="38"/>
    </row>
    <row r="57" ht="12.75">
      <c r="B57" s="39"/>
    </row>
    <row r="58" ht="12.75">
      <c r="B58" s="36"/>
    </row>
    <row r="59" ht="12.75">
      <c r="B59" s="38"/>
    </row>
    <row r="60" ht="12.75">
      <c r="B60" s="38"/>
    </row>
    <row r="61" ht="12.75">
      <c r="B61" s="37"/>
    </row>
    <row r="62" ht="12.75">
      <c r="B62" s="37"/>
    </row>
    <row r="63" ht="12.75">
      <c r="B63" s="37"/>
    </row>
    <row r="64" ht="12.75">
      <c r="B64" s="38"/>
    </row>
    <row r="65" ht="12.75">
      <c r="B65" s="37"/>
    </row>
    <row r="66" ht="12.75">
      <c r="B66" s="38"/>
    </row>
    <row r="67" ht="12.75">
      <c r="B67" s="38"/>
    </row>
    <row r="68" ht="12.75">
      <c r="B68" s="39"/>
    </row>
    <row r="69" ht="12.75">
      <c r="B69" s="39"/>
    </row>
    <row r="70" ht="12.75">
      <c r="B70" s="39"/>
    </row>
    <row r="71" ht="12.75">
      <c r="B71" s="38"/>
    </row>
    <row r="72" ht="12.75">
      <c r="B72" s="36"/>
    </row>
    <row r="73" ht="12.75">
      <c r="B73" s="40"/>
    </row>
    <row r="74" ht="12.75">
      <c r="B74" s="40"/>
    </row>
    <row r="75" ht="12.75">
      <c r="B75" s="40"/>
    </row>
    <row r="76" ht="12.75">
      <c r="B76" s="36"/>
    </row>
    <row r="77" ht="12.75">
      <c r="B77" s="40"/>
    </row>
    <row r="78" ht="12.75">
      <c r="B78" s="40"/>
    </row>
    <row r="79" ht="12.75">
      <c r="B79" s="40"/>
    </row>
    <row r="80" ht="12.75">
      <c r="B80" s="40"/>
    </row>
    <row r="81" ht="12.75">
      <c r="B81" s="40"/>
    </row>
    <row r="82" ht="12.75">
      <c r="B82" s="40"/>
    </row>
    <row r="83" ht="12.75">
      <c r="B83" s="40"/>
    </row>
    <row r="84" ht="12.75">
      <c r="B84" s="40"/>
    </row>
    <row r="85" ht="12.75">
      <c r="B85" s="40"/>
    </row>
    <row r="86" ht="12.75">
      <c r="B86" s="40"/>
    </row>
    <row r="87" ht="12.75">
      <c r="B87" s="40"/>
    </row>
    <row r="88" ht="12.75">
      <c r="B88" s="40"/>
    </row>
    <row r="89" ht="12.75">
      <c r="B89" s="40"/>
    </row>
    <row r="90" ht="12.75">
      <c r="B90" s="40"/>
    </row>
    <row r="91" ht="12.75">
      <c r="B91" s="40"/>
    </row>
    <row r="92" ht="12.75">
      <c r="B92" s="40"/>
    </row>
    <row r="93" ht="12.75">
      <c r="B93" s="40"/>
    </row>
    <row r="94" ht="12.75">
      <c r="B94" s="40"/>
    </row>
    <row r="95" ht="12.75">
      <c r="B95" s="40"/>
    </row>
    <row r="96" ht="12.75">
      <c r="B96" s="40"/>
    </row>
    <row r="97" ht="12.75">
      <c r="B97" s="40"/>
    </row>
    <row r="98" ht="12.75">
      <c r="B98" s="40"/>
    </row>
    <row r="99" ht="12.75">
      <c r="B99" s="40"/>
    </row>
    <row r="100" ht="12.75">
      <c r="B100" s="41"/>
    </row>
  </sheetData>
  <mergeCells count="2">
    <mergeCell ref="A54:B54"/>
    <mergeCell ref="A55:B55"/>
  </mergeCells>
  <printOptions/>
  <pageMargins left="0.75" right="0.75" top="0.43" bottom="0.86" header="0.19" footer="0.4921259845"/>
  <pageSetup horizontalDpi="600" verticalDpi="600" orientation="landscape" paperSize="9" r:id="rId1"/>
  <headerFooter alignWithMargins="0">
    <oddFooter>&amp;CStrana &amp;P&amp;RNárodná stratégia boja proti drogám a drovým závislostiam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moncmanova</cp:lastModifiedBy>
  <cp:lastPrinted>2011-04-14T10:25:37Z</cp:lastPrinted>
  <dcterms:created xsi:type="dcterms:W3CDTF">2005-02-24T10:40:50Z</dcterms:created>
  <dcterms:modified xsi:type="dcterms:W3CDTF">2011-04-21T08:24:28Z</dcterms:modified>
  <cp:category/>
  <cp:version/>
  <cp:contentType/>
  <cp:contentStatus/>
</cp:coreProperties>
</file>