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870" yWindow="780" windowWidth="17880" windowHeight="9060"/>
  </bookViews>
  <sheets>
    <sheet name="priame financne naklady" sheetId="10" r:id="rId1"/>
    <sheet name="vstupy" sheetId="2" state="hidden" r:id="rId2"/>
  </sheets>
  <calcPr calcId="144525"/>
</workbook>
</file>

<file path=xl/calcChain.xml><?xml version="1.0" encoding="utf-8"?>
<calcChain xmlns="http://schemas.openxmlformats.org/spreadsheetml/2006/main">
  <c r="E25" i="10" l="1"/>
  <c r="E24" i="10"/>
  <c r="K23" i="10"/>
  <c r="O23" i="10" s="1"/>
  <c r="E23" i="10"/>
  <c r="E22" i="10"/>
  <c r="E21" i="10"/>
  <c r="K20" i="10"/>
  <c r="O20" i="10" s="1"/>
  <c r="E20" i="10"/>
  <c r="E19" i="10"/>
  <c r="E18" i="10"/>
  <c r="K17" i="10"/>
  <c r="O17" i="10" s="1"/>
  <c r="E17" i="10"/>
  <c r="L20" i="10" l="1"/>
  <c r="L23" i="10"/>
  <c r="M23" i="10" s="1"/>
  <c r="N23" i="10" s="1"/>
  <c r="L17" i="10"/>
  <c r="M17" i="10" s="1"/>
  <c r="N17" i="10" s="1"/>
  <c r="Q23" i="10"/>
  <c r="R23" i="10" s="1"/>
  <c r="P17" i="10"/>
  <c r="P20" i="10"/>
  <c r="P23" i="10"/>
  <c r="Q17" i="10"/>
  <c r="R17" i="10" s="1"/>
  <c r="M20" i="10"/>
  <c r="N20" i="10" s="1"/>
  <c r="Q20" i="10"/>
  <c r="R20" i="10" s="1"/>
  <c r="S23" i="10" l="1"/>
  <c r="T23" i="10"/>
  <c r="T20" i="10"/>
  <c r="T17" i="10"/>
  <c r="S20" i="10"/>
  <c r="S17" i="10"/>
  <c r="E16" i="10" l="1"/>
  <c r="E15" i="10"/>
  <c r="K14" i="10"/>
  <c r="E14" i="10"/>
  <c r="E13" i="10"/>
  <c r="E12" i="10"/>
  <c r="K11" i="10"/>
  <c r="E11" i="10"/>
  <c r="O11" i="10" l="1"/>
  <c r="Q11" i="10"/>
  <c r="O14" i="10"/>
  <c r="Q14" i="10"/>
  <c r="R14" i="10" s="1"/>
  <c r="L11" i="10"/>
  <c r="M11" i="10" s="1"/>
  <c r="L14" i="10"/>
  <c r="M14" i="10" s="1"/>
  <c r="D3" i="10" l="1"/>
  <c r="R11" i="10"/>
  <c r="E4" i="10" s="1"/>
  <c r="D4" i="10"/>
  <c r="N11" i="10"/>
  <c r="N14" i="10"/>
  <c r="S11" i="10"/>
  <c r="P11" i="10"/>
  <c r="P14" i="10"/>
  <c r="S14" i="10"/>
  <c r="E3" i="10" l="1"/>
  <c r="D5" i="10"/>
  <c r="T11" i="10"/>
  <c r="D6" i="10"/>
  <c r="T14" i="10"/>
  <c r="E5" i="10" l="1"/>
  <c r="E6" i="10"/>
</calcChain>
</file>

<file path=xl/sharedStrings.xml><?xml version="1.0" encoding="utf-8"?>
<sst xmlns="http://schemas.openxmlformats.org/spreadsheetml/2006/main" count="81" uniqueCount="54">
  <si>
    <t>Čas
(v min.)</t>
  </si>
  <si>
    <t>P.č.</t>
  </si>
  <si>
    <t>Počet plnení</t>
  </si>
  <si>
    <t>Koeficient</t>
  </si>
  <si>
    <t>1-krát ročne</t>
  </si>
  <si>
    <t>každé 2 roky</t>
  </si>
  <si>
    <t>2-krát ročne (polročne)</t>
  </si>
  <si>
    <t>každé 3 roky</t>
  </si>
  <si>
    <t>3-krát ročne</t>
  </si>
  <si>
    <t>každé 4 roky</t>
  </si>
  <si>
    <t>4-krát ročne (štvrťročne)</t>
  </si>
  <si>
    <t>mesačne</t>
  </si>
  <si>
    <t>každých 5 rokov</t>
  </si>
  <si>
    <t>nepravidelne/ jednorazovo</t>
  </si>
  <si>
    <t>Frekvencia plnenia povinnosti</t>
  </si>
  <si>
    <t>Iné</t>
  </si>
  <si>
    <t>Priemerná hrubá mesačná mzda v národnom hospodárstve za rok 2013</t>
  </si>
  <si>
    <t>Evidencia, vedenie dokumentácie</t>
  </si>
  <si>
    <t>Inventarizácia</t>
  </si>
  <si>
    <t>Poskytnutie súčinnosti</t>
  </si>
  <si>
    <t>Predloženie dokladu/dokumentu papierovo</t>
  </si>
  <si>
    <t>Predloženie dokladu/dokumentu elektornicky</t>
  </si>
  <si>
    <t>Žiadosť/návrh</t>
  </si>
  <si>
    <t>Archivácia</t>
  </si>
  <si>
    <t>Náklady na celé podnikateľské prostredie</t>
  </si>
  <si>
    <t>Ohlásenie, oznámenie, poskytnutie informácie</t>
  </si>
  <si>
    <t>Vypracovanie dokumentu/správy</t>
  </si>
  <si>
    <t>Overenie súladu</t>
  </si>
  <si>
    <r>
      <t xml:space="preserve">Alternatíva 2: 
</t>
    </r>
    <r>
      <rPr>
        <b/>
        <sz val="11"/>
        <color theme="0"/>
        <rFont val="Arial"/>
        <family val="2"/>
        <charset val="238"/>
      </rPr>
      <t xml:space="preserve">Expertný odhad trvania povinnosti </t>
    </r>
    <r>
      <rPr>
        <sz val="10"/>
        <color theme="0"/>
        <rFont val="Arial"/>
        <family val="2"/>
        <charset val="238"/>
      </rPr>
      <t>(min.)</t>
    </r>
  </si>
  <si>
    <t>Náklady regulácie</t>
  </si>
  <si>
    <r>
      <t>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</si>
  <si>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>Nepriame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</si>
  <si>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 xml:space="preserve">Administratívne náklady </t>
    </r>
    <r>
      <rPr>
        <b/>
        <i/>
        <sz val="10"/>
        <color rgb="FF77AC00"/>
        <rFont val="Arial"/>
        <family val="2"/>
      </rPr>
      <t>(EUR)</t>
    </r>
  </si>
  <si>
    <t>Náklady na 1 podnikateľa</t>
  </si>
  <si>
    <r>
      <rPr>
        <b/>
        <sz val="11"/>
        <color theme="0"/>
        <rFont val="Arial"/>
        <family val="2"/>
        <charset val="238"/>
      </rPr>
      <t>Priame finančné náklady</t>
    </r>
    <r>
      <rPr>
        <sz val="10"/>
        <color theme="0"/>
        <rFont val="Arial"/>
        <family val="2"/>
      </rPr>
      <t xml:space="preserve"> 
na povinnosť na 1 podnikateľa (EUR)</t>
    </r>
  </si>
  <si>
    <r>
      <rPr>
        <b/>
        <sz val="11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  <charset val="238"/>
      </rPr>
      <t xml:space="preserve"> 
na povinnosť na 1 podnikateľa (EUR)</t>
    </r>
  </si>
  <si>
    <r>
      <rPr>
        <b/>
        <sz val="10"/>
        <color theme="0"/>
        <rFont val="Arial"/>
        <family val="2"/>
        <charset val="238"/>
      </rPr>
      <t xml:space="preserve">Administratívne náklady </t>
    </r>
    <r>
      <rPr>
        <sz val="10"/>
        <color theme="0"/>
        <rFont val="Arial"/>
        <family val="2"/>
      </rPr>
      <t>na splnenie povinnosti (EUR)</t>
    </r>
  </si>
  <si>
    <r>
      <rPr>
        <b/>
        <sz val="10"/>
        <color theme="0"/>
        <rFont val="Arial"/>
        <family val="2"/>
        <charset val="238"/>
      </rPr>
      <t xml:space="preserve">Priame finančné náklady </t>
    </r>
    <r>
      <rPr>
        <sz val="10"/>
        <color theme="0"/>
        <rFont val="Arial"/>
        <family val="2"/>
      </rPr>
      <t>na splnenie povinnosti (EUR)</t>
    </r>
  </si>
  <si>
    <r>
      <rPr>
        <b/>
        <sz val="10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</rPr>
      <t xml:space="preserve"> na splnenie povinnosti (EUR)</t>
    </r>
  </si>
  <si>
    <r>
      <rPr>
        <b/>
        <sz val="10"/>
        <color theme="0"/>
        <rFont val="Arial"/>
        <family val="2"/>
        <charset val="238"/>
      </rPr>
      <t>Celkové náklady</t>
    </r>
    <r>
      <rPr>
        <sz val="10"/>
        <color theme="0"/>
        <rFont val="Arial"/>
        <family val="2"/>
      </rPr>
      <t xml:space="preserve"> na splnenie povinnosti (EUR)</t>
    </r>
  </si>
  <si>
    <t>Časová náročnosť povinnosti</t>
  </si>
  <si>
    <r>
      <t>Celkové náklady regulácie</t>
    </r>
    <r>
      <rPr>
        <b/>
        <i/>
        <sz val="10"/>
        <color theme="0"/>
        <rFont val="Arial"/>
        <family val="2"/>
      </rPr>
      <t xml:space="preserve"> (EUR)</t>
    </r>
  </si>
  <si>
    <r>
      <t xml:space="preserve">Alternatíva 1: </t>
    </r>
    <r>
      <rPr>
        <b/>
        <sz val="11"/>
        <color theme="0"/>
        <rFont val="Arial"/>
        <family val="2"/>
      </rPr>
      <t>Štandardná časová náročnosť</t>
    </r>
    <r>
      <rPr>
        <sz val="10"/>
        <color theme="0"/>
        <rFont val="Arial"/>
        <family val="2"/>
      </rPr>
      <t xml:space="preserve">  (min.)</t>
    </r>
  </si>
  <si>
    <t>na 1 podnikateľa</t>
  </si>
  <si>
    <t>na celé podnik. prostredie</t>
  </si>
  <si>
    <t>Počet dotknutých podnikateľov</t>
  </si>
  <si>
    <t>Vyberte frekvenciu</t>
  </si>
  <si>
    <r>
      <rPr>
        <b/>
        <sz val="11"/>
        <color theme="0"/>
        <rFont val="Arial"/>
        <family val="2"/>
      </rPr>
      <t>Povinnosť</t>
    </r>
    <r>
      <rPr>
        <sz val="10"/>
        <color theme="0"/>
        <rFont val="Arial"/>
        <family val="2"/>
      </rPr>
      <t xml:space="preserve"> vyplývajúca podnikateľovi z  materiálu/regulácie</t>
    </r>
  </si>
  <si>
    <t>Vyberte typickú povinnosť</t>
  </si>
  <si>
    <t xml:space="preserve">povinnosť platiť zvýšenú sadzbu úhrady pre platiteľa, ktorý zamestnáva od 3 do 9 zamestnancov  </t>
  </si>
  <si>
    <t xml:space="preserve">povinnosť platiť zvýšenú sadzbu úhrady pre platiteľa, ktorý zamestnáva od 250 do 999 zamestnancov  </t>
  </si>
  <si>
    <t>povinnosť platiť zvýšenú sadzbu úhrady pre platiteľa, ktorý zamestnáva 1000 a viac zamestnancov</t>
  </si>
  <si>
    <t>povinnosť platiť zvýšenú sadzbu úhrady pre platiteľa, ktorý zamestnáva od 10 do 49 zamestnancov</t>
  </si>
  <si>
    <t>povinnosť platiť zvýšenú sadzbu úhrady pre platiteľa, ktorý zamestnáva od 50 do 249 zamestnancov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</si>
</sst>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#,##0.000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0"/>
      <color rgb="FF77AC00"/>
      <name val="Arial"/>
      <family val="2"/>
    </font>
    <font>
      <b/>
      <i/>
      <sz val="10"/>
      <color rgb="FF77AC00"/>
      <name val="Arial"/>
      <family val="2"/>
    </font>
    <font>
      <b/>
      <sz val="10"/>
      <color rgb="FF00B0F0"/>
      <name val="Arial"/>
      <family val="2"/>
      <charset val="238"/>
    </font>
    <font>
      <b/>
      <sz val="10"/>
      <color rgb="FF77AC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1BC0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C8C8C"/>
      </left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/>
      <top/>
      <bottom style="thin">
        <color rgb="FF8C8C8C"/>
      </bottom>
      <diagonal/>
    </border>
    <border>
      <left/>
      <right/>
      <top/>
      <bottom style="thin">
        <color rgb="FF00A1DE"/>
      </bottom>
      <diagonal/>
    </border>
    <border>
      <left style="thin">
        <color rgb="FF8C8C8C"/>
      </left>
      <right/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rgb="FF8C8C8C"/>
      </right>
      <top/>
      <bottom style="thin">
        <color rgb="FF8C8C8C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 tint="-0.249977111117893"/>
      </left>
      <right/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249977111117893"/>
      </bottom>
      <diagonal/>
    </border>
    <border>
      <left/>
      <right style="thin">
        <color theme="0"/>
      </right>
      <top style="medium">
        <color theme="0" tint="-0.499984740745262"/>
      </top>
      <bottom style="thin">
        <color theme="0" tint="-0.249977111117893"/>
      </bottom>
      <diagonal/>
    </border>
    <border>
      <left style="thin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499984740745262"/>
      </right>
      <top/>
      <bottom style="thin">
        <color theme="0"/>
      </bottom>
      <diagonal/>
    </border>
    <border>
      <left style="medium">
        <color theme="0" tint="-0.499984740745262"/>
      </left>
      <right style="thin">
        <color theme="0"/>
      </right>
      <top style="thin">
        <color theme="0"/>
      </top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rgb="FF8C8C8C"/>
      </left>
      <right style="thin">
        <color theme="0"/>
      </right>
      <top style="medium">
        <color rgb="FF8C8C8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8C8C8C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medium">
        <color rgb="FF8C8C8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8C8C8C"/>
      </top>
      <bottom/>
      <diagonal/>
    </border>
    <border>
      <left/>
      <right style="thin">
        <color theme="0" tint="-0.499984740745262"/>
      </right>
      <top style="medium">
        <color rgb="FF8C8C8C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medium">
        <color rgb="FF8C8C8C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medium">
        <color rgb="FF8C8C8C"/>
      </top>
      <bottom style="thin">
        <color theme="0"/>
      </bottom>
      <diagonal/>
    </border>
    <border>
      <left style="thin">
        <color theme="0" tint="-0.499984740745262"/>
      </left>
      <right style="medium">
        <color rgb="FF8C8C8C"/>
      </right>
      <top style="medium">
        <color rgb="FF8C8C8C"/>
      </top>
      <bottom style="thin">
        <color theme="0"/>
      </bottom>
      <diagonal/>
    </border>
    <border>
      <left style="medium">
        <color rgb="FF8C8C8C"/>
      </left>
      <right style="thin">
        <color rgb="FF8C8C8C"/>
      </right>
      <top/>
      <bottom style="thin">
        <color rgb="FF8C8C8C"/>
      </bottom>
      <diagonal/>
    </border>
    <border>
      <left style="thin">
        <color theme="0" tint="-0.499984740745262"/>
      </left>
      <right style="medium">
        <color rgb="FF8C8C8C"/>
      </right>
      <top/>
      <bottom style="thin">
        <color theme="0" tint="-0.499984740745262"/>
      </bottom>
      <diagonal/>
    </border>
    <border>
      <left style="medium">
        <color rgb="FF8C8C8C"/>
      </left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theme="0" tint="-0.499984740745262"/>
      </left>
      <right style="medium">
        <color rgb="FF8C8C8C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8C8C8C"/>
      </bottom>
      <diagonal/>
    </border>
    <border>
      <left style="thin">
        <color theme="0" tint="-0.499984740745262"/>
      </left>
      <right style="medium">
        <color rgb="FF8C8C8C"/>
      </right>
      <top style="thin">
        <color theme="0" tint="-0.499984740745262"/>
      </top>
      <bottom style="thin">
        <color rgb="FF8C8C8C"/>
      </bottom>
      <diagonal/>
    </border>
    <border>
      <left style="medium">
        <color rgb="FF8C8C8C"/>
      </left>
      <right style="thin">
        <color theme="0"/>
      </right>
      <top style="thin">
        <color theme="0"/>
      </top>
      <bottom style="medium">
        <color rgb="FF8C8C8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C8C8C"/>
      </bottom>
      <diagonal/>
    </border>
    <border>
      <left style="thin">
        <color theme="0"/>
      </left>
      <right/>
      <top style="thin">
        <color theme="0"/>
      </top>
      <bottom style="medium">
        <color rgb="FF8C8C8C"/>
      </bottom>
      <diagonal/>
    </border>
    <border>
      <left/>
      <right style="thin">
        <color theme="0"/>
      </right>
      <top style="thin">
        <color theme="0"/>
      </top>
      <bottom style="medium">
        <color rgb="FF8C8C8C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medium">
        <color rgb="FF8C8C8C"/>
      </bottom>
      <diagonal/>
    </border>
    <border>
      <left style="thin">
        <color theme="0"/>
      </left>
      <right style="thin">
        <color theme="0"/>
      </right>
      <top/>
      <bottom style="medium">
        <color rgb="FF8C8C8C"/>
      </bottom>
      <diagonal/>
    </border>
    <border>
      <left/>
      <right/>
      <top style="thin">
        <color theme="0"/>
      </top>
      <bottom style="medium">
        <color rgb="FF8C8C8C"/>
      </bottom>
      <diagonal/>
    </border>
    <border>
      <left style="thin">
        <color theme="0"/>
      </left>
      <right style="medium">
        <color rgb="FF8C8C8C"/>
      </right>
      <top style="thin">
        <color theme="0"/>
      </top>
      <bottom style="medium">
        <color rgb="FF8C8C8C"/>
      </bottom>
      <diagonal/>
    </border>
    <border>
      <left style="thin">
        <color rgb="FF8C8C8C"/>
      </left>
      <right style="thin">
        <color rgb="FF8C8C8C"/>
      </right>
      <top/>
      <bottom/>
      <diagonal/>
    </border>
    <border>
      <left style="thin">
        <color rgb="FF8C8C8C"/>
      </left>
      <right style="thin">
        <color rgb="FF8C8C8C"/>
      </right>
      <top style="thin">
        <color rgb="FF8C8C8C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8C8C8C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4" fontId="10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4" fontId="4" fillId="0" borderId="0" xfId="2" applyNumberFormat="1" applyFont="1" applyFill="1" applyBorder="1" applyAlignment="1" applyProtection="1">
      <alignment vertical="center" wrapText="1"/>
    </xf>
    <xf numFmtId="0" fontId="9" fillId="4" borderId="7" xfId="2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0" fontId="4" fillId="8" borderId="12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Protection="1"/>
    <xf numFmtId="14" fontId="6" fillId="2" borderId="0" xfId="2" applyNumberFormat="1" applyFont="1" applyFill="1" applyBorder="1" applyAlignment="1" applyProtection="1">
      <alignment horizontal="center" vertical="center"/>
    </xf>
    <xf numFmtId="14" fontId="6" fillId="2" borderId="0" xfId="2" applyNumberFormat="1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7" fillId="8" borderId="42" xfId="2" applyFont="1" applyFill="1" applyBorder="1" applyAlignment="1" applyProtection="1">
      <alignment horizontal="center" vertical="center" wrapText="1"/>
    </xf>
    <xf numFmtId="0" fontId="8" fillId="5" borderId="43" xfId="2" applyFont="1" applyFill="1" applyBorder="1" applyAlignment="1" applyProtection="1">
      <alignment horizontal="center" vertical="center" wrapText="1"/>
    </xf>
    <xf numFmtId="0" fontId="8" fillId="5" borderId="42" xfId="2" applyFont="1" applyFill="1" applyBorder="1" applyAlignment="1" applyProtection="1">
      <alignment horizontal="center" vertical="center" wrapText="1"/>
    </xf>
    <xf numFmtId="165" fontId="8" fillId="7" borderId="47" xfId="2" applyNumberFormat="1" applyFont="1" applyFill="1" applyBorder="1" applyAlignment="1" applyProtection="1">
      <alignment horizontal="center" vertical="center" wrapText="1"/>
    </xf>
    <xf numFmtId="165" fontId="7" fillId="7" borderId="42" xfId="2" applyNumberFormat="1" applyFont="1" applyFill="1" applyBorder="1" applyAlignment="1" applyProtection="1">
      <alignment horizontal="center" vertical="center" wrapText="1"/>
    </xf>
    <xf numFmtId="165" fontId="8" fillId="7" borderId="48" xfId="2" applyNumberFormat="1" applyFont="1" applyFill="1" applyBorder="1" applyAlignment="1" applyProtection="1">
      <alignment horizontal="center" vertical="center" wrapText="1"/>
    </xf>
    <xf numFmtId="0" fontId="9" fillId="9" borderId="7" xfId="2" applyFont="1" applyFill="1" applyBorder="1" applyAlignment="1" applyProtection="1">
      <alignment horizontal="center" vertical="center" wrapText="1"/>
    </xf>
    <xf numFmtId="0" fontId="9" fillId="9" borderId="3" xfId="2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166" fontId="17" fillId="2" borderId="10" xfId="2" applyNumberFormat="1" applyFont="1" applyFill="1" applyBorder="1" applyAlignment="1" applyProtection="1">
      <alignment horizontal="center" vertical="center" wrapText="1"/>
    </xf>
    <xf numFmtId="166" fontId="18" fillId="2" borderId="11" xfId="2" applyNumberFormat="1" applyFont="1" applyFill="1" applyBorder="1" applyAlignment="1" applyProtection="1">
      <alignment horizontal="center" vertical="center" wrapText="1"/>
    </xf>
    <xf numFmtId="166" fontId="4" fillId="3" borderId="24" xfId="2" applyNumberFormat="1" applyFont="1" applyFill="1" applyBorder="1" applyAlignment="1" applyProtection="1">
      <alignment horizontal="center" vertical="center" wrapText="1"/>
    </xf>
    <xf numFmtId="166" fontId="17" fillId="2" borderId="14" xfId="2" applyNumberFormat="1" applyFont="1" applyFill="1" applyBorder="1" applyAlignment="1" applyProtection="1">
      <alignment horizontal="center" vertical="center" wrapText="1"/>
    </xf>
    <xf numFmtId="166" fontId="17" fillId="2" borderId="20" xfId="2" applyNumberFormat="1" applyFont="1" applyFill="1" applyBorder="1" applyAlignment="1" applyProtection="1">
      <alignment horizontal="center" vertical="center" wrapText="1"/>
    </xf>
    <xf numFmtId="166" fontId="18" fillId="2" borderId="13" xfId="2" applyNumberFormat="1" applyFont="1" applyFill="1" applyBorder="1" applyAlignment="1" applyProtection="1">
      <alignment horizontal="center" vertical="center" wrapText="1"/>
    </xf>
    <xf numFmtId="166" fontId="0" fillId="0" borderId="22" xfId="0" applyNumberFormat="1" applyBorder="1" applyAlignment="1" applyProtection="1"/>
    <xf numFmtId="166" fontId="4" fillId="3" borderId="25" xfId="2" applyNumberFormat="1" applyFont="1" applyFill="1" applyBorder="1" applyAlignment="1" applyProtection="1">
      <alignment horizontal="center" vertical="center" wrapText="1"/>
    </xf>
    <xf numFmtId="166" fontId="0" fillId="0" borderId="26" xfId="0" applyNumberFormat="1" applyBorder="1" applyAlignment="1" applyProtection="1"/>
    <xf numFmtId="0" fontId="12" fillId="8" borderId="28" xfId="2" applyFont="1" applyFill="1" applyBorder="1" applyAlignment="1" applyProtection="1">
      <alignment horizontal="center" vertical="center" wrapText="1"/>
    </xf>
    <xf numFmtId="0" fontId="12" fillId="8" borderId="42" xfId="2" applyFont="1" applyFill="1" applyBorder="1" applyAlignment="1" applyProtection="1">
      <alignment horizontal="center" vertical="center" wrapText="1"/>
    </xf>
    <xf numFmtId="165" fontId="12" fillId="8" borderId="29" xfId="2" applyNumberFormat="1" applyFont="1" applyFill="1" applyBorder="1" applyAlignment="1" applyProtection="1">
      <alignment horizontal="center" vertical="center" wrapText="1"/>
    </xf>
    <xf numFmtId="165" fontId="12" fillId="8" borderId="45" xfId="2" applyNumberFormat="1" applyFont="1" applyFill="1" applyBorder="1" applyAlignment="1" applyProtection="1">
      <alignment horizontal="center" vertical="center" wrapText="1"/>
    </xf>
    <xf numFmtId="167" fontId="9" fillId="0" borderId="9" xfId="5" applyNumberFormat="1" applyFont="1" applyFill="1" applyBorder="1" applyAlignment="1" applyProtection="1">
      <alignment horizontal="center" vertical="center" wrapText="1"/>
    </xf>
    <xf numFmtId="167" fontId="9" fillId="0" borderId="8" xfId="5" applyNumberFormat="1" applyFont="1" applyFill="1" applyBorder="1" applyAlignment="1" applyProtection="1">
      <alignment horizontal="center" vertical="center" wrapText="1"/>
    </xf>
    <xf numFmtId="167" fontId="6" fillId="0" borderId="8" xfId="5" applyNumberFormat="1" applyFont="1" applyFill="1" applyBorder="1" applyAlignment="1" applyProtection="1">
      <alignment horizontal="center" vertical="center" wrapText="1"/>
    </xf>
    <xf numFmtId="167" fontId="6" fillId="0" borderId="9" xfId="5" applyNumberFormat="1" applyFont="1" applyFill="1" applyBorder="1" applyAlignment="1" applyProtection="1">
      <alignment horizontal="center" vertical="center" wrapText="1"/>
    </xf>
    <xf numFmtId="165" fontId="11" fillId="7" borderId="33" xfId="2" applyNumberFormat="1" applyFont="1" applyFill="1" applyBorder="1" applyAlignment="1" applyProtection="1">
      <alignment horizontal="center" vertical="center" wrapText="1"/>
    </xf>
    <xf numFmtId="165" fontId="7" fillId="7" borderId="34" xfId="2" applyNumberFormat="1" applyFont="1" applyFill="1" applyBorder="1" applyAlignment="1" applyProtection="1">
      <alignment horizontal="center" vertical="center" wrapText="1"/>
    </xf>
    <xf numFmtId="0" fontId="6" fillId="10" borderId="7" xfId="2" applyFont="1" applyFill="1" applyBorder="1" applyAlignment="1" applyProtection="1">
      <alignment horizontal="center" vertical="center" wrapText="1"/>
      <protection locked="0"/>
    </xf>
    <xf numFmtId="0" fontId="6" fillId="10" borderId="3" xfId="2" applyFont="1" applyFill="1" applyBorder="1" applyAlignment="1" applyProtection="1">
      <alignment horizontal="center" vertical="center" wrapText="1"/>
      <protection locked="0"/>
    </xf>
    <xf numFmtId="165" fontId="9" fillId="4" borderId="7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49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7" xfId="2" applyNumberFormat="1" applyFont="1" applyFill="1" applyBorder="1" applyAlignment="1" applyProtection="1">
      <alignment horizontal="center" vertical="center" wrapText="1"/>
    </xf>
    <xf numFmtId="165" fontId="6" fillId="4" borderId="3" xfId="2" applyNumberFormat="1" applyFont="1" applyFill="1" applyBorder="1" applyAlignment="1" applyProtection="1">
      <alignment horizontal="center" vertical="center" wrapText="1"/>
    </xf>
    <xf numFmtId="0" fontId="11" fillId="5" borderId="31" xfId="2" applyFont="1" applyFill="1" applyBorder="1" applyAlignment="1" applyProtection="1">
      <alignment horizontal="center" vertical="center" wrapText="1"/>
    </xf>
    <xf numFmtId="0" fontId="7" fillId="5" borderId="32" xfId="2" applyFont="1" applyFill="1" applyBorder="1" applyAlignment="1" applyProtection="1">
      <alignment horizontal="center" vertical="center" wrapText="1"/>
    </xf>
    <xf numFmtId="165" fontId="7" fillId="7" borderId="32" xfId="2" applyNumberFormat="1" applyFont="1" applyFill="1" applyBorder="1" applyAlignment="1" applyProtection="1">
      <alignment horizontal="center" vertical="center" wrapText="1"/>
    </xf>
    <xf numFmtId="0" fontId="11" fillId="8" borderId="28" xfId="2" applyFont="1" applyFill="1" applyBorder="1" applyAlignment="1" applyProtection="1">
      <alignment horizontal="center" vertical="center" wrapText="1"/>
    </xf>
    <xf numFmtId="0" fontId="7" fillId="8" borderId="42" xfId="2" applyFont="1" applyFill="1" applyBorder="1" applyAlignment="1" applyProtection="1">
      <alignment horizontal="center" vertical="center" wrapText="1"/>
    </xf>
    <xf numFmtId="165" fontId="7" fillId="6" borderId="30" xfId="2" applyNumberFormat="1" applyFont="1" applyFill="1" applyBorder="1" applyAlignment="1" applyProtection="1">
      <alignment horizontal="center" vertical="center" wrapText="1"/>
    </xf>
    <xf numFmtId="165" fontId="7" fillId="6" borderId="46" xfId="2" applyNumberFormat="1" applyFont="1" applyFill="1" applyBorder="1" applyAlignment="1" applyProtection="1">
      <alignment horizontal="center" vertical="center" wrapText="1"/>
    </xf>
    <xf numFmtId="167" fontId="9" fillId="0" borderId="53" xfId="5" applyNumberFormat="1" applyFont="1" applyFill="1" applyBorder="1" applyAlignment="1" applyProtection="1">
      <alignment horizontal="center" vertical="center" wrapText="1"/>
    </xf>
    <xf numFmtId="167" fontId="9" fillId="0" borderId="52" xfId="5" applyNumberFormat="1" applyFont="1" applyFill="1" applyBorder="1" applyAlignment="1" applyProtection="1">
      <alignment horizontal="center" vertical="center" wrapText="1"/>
    </xf>
    <xf numFmtId="167" fontId="6" fillId="0" borderId="36" xfId="5" applyNumberFormat="1" applyFont="1" applyFill="1" applyBorder="1" applyAlignment="1" applyProtection="1">
      <alignment horizontal="center" vertical="center" wrapText="1"/>
    </xf>
    <xf numFmtId="167" fontId="6" fillId="0" borderId="38" xfId="5" applyNumberFormat="1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/>
    </xf>
    <xf numFmtId="0" fontId="12" fillId="8" borderId="16" xfId="0" applyFont="1" applyFill="1" applyBorder="1" applyAlignment="1" applyProtection="1">
      <alignment horizontal="center" vertical="center"/>
    </xf>
    <xf numFmtId="0" fontId="13" fillId="2" borderId="19" xfId="2" applyFont="1" applyFill="1" applyBorder="1" applyAlignment="1" applyProtection="1">
      <alignment horizontal="left" vertical="center" wrapText="1"/>
    </xf>
    <xf numFmtId="0" fontId="13" fillId="2" borderId="10" xfId="2" applyFont="1" applyFill="1" applyBorder="1" applyAlignment="1" applyProtection="1">
      <alignment horizontal="left" vertical="center" wrapText="1"/>
    </xf>
    <xf numFmtId="0" fontId="15" fillId="2" borderId="21" xfId="2" applyFont="1" applyFill="1" applyBorder="1" applyAlignment="1" applyProtection="1">
      <alignment horizontal="left" vertical="center" wrapText="1"/>
    </xf>
    <xf numFmtId="0" fontId="15" fillId="2" borderId="11" xfId="2" applyFont="1" applyFill="1" applyBorder="1" applyAlignment="1" applyProtection="1">
      <alignment horizontal="left" vertical="center" wrapText="1"/>
    </xf>
    <xf numFmtId="0" fontId="4" fillId="3" borderId="23" xfId="2" applyFont="1" applyFill="1" applyBorder="1" applyAlignment="1" applyProtection="1">
      <alignment horizontal="left" vertical="center" wrapText="1"/>
    </xf>
    <xf numFmtId="0" fontId="4" fillId="3" borderId="24" xfId="2" applyFont="1" applyFill="1" applyBorder="1" applyAlignment="1" applyProtection="1">
      <alignment horizontal="left" vertical="center" wrapText="1"/>
    </xf>
    <xf numFmtId="3" fontId="6" fillId="4" borderId="6" xfId="2" applyNumberFormat="1" applyFont="1" applyFill="1" applyBorder="1" applyAlignment="1" applyProtection="1">
      <alignment horizontal="center" vertical="center" wrapText="1"/>
    </xf>
    <xf numFmtId="167" fontId="9" fillId="0" borderId="51" xfId="5" applyNumberFormat="1" applyFont="1" applyFill="1" applyBorder="1" applyAlignment="1" applyProtection="1">
      <alignment horizontal="center" vertical="center" wrapText="1"/>
    </xf>
    <xf numFmtId="0" fontId="9" fillId="0" borderId="35" xfId="2" applyFont="1" applyFill="1" applyBorder="1" applyAlignment="1" applyProtection="1">
      <alignment horizontal="center" vertical="center" wrapText="1"/>
    </xf>
    <xf numFmtId="0" fontId="9" fillId="0" borderId="37" xfId="2" applyFont="1" applyFill="1" applyBorder="1" applyAlignment="1" applyProtection="1">
      <alignment horizontal="center" vertical="center" wrapText="1"/>
    </xf>
    <xf numFmtId="0" fontId="6" fillId="10" borderId="7" xfId="2" applyFont="1" applyFill="1" applyBorder="1" applyAlignment="1" applyProtection="1">
      <alignment horizontal="left" vertical="center" wrapText="1"/>
      <protection locked="0"/>
    </xf>
    <xf numFmtId="0" fontId="6" fillId="10" borderId="3" xfId="2" applyFont="1" applyFill="1" applyBorder="1" applyAlignment="1" applyProtection="1">
      <alignment horizontal="left" vertical="center" wrapText="1"/>
      <protection locked="0"/>
    </xf>
    <xf numFmtId="166" fontId="6" fillId="10" borderId="3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50" xfId="2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2" applyNumberFormat="1" applyFont="1" applyFill="1" applyBorder="1" applyAlignment="1" applyProtection="1">
      <alignment horizontal="center" vertical="center" wrapText="1"/>
    </xf>
    <xf numFmtId="0" fontId="4" fillId="8" borderId="17" xfId="2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/>
    <xf numFmtId="166" fontId="0" fillId="0" borderId="20" xfId="0" applyNumberFormat="1" applyBorder="1" applyAlignment="1" applyProtection="1"/>
    <xf numFmtId="166" fontId="6" fillId="10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left" vertical="center" wrapText="1"/>
    </xf>
    <xf numFmtId="0" fontId="7" fillId="8" borderId="27" xfId="2" applyFont="1" applyFill="1" applyBorder="1" applyAlignment="1" applyProtection="1">
      <alignment horizontal="center" vertical="center" wrapText="1"/>
    </xf>
    <xf numFmtId="0" fontId="7" fillId="8" borderId="41" xfId="2" applyFont="1" applyFill="1" applyBorder="1" applyAlignment="1" applyProtection="1">
      <alignment horizontal="center" vertical="center" wrapText="1"/>
    </xf>
    <xf numFmtId="0" fontId="7" fillId="8" borderId="28" xfId="2" applyFont="1" applyFill="1" applyBorder="1" applyAlignment="1" applyProtection="1">
      <alignment horizontal="center" vertical="center" wrapText="1"/>
    </xf>
    <xf numFmtId="0" fontId="7" fillId="8" borderId="43" xfId="2" applyFont="1" applyFill="1" applyBorder="1" applyAlignment="1" applyProtection="1">
      <alignment horizontal="center" vertical="center" wrapText="1"/>
    </xf>
    <xf numFmtId="0" fontId="7" fillId="8" borderId="44" xfId="2" applyFont="1" applyFill="1" applyBorder="1" applyAlignment="1" applyProtection="1">
      <alignment horizontal="center" vertical="center" wrapText="1"/>
    </xf>
    <xf numFmtId="167" fontId="6" fillId="0" borderId="39" xfId="5" applyNumberFormat="1" applyFont="1" applyFill="1" applyBorder="1" applyAlignment="1" applyProtection="1">
      <alignment horizontal="center" vertical="center" wrapText="1"/>
    </xf>
    <xf numFmtId="167" fontId="9" fillId="0" borderId="39" xfId="5" applyNumberFormat="1" applyFont="1" applyFill="1" applyBorder="1" applyAlignment="1" applyProtection="1">
      <alignment horizontal="center" vertical="center" wrapText="1"/>
    </xf>
    <xf numFmtId="167" fontId="6" fillId="0" borderId="40" xfId="5" applyNumberFormat="1" applyFont="1" applyFill="1" applyBorder="1" applyAlignment="1" applyProtection="1">
      <alignment horizontal="center" vertical="center" wrapText="1"/>
    </xf>
  </cellXfs>
  <cellStyles count="7">
    <cellStyle name="Čiarka" xfId="5" builtinId="3"/>
    <cellStyle name="Normal 2" xfId="1"/>
    <cellStyle name="Normal 3" xfId="6"/>
    <cellStyle name="Normálna" xfId="0" builtinId="0"/>
    <cellStyle name="Normálna 2" xfId="2"/>
    <cellStyle name="Normálna 2 2" xfId="3"/>
    <cellStyle name="Normálna 3" xfId="4"/>
  </cellStyles>
  <dxfs count="0"/>
  <tableStyles count="0" defaultTableStyle="TableStyleMedium2" defaultPivotStyle="PivotStyleLight16"/>
  <colors>
    <mruColors>
      <color rgb="FF81BC00"/>
      <color rgb="FF00A1DE"/>
      <color rgb="FF0089C0"/>
      <color rgb="FF77AC00"/>
      <color rgb="FF72C7E7"/>
      <color rgb="FFBEE100"/>
      <color rgb="FF9CE200"/>
      <color rgb="FFFBFEDE"/>
      <color rgb="FFEAF7FC"/>
      <color rgb="FF9FE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zoomScale="80" zoomScaleNormal="80" workbookViewId="0">
      <selection activeCell="H2" sqref="H2"/>
    </sheetView>
  </sheetViews>
  <sheetFormatPr defaultColWidth="9.140625" defaultRowHeight="12.75" x14ac:dyDescent="0.2"/>
  <cols>
    <col min="1" max="1" width="2.140625" style="10" customWidth="1"/>
    <col min="2" max="2" width="4.7109375" style="10" customWidth="1"/>
    <col min="3" max="3" width="33.140625" style="11" customWidth="1"/>
    <col min="4" max="4" width="25.140625" style="12" customWidth="1"/>
    <col min="5" max="5" width="7.7109375" style="10" customWidth="1"/>
    <col min="6" max="6" width="18.28515625" style="10" customWidth="1"/>
    <col min="7" max="8" width="14.28515625" style="10" customWidth="1"/>
    <col min="9" max="9" width="15.7109375" style="10" customWidth="1"/>
    <col min="10" max="10" width="13.28515625" style="10" customWidth="1"/>
    <col min="11" max="11" width="21.28515625" style="10" hidden="1" customWidth="1"/>
    <col min="12" max="12" width="14.28515625" style="10" hidden="1" customWidth="1"/>
    <col min="13" max="13" width="11.7109375" style="10" customWidth="1"/>
    <col min="14" max="14" width="10.7109375" style="10" customWidth="1"/>
    <col min="15" max="15" width="11.42578125" style="10" customWidth="1"/>
    <col min="16" max="16" width="19" style="10" customWidth="1"/>
    <col min="17" max="17" width="11.42578125" style="10" customWidth="1"/>
    <col min="18" max="18" width="11.28515625" style="10" customWidth="1"/>
    <col min="19" max="19" width="11.85546875" style="10" customWidth="1"/>
    <col min="20" max="20" width="13.5703125" style="10" customWidth="1"/>
    <col min="21" max="21" width="6.42578125" style="10" customWidth="1"/>
    <col min="22" max="22" width="35.5703125" style="10" customWidth="1"/>
    <col min="23" max="24" width="22.85546875" style="10" customWidth="1"/>
    <col min="25" max="16384" width="9.140625" style="10"/>
  </cols>
  <sheetData>
    <row r="1" spans="1:21" ht="11.25" customHeight="1" thickBot="1" x14ac:dyDescent="0.25">
      <c r="C1" s="25"/>
    </row>
    <row r="2" spans="1:21" ht="37.5" customHeight="1" x14ac:dyDescent="0.2">
      <c r="B2" s="73" t="s">
        <v>29</v>
      </c>
      <c r="C2" s="74"/>
      <c r="D2" s="13" t="s">
        <v>33</v>
      </c>
      <c r="E2" s="90" t="s">
        <v>24</v>
      </c>
      <c r="F2" s="91"/>
    </row>
    <row r="3" spans="1:21" ht="17.25" customHeight="1" x14ac:dyDescent="0.2">
      <c r="B3" s="75" t="s">
        <v>30</v>
      </c>
      <c r="C3" s="76"/>
      <c r="D3" s="37">
        <f>SUM(O11:O25)</f>
        <v>4611</v>
      </c>
      <c r="E3" s="40">
        <f>SUM(P11:P25)</f>
        <v>4461093</v>
      </c>
      <c r="F3" s="92"/>
    </row>
    <row r="4" spans="1:21" ht="17.25" customHeight="1" x14ac:dyDescent="0.2">
      <c r="B4" s="75" t="s">
        <v>31</v>
      </c>
      <c r="C4" s="76"/>
      <c r="D4" s="37">
        <f>SUM(Q11:Q25)</f>
        <v>0</v>
      </c>
      <c r="E4" s="40">
        <f>SUM(R11:R25)</f>
        <v>0</v>
      </c>
      <c r="F4" s="41"/>
    </row>
    <row r="5" spans="1:21" ht="17.25" customHeight="1" x14ac:dyDescent="0.2">
      <c r="B5" s="77" t="s">
        <v>32</v>
      </c>
      <c r="C5" s="78"/>
      <c r="D5" s="38">
        <f>SUM(M11:M25)</f>
        <v>0</v>
      </c>
      <c r="E5" s="42">
        <f>SUM(N11:N25)</f>
        <v>0</v>
      </c>
      <c r="F5" s="43"/>
    </row>
    <row r="6" spans="1:21" ht="24.75" customHeight="1" thickBot="1" x14ac:dyDescent="0.25">
      <c r="B6" s="79" t="s">
        <v>41</v>
      </c>
      <c r="C6" s="80"/>
      <c r="D6" s="39">
        <f>SUM(S11:S25)</f>
        <v>4611</v>
      </c>
      <c r="E6" s="44">
        <f>SUM(T11:T25)</f>
        <v>4461093</v>
      </c>
      <c r="F6" s="45"/>
      <c r="R6" s="24"/>
      <c r="S6" s="24"/>
      <c r="T6" s="24"/>
    </row>
    <row r="7" spans="1:21" s="17" customFormat="1" ht="11.25" customHeight="1" x14ac:dyDescent="0.2">
      <c r="A7" s="14"/>
      <c r="B7" s="94"/>
      <c r="C7" s="94"/>
      <c r="D7" s="8"/>
      <c r="E7" s="15"/>
      <c r="F7" s="15"/>
      <c r="G7" s="15"/>
      <c r="H7" s="15"/>
      <c r="I7" s="15"/>
      <c r="J7" s="15"/>
      <c r="K7" s="15"/>
      <c r="L7" s="16"/>
      <c r="M7" s="15"/>
      <c r="N7" s="15"/>
      <c r="O7" s="15"/>
      <c r="P7" s="15"/>
      <c r="Q7" s="16"/>
      <c r="R7" s="16"/>
      <c r="S7" s="26"/>
      <c r="T7" s="26"/>
    </row>
    <row r="8" spans="1:21" s="17" customFormat="1" ht="11.25" customHeight="1" thickBot="1" x14ac:dyDescent="0.25">
      <c r="A8" s="14"/>
      <c r="B8" s="94" t="s">
        <v>16</v>
      </c>
      <c r="C8" s="94"/>
      <c r="D8" s="8">
        <v>883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6"/>
      <c r="R8" s="16"/>
      <c r="S8" s="27"/>
      <c r="T8" s="27"/>
    </row>
    <row r="9" spans="1:21" s="17" customFormat="1" ht="43.5" customHeight="1" x14ac:dyDescent="0.2">
      <c r="A9" s="14"/>
      <c r="B9" s="95" t="s">
        <v>1</v>
      </c>
      <c r="C9" s="97" t="s">
        <v>47</v>
      </c>
      <c r="D9" s="97" t="s">
        <v>40</v>
      </c>
      <c r="E9" s="97"/>
      <c r="F9" s="97"/>
      <c r="G9" s="65" t="s">
        <v>34</v>
      </c>
      <c r="H9" s="65" t="s">
        <v>35</v>
      </c>
      <c r="I9" s="46" t="s">
        <v>45</v>
      </c>
      <c r="J9" s="48" t="s">
        <v>14</v>
      </c>
      <c r="K9" s="67" t="s">
        <v>14</v>
      </c>
      <c r="L9" s="67" t="s">
        <v>0</v>
      </c>
      <c r="M9" s="62" t="s">
        <v>36</v>
      </c>
      <c r="N9" s="63"/>
      <c r="O9" s="54" t="s">
        <v>37</v>
      </c>
      <c r="P9" s="64"/>
      <c r="Q9" s="54" t="s">
        <v>38</v>
      </c>
      <c r="R9" s="64"/>
      <c r="S9" s="54" t="s">
        <v>39</v>
      </c>
      <c r="T9" s="55"/>
    </row>
    <row r="10" spans="1:21" s="19" customFormat="1" ht="58.5" thickBot="1" x14ac:dyDescent="0.25">
      <c r="A10" s="18"/>
      <c r="B10" s="96"/>
      <c r="C10" s="66"/>
      <c r="D10" s="98" t="s">
        <v>42</v>
      </c>
      <c r="E10" s="99"/>
      <c r="F10" s="28" t="s">
        <v>28</v>
      </c>
      <c r="G10" s="66"/>
      <c r="H10" s="66"/>
      <c r="I10" s="47"/>
      <c r="J10" s="49"/>
      <c r="K10" s="68"/>
      <c r="L10" s="68"/>
      <c r="M10" s="29" t="s">
        <v>43</v>
      </c>
      <c r="N10" s="30" t="s">
        <v>44</v>
      </c>
      <c r="O10" s="31" t="s">
        <v>43</v>
      </c>
      <c r="P10" s="32" t="s">
        <v>44</v>
      </c>
      <c r="Q10" s="31" t="s">
        <v>43</v>
      </c>
      <c r="R10" s="32" t="s">
        <v>44</v>
      </c>
      <c r="S10" s="31" t="s">
        <v>43</v>
      </c>
      <c r="T10" s="33" t="s">
        <v>44</v>
      </c>
      <c r="U10" s="20"/>
    </row>
    <row r="11" spans="1:21" s="22" customFormat="1" x14ac:dyDescent="0.2">
      <c r="A11" s="21"/>
      <c r="B11" s="83">
        <v>1</v>
      </c>
      <c r="C11" s="85" t="s">
        <v>49</v>
      </c>
      <c r="D11" s="9" t="s">
        <v>48</v>
      </c>
      <c r="E11" s="34">
        <f>IFERROR(VLOOKUP(D11,vstupy!$B$2:$C$13,2,FALSE),0)</f>
        <v>0</v>
      </c>
      <c r="F11" s="56">
        <v>0</v>
      </c>
      <c r="G11" s="93">
        <v>2.36</v>
      </c>
      <c r="H11" s="93">
        <v>0</v>
      </c>
      <c r="I11" s="56">
        <v>32800</v>
      </c>
      <c r="J11" s="58" t="s">
        <v>11</v>
      </c>
      <c r="K11" s="60">
        <f>VLOOKUP(J11,vstupy!$B$17:$C$27,2,FALSE)</f>
        <v>12</v>
      </c>
      <c r="L11" s="89">
        <f>IF(F11=0,SUM(E11:E13),F11)</f>
        <v>0</v>
      </c>
      <c r="M11" s="82">
        <f>IF(K11&gt;0.9,($D$8/160)*(L11/60)*K11,($D$8/160)*(L11/60)*1)</f>
        <v>0</v>
      </c>
      <c r="N11" s="53">
        <f>M11*I11</f>
        <v>0</v>
      </c>
      <c r="O11" s="69">
        <f>IF(K11&gt;0.9,G11*K11,G11*1)</f>
        <v>28.32</v>
      </c>
      <c r="P11" s="53">
        <f>O11*I11</f>
        <v>928896</v>
      </c>
      <c r="Q11" s="69">
        <f>IF(K11&gt;0.9,K11*H11,H11*1)</f>
        <v>0</v>
      </c>
      <c r="R11" s="53">
        <f>Q11*I11</f>
        <v>0</v>
      </c>
      <c r="S11" s="50">
        <f>O11+Q11+M11</f>
        <v>28.32</v>
      </c>
      <c r="T11" s="71">
        <f>N11+P11+R11</f>
        <v>928896</v>
      </c>
      <c r="U11" s="23"/>
    </row>
    <row r="12" spans="1:21" s="22" customFormat="1" x14ac:dyDescent="0.2">
      <c r="B12" s="84"/>
      <c r="C12" s="86"/>
      <c r="D12" s="9" t="s">
        <v>48</v>
      </c>
      <c r="E12" s="35">
        <f>IFERROR(VLOOKUP(D12,vstupy!$B$2:$C$12,2,FALSE),0)</f>
        <v>0</v>
      </c>
      <c r="F12" s="57"/>
      <c r="G12" s="87"/>
      <c r="H12" s="87"/>
      <c r="I12" s="57"/>
      <c r="J12" s="59"/>
      <c r="K12" s="61"/>
      <c r="L12" s="81"/>
      <c r="M12" s="70"/>
      <c r="N12" s="52"/>
      <c r="O12" s="70"/>
      <c r="P12" s="52"/>
      <c r="Q12" s="70"/>
      <c r="R12" s="52"/>
      <c r="S12" s="51"/>
      <c r="T12" s="72"/>
    </row>
    <row r="13" spans="1:21" s="22" customFormat="1" ht="41.25" customHeight="1" x14ac:dyDescent="0.2">
      <c r="B13" s="84"/>
      <c r="C13" s="86"/>
      <c r="D13" s="9" t="s">
        <v>48</v>
      </c>
      <c r="E13" s="35">
        <f>IFERROR(VLOOKUP(D13,vstupy!$B$2:$C$12,2,FALSE),0)</f>
        <v>0</v>
      </c>
      <c r="F13" s="57"/>
      <c r="G13" s="87"/>
      <c r="H13" s="87"/>
      <c r="I13" s="57"/>
      <c r="J13" s="58"/>
      <c r="K13" s="61"/>
      <c r="L13" s="81"/>
      <c r="M13" s="50"/>
      <c r="N13" s="52"/>
      <c r="O13" s="50"/>
      <c r="P13" s="52"/>
      <c r="Q13" s="50"/>
      <c r="R13" s="52"/>
      <c r="S13" s="51"/>
      <c r="T13" s="72"/>
    </row>
    <row r="14" spans="1:21" s="36" customFormat="1" x14ac:dyDescent="0.2">
      <c r="B14" s="83">
        <v>2</v>
      </c>
      <c r="C14" s="85" t="s">
        <v>52</v>
      </c>
      <c r="D14" s="9" t="s">
        <v>48</v>
      </c>
      <c r="E14" s="35">
        <f>IFERROR(VLOOKUP(D14,vstupy!$B$2:$C$12,2,FALSE),0)</f>
        <v>0</v>
      </c>
      <c r="F14" s="57">
        <v>0</v>
      </c>
      <c r="G14" s="87">
        <v>9.42</v>
      </c>
      <c r="H14" s="87">
        <v>0</v>
      </c>
      <c r="I14" s="57">
        <v>11796</v>
      </c>
      <c r="J14" s="88" t="s">
        <v>11</v>
      </c>
      <c r="K14" s="61">
        <f>VLOOKUP(J14,vstupy!$B$17:$C$27,2,FALSE)</f>
        <v>12</v>
      </c>
      <c r="L14" s="81">
        <f t="shared" ref="L14" si="0">IF(F14=0,SUM(E14:E16),F14)</f>
        <v>0</v>
      </c>
      <c r="M14" s="82">
        <f>IF(K14&gt;0.9,($D$8/160)*(L14/60)*K14,($D$8/160)*(L14/60)*1)</f>
        <v>0</v>
      </c>
      <c r="N14" s="52">
        <f t="shared" ref="N14" si="1">M14*I14</f>
        <v>0</v>
      </c>
      <c r="O14" s="50">
        <f>IF(K14&gt;0.9,G14*K14,G14*1)</f>
        <v>113.03999999999999</v>
      </c>
      <c r="P14" s="52">
        <f t="shared" ref="P14" si="2">O14*I14</f>
        <v>1333419.8399999999</v>
      </c>
      <c r="Q14" s="50">
        <f>IF(K14&gt;0.9,K14*H14,H14*1)</f>
        <v>0</v>
      </c>
      <c r="R14" s="52">
        <f t="shared" ref="R14" si="3">Q14*I14</f>
        <v>0</v>
      </c>
      <c r="S14" s="51">
        <f t="shared" ref="S14" si="4">O14+Q14+M14</f>
        <v>113.03999999999999</v>
      </c>
      <c r="T14" s="72">
        <f t="shared" ref="T14" si="5">N14+P14+R14</f>
        <v>1333419.8399999999</v>
      </c>
    </row>
    <row r="15" spans="1:21" s="36" customFormat="1" x14ac:dyDescent="0.2">
      <c r="B15" s="84"/>
      <c r="C15" s="86"/>
      <c r="D15" s="9" t="s">
        <v>48</v>
      </c>
      <c r="E15" s="35">
        <f>IFERROR(VLOOKUP(D15,vstupy!$B$2:$C$12,2,FALSE),0)</f>
        <v>0</v>
      </c>
      <c r="F15" s="57"/>
      <c r="G15" s="87"/>
      <c r="H15" s="87"/>
      <c r="I15" s="57"/>
      <c r="J15" s="59"/>
      <c r="K15" s="61"/>
      <c r="L15" s="81"/>
      <c r="M15" s="70"/>
      <c r="N15" s="52"/>
      <c r="O15" s="51"/>
      <c r="P15" s="52"/>
      <c r="Q15" s="51"/>
      <c r="R15" s="52"/>
      <c r="S15" s="51"/>
      <c r="T15" s="72"/>
    </row>
    <row r="16" spans="1:21" s="36" customFormat="1" ht="33.75" customHeight="1" x14ac:dyDescent="0.2">
      <c r="B16" s="84"/>
      <c r="C16" s="86"/>
      <c r="D16" s="9" t="s">
        <v>48</v>
      </c>
      <c r="E16" s="35">
        <f>IFERROR(VLOOKUP(D16,vstupy!$B$2:$C$12,2,FALSE),0)</f>
        <v>0</v>
      </c>
      <c r="F16" s="57"/>
      <c r="G16" s="87"/>
      <c r="H16" s="87"/>
      <c r="I16" s="57"/>
      <c r="J16" s="58"/>
      <c r="K16" s="61"/>
      <c r="L16" s="81"/>
      <c r="M16" s="50"/>
      <c r="N16" s="52"/>
      <c r="O16" s="51"/>
      <c r="P16" s="52"/>
      <c r="Q16" s="51"/>
      <c r="R16" s="52"/>
      <c r="S16" s="51"/>
      <c r="T16" s="72"/>
    </row>
    <row r="17" spans="2:20" s="36" customFormat="1" ht="12.75" customHeight="1" x14ac:dyDescent="0.2">
      <c r="B17" s="83">
        <v>3</v>
      </c>
      <c r="C17" s="85" t="s">
        <v>53</v>
      </c>
      <c r="D17" s="9" t="s">
        <v>48</v>
      </c>
      <c r="E17" s="35">
        <f>IFERROR(VLOOKUP(D17,vstupy!$B$2:$C$12,2,FALSE),0)</f>
        <v>0</v>
      </c>
      <c r="F17" s="57">
        <v>0</v>
      </c>
      <c r="G17" s="87">
        <v>40.340000000000003</v>
      </c>
      <c r="H17" s="87">
        <v>0</v>
      </c>
      <c r="I17" s="57">
        <v>2579</v>
      </c>
      <c r="J17" s="88" t="s">
        <v>11</v>
      </c>
      <c r="K17" s="61">
        <f>VLOOKUP(J17,vstupy!$B$17:$C$27,2,FALSE)</f>
        <v>12</v>
      </c>
      <c r="L17" s="81">
        <f t="shared" ref="L17" si="6">IF(F17=0,SUM(E17:E19),F17)</f>
        <v>0</v>
      </c>
      <c r="M17" s="82">
        <f>IF(K17&gt;0.9,($D$8/160)*(L17/60)*K17,($D$8/160)*(L17/60)*1)</f>
        <v>0</v>
      </c>
      <c r="N17" s="52">
        <f t="shared" ref="N17" si="7">M17*I17</f>
        <v>0</v>
      </c>
      <c r="O17" s="50">
        <f>IF(K17&gt;0.9,G17*K17,G17*1)</f>
        <v>484.08000000000004</v>
      </c>
      <c r="P17" s="52">
        <f t="shared" ref="P17" si="8">O17*I17</f>
        <v>1248442.32</v>
      </c>
      <c r="Q17" s="50">
        <f>IF(K17&gt;0.9,K17*H17,H17*1)</f>
        <v>0</v>
      </c>
      <c r="R17" s="52">
        <f t="shared" ref="R17" si="9">Q17*I17</f>
        <v>0</v>
      </c>
      <c r="S17" s="51">
        <f t="shared" ref="S17" si="10">O17+Q17+M17</f>
        <v>484.08000000000004</v>
      </c>
      <c r="T17" s="72">
        <f t="shared" ref="T17" si="11">N17+P17+R17</f>
        <v>1248442.32</v>
      </c>
    </row>
    <row r="18" spans="2:20" s="36" customFormat="1" x14ac:dyDescent="0.2">
      <c r="B18" s="84"/>
      <c r="C18" s="86"/>
      <c r="D18" s="9" t="s">
        <v>48</v>
      </c>
      <c r="E18" s="35">
        <f>IFERROR(VLOOKUP(D18,vstupy!$B$2:$C$12,2,FALSE),0)</f>
        <v>0</v>
      </c>
      <c r="F18" s="57"/>
      <c r="G18" s="87"/>
      <c r="H18" s="87"/>
      <c r="I18" s="57"/>
      <c r="J18" s="59"/>
      <c r="K18" s="61"/>
      <c r="L18" s="81"/>
      <c r="M18" s="70"/>
      <c r="N18" s="52"/>
      <c r="O18" s="51"/>
      <c r="P18" s="52"/>
      <c r="Q18" s="51"/>
      <c r="R18" s="52"/>
      <c r="S18" s="51"/>
      <c r="T18" s="72"/>
    </row>
    <row r="19" spans="2:20" s="36" customFormat="1" ht="33.75" customHeight="1" x14ac:dyDescent="0.2">
      <c r="B19" s="84"/>
      <c r="C19" s="86"/>
      <c r="D19" s="9" t="s">
        <v>48</v>
      </c>
      <c r="E19" s="35">
        <f>IFERROR(VLOOKUP(D19,vstupy!$B$2:$C$12,2,FALSE),0)</f>
        <v>0</v>
      </c>
      <c r="F19" s="57"/>
      <c r="G19" s="87"/>
      <c r="H19" s="87"/>
      <c r="I19" s="57"/>
      <c r="J19" s="58"/>
      <c r="K19" s="61"/>
      <c r="L19" s="81"/>
      <c r="M19" s="50"/>
      <c r="N19" s="52"/>
      <c r="O19" s="51"/>
      <c r="P19" s="52"/>
      <c r="Q19" s="51"/>
      <c r="R19" s="52"/>
      <c r="S19" s="51"/>
      <c r="T19" s="72"/>
    </row>
    <row r="20" spans="2:20" s="36" customFormat="1" ht="12.75" customHeight="1" x14ac:dyDescent="0.2">
      <c r="B20" s="83">
        <v>4</v>
      </c>
      <c r="C20" s="85" t="s">
        <v>50</v>
      </c>
      <c r="D20" s="9" t="s">
        <v>48</v>
      </c>
      <c r="E20" s="35">
        <f>IFERROR(VLOOKUP(D20,vstupy!$B$2:$C$12,2,FALSE),0)</f>
        <v>0</v>
      </c>
      <c r="F20" s="57">
        <v>0</v>
      </c>
      <c r="G20" s="87">
        <v>99.84</v>
      </c>
      <c r="H20" s="87">
        <v>0</v>
      </c>
      <c r="I20" s="57">
        <v>521</v>
      </c>
      <c r="J20" s="88" t="s">
        <v>11</v>
      </c>
      <c r="K20" s="61">
        <f>VLOOKUP(J20,vstupy!$B$17:$C$27,2,FALSE)</f>
        <v>12</v>
      </c>
      <c r="L20" s="81">
        <f t="shared" ref="L20" si="12">IF(F20=0,SUM(E20:E22),F20)</f>
        <v>0</v>
      </c>
      <c r="M20" s="82">
        <f>IF(K20&gt;0.9,($D$8/160)*(L20/60)*K20,($D$8/160)*(L20/60)*1)</f>
        <v>0</v>
      </c>
      <c r="N20" s="52">
        <f t="shared" ref="N20" si="13">M20*I20</f>
        <v>0</v>
      </c>
      <c r="O20" s="50">
        <f>IF(K20&gt;0.9,G20*K20,G20*1)</f>
        <v>1198.08</v>
      </c>
      <c r="P20" s="52">
        <f t="shared" ref="P20" si="14">O20*I20</f>
        <v>624199.67999999993</v>
      </c>
      <c r="Q20" s="50">
        <f>IF(K20&gt;0.9,K20*H20,H20*1)</f>
        <v>0</v>
      </c>
      <c r="R20" s="52">
        <f t="shared" ref="R20" si="15">Q20*I20</f>
        <v>0</v>
      </c>
      <c r="S20" s="51">
        <f t="shared" ref="S20" si="16">O20+Q20+M20</f>
        <v>1198.08</v>
      </c>
      <c r="T20" s="72">
        <f t="shared" ref="T20" si="17">N20+P20+R20</f>
        <v>624199.67999999993</v>
      </c>
    </row>
    <row r="21" spans="2:20" s="36" customFormat="1" x14ac:dyDescent="0.2">
      <c r="B21" s="84"/>
      <c r="C21" s="86"/>
      <c r="D21" s="9" t="s">
        <v>48</v>
      </c>
      <c r="E21" s="35">
        <f>IFERROR(VLOOKUP(D21,vstupy!$B$2:$C$12,2,FALSE),0)</f>
        <v>0</v>
      </c>
      <c r="F21" s="57"/>
      <c r="G21" s="87"/>
      <c r="H21" s="87"/>
      <c r="I21" s="57"/>
      <c r="J21" s="59"/>
      <c r="K21" s="61"/>
      <c r="L21" s="81"/>
      <c r="M21" s="70"/>
      <c r="N21" s="52"/>
      <c r="O21" s="51"/>
      <c r="P21" s="52"/>
      <c r="Q21" s="51"/>
      <c r="R21" s="52"/>
      <c r="S21" s="51"/>
      <c r="T21" s="72"/>
    </row>
    <row r="22" spans="2:20" s="36" customFormat="1" ht="27" customHeight="1" x14ac:dyDescent="0.2">
      <c r="B22" s="84"/>
      <c r="C22" s="86"/>
      <c r="D22" s="9" t="s">
        <v>48</v>
      </c>
      <c r="E22" s="35">
        <f>IFERROR(VLOOKUP(D22,vstupy!$B$2:$C$12,2,FALSE),0)</f>
        <v>0</v>
      </c>
      <c r="F22" s="57"/>
      <c r="G22" s="87"/>
      <c r="H22" s="87"/>
      <c r="I22" s="57"/>
      <c r="J22" s="58"/>
      <c r="K22" s="61"/>
      <c r="L22" s="81"/>
      <c r="M22" s="50"/>
      <c r="N22" s="100"/>
      <c r="O22" s="51"/>
      <c r="P22" s="100"/>
      <c r="Q22" s="51"/>
      <c r="R22" s="100"/>
      <c r="S22" s="101"/>
      <c r="T22" s="102"/>
    </row>
    <row r="23" spans="2:20" ht="12.75" customHeight="1" x14ac:dyDescent="0.2">
      <c r="B23" s="83">
        <v>5</v>
      </c>
      <c r="C23" s="85" t="s">
        <v>51</v>
      </c>
      <c r="D23" s="9" t="s">
        <v>48</v>
      </c>
      <c r="E23" s="35">
        <f>IFERROR(VLOOKUP(D23,vstupy!$B$2:$C$12,2,FALSE),0)</f>
        <v>0</v>
      </c>
      <c r="F23" s="57">
        <v>0</v>
      </c>
      <c r="G23" s="87">
        <v>232.29</v>
      </c>
      <c r="H23" s="87">
        <v>0</v>
      </c>
      <c r="I23" s="57">
        <v>117</v>
      </c>
      <c r="J23" s="88" t="s">
        <v>11</v>
      </c>
      <c r="K23" s="61">
        <f>VLOOKUP(J23,vstupy!$B$17:$C$27,2,FALSE)</f>
        <v>12</v>
      </c>
      <c r="L23" s="81">
        <f t="shared" ref="L23" si="18">IF(F23=0,SUM(E23:E25),F23)</f>
        <v>0</v>
      </c>
      <c r="M23" s="82">
        <f>IF(K23&gt;0.9,($D$8/160)*(L23/60)*K23,($D$8/160)*(L23/60)*1)</f>
        <v>0</v>
      </c>
      <c r="N23" s="52">
        <f t="shared" ref="N23" si="19">M23*I23</f>
        <v>0</v>
      </c>
      <c r="O23" s="50">
        <f>IF(K23&gt;0.9,G23*K23,G23*1)</f>
        <v>2787.48</v>
      </c>
      <c r="P23" s="52">
        <f t="shared" ref="P23" si="20">O23*I23</f>
        <v>326135.15999999997</v>
      </c>
      <c r="Q23" s="50">
        <f>IF(K23&gt;0.9,K23*H23,H23*1)</f>
        <v>0</v>
      </c>
      <c r="R23" s="52">
        <f t="shared" ref="R23" si="21">Q23*I23</f>
        <v>0</v>
      </c>
      <c r="S23" s="51">
        <f t="shared" ref="S23" si="22">O23+Q23+M23</f>
        <v>2787.48</v>
      </c>
      <c r="T23" s="72">
        <f t="shared" ref="T23" si="23">N23+P23+R23</f>
        <v>326135.15999999997</v>
      </c>
    </row>
    <row r="24" spans="2:20" x14ac:dyDescent="0.2">
      <c r="B24" s="84"/>
      <c r="C24" s="86"/>
      <c r="D24" s="9" t="s">
        <v>48</v>
      </c>
      <c r="E24" s="35">
        <f>IFERROR(VLOOKUP(D24,vstupy!$B$2:$C$12,2,FALSE),0)</f>
        <v>0</v>
      </c>
      <c r="F24" s="57"/>
      <c r="G24" s="87"/>
      <c r="H24" s="87"/>
      <c r="I24" s="57"/>
      <c r="J24" s="59"/>
      <c r="K24" s="61"/>
      <c r="L24" s="81"/>
      <c r="M24" s="70"/>
      <c r="N24" s="52"/>
      <c r="O24" s="51"/>
      <c r="P24" s="52"/>
      <c r="Q24" s="51"/>
      <c r="R24" s="52"/>
      <c r="S24" s="51"/>
      <c r="T24" s="72"/>
    </row>
    <row r="25" spans="2:20" ht="28.5" customHeight="1" x14ac:dyDescent="0.2">
      <c r="B25" s="84"/>
      <c r="C25" s="86"/>
      <c r="D25" s="9" t="s">
        <v>48</v>
      </c>
      <c r="E25" s="35">
        <f>IFERROR(VLOOKUP(D25,vstupy!$B$2:$C$12,2,FALSE),0)</f>
        <v>0</v>
      </c>
      <c r="F25" s="57"/>
      <c r="G25" s="87"/>
      <c r="H25" s="87"/>
      <c r="I25" s="57"/>
      <c r="J25" s="58"/>
      <c r="K25" s="61"/>
      <c r="L25" s="81"/>
      <c r="M25" s="50"/>
      <c r="N25" s="100"/>
      <c r="O25" s="51"/>
      <c r="P25" s="100"/>
      <c r="Q25" s="51"/>
      <c r="R25" s="100"/>
      <c r="S25" s="101"/>
      <c r="T25" s="102"/>
    </row>
  </sheetData>
  <sheetProtection insertRows="0"/>
  <mergeCells count="111">
    <mergeCell ref="P23:P25"/>
    <mergeCell ref="Q23:Q25"/>
    <mergeCell ref="R23:R25"/>
    <mergeCell ref="S23:S25"/>
    <mergeCell ref="T23:T25"/>
    <mergeCell ref="S17:S19"/>
    <mergeCell ref="T17:T19"/>
    <mergeCell ref="B20:B22"/>
    <mergeCell ref="C20:C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B23:B25"/>
    <mergeCell ref="C23:C25"/>
    <mergeCell ref="F23:F25"/>
    <mergeCell ref="G23:G25"/>
    <mergeCell ref="H23:H25"/>
    <mergeCell ref="I23:I25"/>
    <mergeCell ref="J23:J25"/>
    <mergeCell ref="K23:K25"/>
    <mergeCell ref="O17:O19"/>
    <mergeCell ref="L23:L25"/>
    <mergeCell ref="M23:M25"/>
    <mergeCell ref="N23:N25"/>
    <mergeCell ref="O23:O25"/>
    <mergeCell ref="L17:L19"/>
    <mergeCell ref="M17:M19"/>
    <mergeCell ref="N17:N19"/>
    <mergeCell ref="T14:T16"/>
    <mergeCell ref="O14:O16"/>
    <mergeCell ref="P14:P16"/>
    <mergeCell ref="Q17:Q19"/>
    <mergeCell ref="N14:N16"/>
    <mergeCell ref="B8:C8"/>
    <mergeCell ref="B9:B10"/>
    <mergeCell ref="C9:C10"/>
    <mergeCell ref="D9:F9"/>
    <mergeCell ref="G9:G10"/>
    <mergeCell ref="D10:E10"/>
    <mergeCell ref="Q9:R9"/>
    <mergeCell ref="B7:C7"/>
    <mergeCell ref="R17:R19"/>
    <mergeCell ref="B17:B19"/>
    <mergeCell ref="F17:F19"/>
    <mergeCell ref="G17:G19"/>
    <mergeCell ref="H17:H19"/>
    <mergeCell ref="I17:I19"/>
    <mergeCell ref="J17:J19"/>
    <mergeCell ref="K17:K19"/>
    <mergeCell ref="C17:C19"/>
    <mergeCell ref="P17:P19"/>
    <mergeCell ref="B2:C2"/>
    <mergeCell ref="B3:C3"/>
    <mergeCell ref="B4:C4"/>
    <mergeCell ref="B5:C5"/>
    <mergeCell ref="B6:C6"/>
    <mergeCell ref="K14:K16"/>
    <mergeCell ref="L14:L16"/>
    <mergeCell ref="M14:M16"/>
    <mergeCell ref="B14:B16"/>
    <mergeCell ref="C14:C16"/>
    <mergeCell ref="F14:F16"/>
    <mergeCell ref="G14:G16"/>
    <mergeCell ref="H14:H16"/>
    <mergeCell ref="I14:I16"/>
    <mergeCell ref="J14:J16"/>
    <mergeCell ref="L11:L13"/>
    <mergeCell ref="M11:M13"/>
    <mergeCell ref="E2:F2"/>
    <mergeCell ref="E3:F3"/>
    <mergeCell ref="B11:B13"/>
    <mergeCell ref="C11:C13"/>
    <mergeCell ref="F11:F13"/>
    <mergeCell ref="G11:G13"/>
    <mergeCell ref="H11:H13"/>
    <mergeCell ref="E4:F4"/>
    <mergeCell ref="E5:F5"/>
    <mergeCell ref="E6:F6"/>
    <mergeCell ref="I9:I10"/>
    <mergeCell ref="J9:J10"/>
    <mergeCell ref="Q14:Q16"/>
    <mergeCell ref="R14:R16"/>
    <mergeCell ref="S14:S16"/>
    <mergeCell ref="R11:R13"/>
    <mergeCell ref="S11:S13"/>
    <mergeCell ref="S9:T9"/>
    <mergeCell ref="I11:I13"/>
    <mergeCell ref="J11:J13"/>
    <mergeCell ref="K11:K13"/>
    <mergeCell ref="M9:N9"/>
    <mergeCell ref="O9:P9"/>
    <mergeCell ref="H9:H10"/>
    <mergeCell ref="K9:K10"/>
    <mergeCell ref="L9:L10"/>
    <mergeCell ref="N11:N13"/>
    <mergeCell ref="O11:O13"/>
    <mergeCell ref="P11:P13"/>
    <mergeCell ref="Q11:Q13"/>
    <mergeCell ref="T11:T1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vstupy!$B$17:$B$27</xm:f>
          </x14:formula1>
          <xm:sqref>J11:J25</xm:sqref>
        </x14:dataValidation>
        <x14:dataValidation type="list" allowBlank="1" showInputMessage="1" showErrorMessage="1">
          <x14:formula1>
            <xm:f>vstupy!$B$2:$B$13</xm:f>
          </x14:formula1>
          <xm:sqref>D11:D25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F24" sqref="F24"/>
    </sheetView>
  </sheetViews>
  <sheetFormatPr defaultRowHeight="12.75" x14ac:dyDescent="0.2"/>
  <cols>
    <col min="2" max="2" width="39" style="7" bestFit="1" customWidth="1"/>
    <col min="3" max="3" width="23.85546875" customWidth="1"/>
  </cols>
  <sheetData>
    <row r="2" spans="2:3" x14ac:dyDescent="0.2">
      <c r="B2" s="4" t="s">
        <v>48</v>
      </c>
      <c r="C2" s="1">
        <v>0</v>
      </c>
    </row>
    <row r="3" spans="2:3" x14ac:dyDescent="0.2">
      <c r="B3" s="4" t="s">
        <v>17</v>
      </c>
      <c r="C3" s="3">
        <v>300</v>
      </c>
    </row>
    <row r="4" spans="2:3" x14ac:dyDescent="0.2">
      <c r="B4" s="4" t="s">
        <v>18</v>
      </c>
      <c r="C4" s="3">
        <v>460</v>
      </c>
    </row>
    <row r="5" spans="2:3" x14ac:dyDescent="0.2">
      <c r="B5" s="4" t="s">
        <v>23</v>
      </c>
      <c r="C5" s="3">
        <v>60</v>
      </c>
    </row>
    <row r="6" spans="2:3" x14ac:dyDescent="0.2">
      <c r="B6" s="4" t="s">
        <v>25</v>
      </c>
      <c r="C6" s="3">
        <v>60</v>
      </c>
    </row>
    <row r="7" spans="2:3" x14ac:dyDescent="0.2">
      <c r="B7" s="4" t="s">
        <v>19</v>
      </c>
      <c r="C7" s="3">
        <v>100</v>
      </c>
    </row>
    <row r="8" spans="2:3" x14ac:dyDescent="0.2">
      <c r="B8" s="4" t="s">
        <v>20</v>
      </c>
      <c r="C8" s="3">
        <v>50</v>
      </c>
    </row>
    <row r="9" spans="2:3" x14ac:dyDescent="0.2">
      <c r="B9" s="4" t="s">
        <v>21</v>
      </c>
      <c r="C9" s="3">
        <v>30</v>
      </c>
    </row>
    <row r="10" spans="2:3" x14ac:dyDescent="0.2">
      <c r="B10" s="4" t="s">
        <v>27</v>
      </c>
      <c r="C10" s="3">
        <v>220</v>
      </c>
    </row>
    <row r="11" spans="2:3" x14ac:dyDescent="0.2">
      <c r="B11" s="4" t="s">
        <v>26</v>
      </c>
      <c r="C11" s="3">
        <v>650</v>
      </c>
    </row>
    <row r="12" spans="2:3" x14ac:dyDescent="0.2">
      <c r="B12" s="4" t="s">
        <v>22</v>
      </c>
      <c r="C12" s="3">
        <v>200</v>
      </c>
    </row>
    <row r="13" spans="2:3" x14ac:dyDescent="0.2">
      <c r="B13" s="4" t="s">
        <v>15</v>
      </c>
      <c r="C13" s="3">
        <v>0</v>
      </c>
    </row>
    <row r="16" spans="2:3" x14ac:dyDescent="0.2">
      <c r="B16" s="5" t="s">
        <v>2</v>
      </c>
      <c r="C16" s="2" t="s">
        <v>3</v>
      </c>
    </row>
    <row r="17" spans="2:3" x14ac:dyDescent="0.2">
      <c r="B17" s="6" t="s">
        <v>46</v>
      </c>
      <c r="C17" s="2"/>
    </row>
    <row r="18" spans="2:3" x14ac:dyDescent="0.2">
      <c r="B18" s="4" t="s">
        <v>4</v>
      </c>
      <c r="C18" s="1">
        <v>1</v>
      </c>
    </row>
    <row r="19" spans="2:3" x14ac:dyDescent="0.2">
      <c r="B19" s="4" t="s">
        <v>6</v>
      </c>
      <c r="C19" s="1">
        <v>2</v>
      </c>
    </row>
    <row r="20" spans="2:3" x14ac:dyDescent="0.2">
      <c r="B20" s="4" t="s">
        <v>8</v>
      </c>
      <c r="C20" s="1">
        <v>3</v>
      </c>
    </row>
    <row r="21" spans="2:3" ht="12.75" customHeight="1" x14ac:dyDescent="0.2">
      <c r="B21" s="4" t="s">
        <v>10</v>
      </c>
      <c r="C21" s="1">
        <v>4</v>
      </c>
    </row>
    <row r="22" spans="2:3" ht="12.75" customHeight="1" x14ac:dyDescent="0.2">
      <c r="B22" s="4" t="s">
        <v>11</v>
      </c>
      <c r="C22" s="1">
        <v>12</v>
      </c>
    </row>
    <row r="23" spans="2:3" x14ac:dyDescent="0.2">
      <c r="B23" s="4" t="s">
        <v>5</v>
      </c>
      <c r="C23" s="1">
        <v>0.5</v>
      </c>
    </row>
    <row r="24" spans="2:3" x14ac:dyDescent="0.2">
      <c r="B24" s="4" t="s">
        <v>7</v>
      </c>
      <c r="C24" s="1">
        <v>0.33</v>
      </c>
    </row>
    <row r="25" spans="2:3" x14ac:dyDescent="0.2">
      <c r="B25" s="4" t="s">
        <v>9</v>
      </c>
      <c r="C25" s="1">
        <v>0.25</v>
      </c>
    </row>
    <row r="26" spans="2:3" x14ac:dyDescent="0.2">
      <c r="B26" s="4" t="s">
        <v>12</v>
      </c>
      <c r="C26" s="1">
        <v>0.2</v>
      </c>
    </row>
    <row r="27" spans="2:3" x14ac:dyDescent="0.2">
      <c r="B27" s="4" t="s">
        <v>13</v>
      </c>
      <c r="C27" s="1">
        <v>0.1</v>
      </c>
    </row>
  </sheetData>
  <sheetProtection password="DC7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priame financne naklady</vt:lpstr>
      <vt:lpstr>vstupy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Davalová Oľga</dc:creator>
  <cp:lastModifiedBy>Franková Marta</cp:lastModifiedBy>
  <dcterms:created xsi:type="dcterms:W3CDTF">2014-07-30T13:24:38Z</dcterms:created>
  <dcterms:modified xsi:type="dcterms:W3CDTF">2016-06-30T08:32:06Z</dcterms:modified>
</cp:coreProperties>
</file>