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85" tabRatio="700" activeTab="2"/>
  </bookViews>
  <sheets>
    <sheet name="Príloha 7" sheetId="1" r:id="rId1"/>
    <sheet name="Príloha 8" sheetId="2" r:id="rId2"/>
    <sheet name="Príloha 9" sheetId="3" r:id="rId3"/>
    <sheet name="Hárok4" sheetId="4" r:id="rId4"/>
    <sheet name="Hárok3" sheetId="5" r:id="rId5"/>
  </sheets>
  <definedNames/>
  <calcPr fullCalcOnLoad="1"/>
</workbook>
</file>

<file path=xl/sharedStrings.xml><?xml version="1.0" encoding="utf-8"?>
<sst xmlns="http://schemas.openxmlformats.org/spreadsheetml/2006/main" count="109" uniqueCount="87">
  <si>
    <t>Rok 2006</t>
  </si>
  <si>
    <t>Rok 2007</t>
  </si>
  <si>
    <t>Rok 2008</t>
  </si>
  <si>
    <t>Položka</t>
  </si>
  <si>
    <t>Výdaje</t>
  </si>
  <si>
    <t>Príjmy</t>
  </si>
  <si>
    <t xml:space="preserve">   z toho :</t>
  </si>
  <si>
    <t xml:space="preserve">              penále</t>
  </si>
  <si>
    <t xml:space="preserve">Splácanie úverov so štátnou zárukou </t>
  </si>
  <si>
    <t>Vysporiadanie nevysporiadaného majetku</t>
  </si>
  <si>
    <t>Spolu</t>
  </si>
  <si>
    <t>BANKA</t>
  </si>
  <si>
    <t>Splátky 2006</t>
  </si>
  <si>
    <t>Úroky 2006</t>
  </si>
  <si>
    <t>Splátky 2007</t>
  </si>
  <si>
    <t>Úroky 2007</t>
  </si>
  <si>
    <t>Splátky 2008</t>
  </si>
  <si>
    <t>Úroky 2008</t>
  </si>
  <si>
    <t>J.P.Morgan  (Deutsche Bank)</t>
  </si>
  <si>
    <t>Tatra Banka</t>
  </si>
  <si>
    <t>Ľudová banka - Volksbank</t>
  </si>
  <si>
    <t xml:space="preserve">J.P.Morgan + Tatra banka </t>
  </si>
  <si>
    <t>ČSOB</t>
  </si>
  <si>
    <t>Konzorcium TABA+SLSP</t>
  </si>
  <si>
    <t>Úvery celkom:</t>
  </si>
  <si>
    <t>Úvery bez štátnej záruky</t>
  </si>
  <si>
    <t xml:space="preserve">Úvery so štátnou zárukou </t>
  </si>
  <si>
    <t xml:space="preserve">Konsolidačná funkcia  </t>
  </si>
  <si>
    <t>prehľad príjmov a výdajov v rokoch 2005 - 2009</t>
  </si>
  <si>
    <t>Rok 2009</t>
  </si>
  <si>
    <t xml:space="preserve">    vymedzený ako konsolidačná funkcia vyplývajúca z rozdelenia ŽSR )                    </t>
  </si>
  <si>
    <t xml:space="preserve">              istina</t>
  </si>
  <si>
    <t xml:space="preserve">           návratná finančná výpomoc **)</t>
  </si>
  <si>
    <t xml:space="preserve">   z toho : výkup pozemkov</t>
  </si>
  <si>
    <t>Potreba  celkom</t>
  </si>
  <si>
    <t>Zdroje :</t>
  </si>
  <si>
    <t xml:space="preserve">  - ISPA  (vrátane rezervy od r. 2005) </t>
  </si>
  <si>
    <t xml:space="preserve">  - štátna dotácia </t>
  </si>
  <si>
    <t xml:space="preserve">  - vlastné zdroje</t>
  </si>
  <si>
    <t>ŽSR musia sústrediť investičné aktivity v najbližších rokoch na modernizáciu infraštruktúry železničných koridorov v časovom horizonte do roku 2010 nasledovne:</t>
  </si>
  <si>
    <t xml:space="preserve">realizovať program modernizácie tratí Bratislava - Žilina (súčasť koridoru V) na traťovú rýchlosť v = 160km/hod </t>
  </si>
  <si>
    <t>Je nevyhnutné, aby boli uvedené investičné aktivity  na príslušných koridoroch, ktoré sú súčasťou paneurópskych koridorov, realizované podľa stanoveného časového harmonogramu s cieľom zosúladenia výstavby s ostatnými štátmi, ktorými jednotlivé koridory prechádzajú. Nesplnenie týchto potrieb ŽSR v oblasti rozvoja infraštruktúry bude mať za následok neplnenie technických parametrov na koridorových tratiach, čím sa následne zhorší postavenie ŽSR na dopravnom trhu s dôsledkom presmerovania ziskových tranzitných prepráv mimo územie SR.</t>
  </si>
  <si>
    <t xml:space="preserve">požiadavka ŽSR </t>
  </si>
  <si>
    <t xml:space="preserve">  - iné cudzie zdroje</t>
  </si>
  <si>
    <t xml:space="preserve">  z toho: - vysporiadanie majetku *)</t>
  </si>
  <si>
    <t xml:space="preserve">  - prostriedky zo štátneho rozpočtu na vysporiadavanie majetku</t>
  </si>
  <si>
    <t xml:space="preserve"> - realizovať program modernizácie tratí Žilina - Čadca - št. hranica PR (súčasť koridoru VI) </t>
  </si>
  <si>
    <t xml:space="preserve"> - realizovať program modernizácie tratí: št. hranica ČR - Kúty - Bratislava - Štúrovo - št. hranica MR (súčasť koridoru IV)</t>
  </si>
  <si>
    <t xml:space="preserve"> - realizovať program modernizácie trate Žilina - Košice - št. hranica UR (súčasť koridoru V)</t>
  </si>
  <si>
    <t xml:space="preserve"> - aplikácia ETCS II na modernizovaných koridoroch ŽSR (modernizácia zabezpečovacieho zariadenia a vlakového zabezpečovača) </t>
  </si>
  <si>
    <t xml:space="preserve"> - rádiofikácia tratí ŽSR a zavedenie GSM – R na koridoroch</t>
  </si>
  <si>
    <t xml:space="preserve"> - realizovať program modernizácie teleinformačnej siete podľa príslušných tratí</t>
  </si>
  <si>
    <t xml:space="preserve"> - realizovať modernizáciu rozhodujúcich uzlov na sieti ŽSR (Bratislava, Žilina, Košice a Čierna nad Tisou) </t>
  </si>
  <si>
    <t xml:space="preserve"> - odstrániť úzke miesta na tratiach, ktoré sú súčasťou krétskych koridorov.</t>
  </si>
  <si>
    <t xml:space="preserve">**) Návratná finančná výpomoc z prostriedkov štátneho rozpočtu bola určená na úhradu záväzkov po lehote splatnosti voči Sociálnej poisťovni Bratislava za poistné </t>
  </si>
  <si>
    <t xml:space="preserve">    a dôchodkové zabezpečenie z r. 1997 až 2001 na základe uznesenia vlády SR č. 1235 z 15.12.2004. ( V pôvodnom Pláne plnenia KF bol záväzok voči Sociálnej poisťovni</t>
  </si>
  <si>
    <t xml:space="preserve">  - spolufinancovanie  VPS ku ISPA</t>
  </si>
  <si>
    <t xml:space="preserve">  - spolufinancovanie ŠR ku KF </t>
  </si>
  <si>
    <t xml:space="preserve">  - spolufinancovanie ŠR ku ŠF</t>
  </si>
  <si>
    <t xml:space="preserve">  - ES (  ŠF )</t>
  </si>
  <si>
    <t xml:space="preserve">  - ES ( KF  )</t>
  </si>
  <si>
    <t>PP ŽSR</t>
  </si>
  <si>
    <t>Calyon &amp; Depfa Invest. Bank Ltd</t>
  </si>
  <si>
    <t>Syndikát CITI &amp; Dexia &amp; TABA</t>
  </si>
  <si>
    <t>( podľa stavu úverov k 31.12.2005 )</t>
  </si>
  <si>
    <t>Stav k 31.12.2005</t>
  </si>
  <si>
    <t>Rok 2010</t>
  </si>
  <si>
    <t>Splátky 2010</t>
  </si>
  <si>
    <t>Úroky 2010</t>
  </si>
  <si>
    <t>Splátky 2009</t>
  </si>
  <si>
    <t>Úroky 2009</t>
  </si>
  <si>
    <t>Spolu istina a úrok</t>
  </si>
  <si>
    <t xml:space="preserve">Prehľad splátok úverov ŽSR do roku 2010 </t>
  </si>
  <si>
    <t>Umorovanie záväzkov voči verejnoprávnym inštitúciám a DÚ *)</t>
  </si>
  <si>
    <t>Záväzok voči FNM SR (realizácia štátnych záruk prostredníctvom FNM v r. 2004 a 2005 *)</t>
  </si>
  <si>
    <t xml:space="preserve">           splátka ŠFA 4268/2001-KM/a </t>
  </si>
  <si>
    <t>Finančné záväzky voči MF SR *)</t>
  </si>
  <si>
    <t xml:space="preserve">*)  Uvedené záväzky sú predmetom prebiehajúceho procesu notifikácie v  Európskej komisii </t>
  </si>
  <si>
    <t xml:space="preserve">Investičný program rozvoja železničnej siete predpokladá účasť štátneho rozpočtu na jeho financovaní ako aj využitie  podporných programov (ISPA) a kohéznych a štrukturálnych fondov z prostriedkov EU. Predkladaný návrh finančnej potreby investičných prostriedkov pre obdobie rokov 2006 až 2010 sa považuje za nevyhnutný z hľadiska vytvorenia podmienok na urýchlenie modernizačného procesu infraštruktúry ŽSR, čím sa zlepší konkurencie schopnosť ŽSR na domácom aj medzinárodnom dopravnom trhu. </t>
  </si>
  <si>
    <t>návrh ŠR**)</t>
  </si>
  <si>
    <t>**) bude upresnené podľa rozpočtu VS na roky 2007 až 2009</t>
  </si>
  <si>
    <t>požiadavka ŽSR</t>
  </si>
  <si>
    <t>Predpokladaná finančná potreba investičných prostriedkov (v mil. Sk) v rokoch 2006 – 2010 do železničnej dopravnej cesty</t>
  </si>
  <si>
    <t>Spolu *)</t>
  </si>
  <si>
    <t>Spolu istina a úrok *)</t>
  </si>
  <si>
    <t>*) prepočítané kurzom k 31.12.2005 = 37,848 SKK/EUR</t>
  </si>
  <si>
    <t>Splátky úrokov a istín podľa schváleného rozpočtu verejnej správy na r. 2006 až 2008 :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</si>
</sst>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8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0"/>
      <name val="Arial"/>
      <family val="0"/>
    </font>
    <font>
      <b/>
      <sz val="13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12"/>
      <color indexed="8"/>
      <name val="Arial CE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wrapText="1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3" fontId="2" fillId="0" borderId="2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5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0" fillId="0" borderId="4" xfId="0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2" fillId="0" borderId="30" xfId="0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/>
    </xf>
    <xf numFmtId="0" fontId="5" fillId="0" borderId="1" xfId="0" applyBorder="1" applyAlignment="1">
      <alignment/>
    </xf>
    <xf numFmtId="0" fontId="12" fillId="0" borderId="27" xfId="0" applyFont="1" applyBorder="1" applyAlignment="1">
      <alignment horizontal="center"/>
    </xf>
    <xf numFmtId="0" fontId="11" fillId="0" borderId="35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3" fontId="4" fillId="0" borderId="17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0" fontId="11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17" xfId="0" applyFont="1" applyBorder="1" applyAlignment="1">
      <alignment vertical="center"/>
    </xf>
    <xf numFmtId="164" fontId="5" fillId="0" borderId="37" xfId="0" applyNumberFormat="1" applyFont="1" applyBorder="1" applyAlignment="1">
      <alignment vertical="center"/>
    </xf>
    <xf numFmtId="164" fontId="5" fillId="0" borderId="38" xfId="0" applyNumberFormat="1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164" fontId="5" fillId="0" borderId="40" xfId="0" applyNumberFormat="1" applyFont="1" applyBorder="1" applyAlignment="1">
      <alignment vertical="center"/>
    </xf>
    <xf numFmtId="164" fontId="13" fillId="0" borderId="24" xfId="0" applyNumberFormat="1" applyFont="1" applyBorder="1" applyAlignment="1">
      <alignment vertical="center"/>
    </xf>
    <xf numFmtId="164" fontId="13" fillId="0" borderId="2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5" fillId="0" borderId="0" xfId="0" applyAlignment="1">
      <alignment vertical="center"/>
    </xf>
    <xf numFmtId="49" fontId="7" fillId="0" borderId="3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ill="1" applyBorder="1" applyAlignment="1">
      <alignment vertical="center"/>
    </xf>
    <xf numFmtId="3" fontId="5" fillId="0" borderId="19" xfId="0" applyNumberFormat="1" applyFill="1" applyBorder="1" applyAlignment="1">
      <alignment vertical="center"/>
    </xf>
    <xf numFmtId="3" fontId="5" fillId="0" borderId="20" xfId="0" applyNumberFormat="1" applyFill="1" applyBorder="1" applyAlignment="1">
      <alignment vertical="center"/>
    </xf>
    <xf numFmtId="49" fontId="0" fillId="0" borderId="3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ill="1" applyAlignment="1">
      <alignment vertical="center"/>
    </xf>
    <xf numFmtId="0" fontId="5" fillId="0" borderId="0" xfId="0" applyFill="1" applyAlignment="1">
      <alignment vertical="center"/>
    </xf>
    <xf numFmtId="164" fontId="13" fillId="0" borderId="41" xfId="0" applyNumberFormat="1" applyFont="1" applyBorder="1" applyAlignment="1">
      <alignment vertical="center"/>
    </xf>
    <xf numFmtId="0" fontId="11" fillId="0" borderId="42" xfId="0" applyFont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/>
    </xf>
    <xf numFmtId="164" fontId="13" fillId="0" borderId="25" xfId="0" applyNumberFormat="1" applyFont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horizontal="justify" vertical="top" wrapText="1"/>
    </xf>
    <xf numFmtId="164" fontId="13" fillId="0" borderId="43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164" fontId="5" fillId="0" borderId="39" xfId="0" applyNumberFormat="1" applyFont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49" fontId="16" fillId="0" borderId="37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ill="1" applyBorder="1" applyAlignment="1">
      <alignment vertical="center"/>
    </xf>
    <xf numFmtId="3" fontId="17" fillId="0" borderId="22" xfId="0" applyNumberFormat="1" applyFont="1" applyFill="1" applyBorder="1" applyAlignment="1">
      <alignment vertical="center"/>
    </xf>
    <xf numFmtId="3" fontId="17" fillId="0" borderId="18" xfId="0" applyNumberFormat="1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49" fontId="16" fillId="0" borderId="40" xfId="0" applyNumberFormat="1" applyFont="1" applyFill="1" applyBorder="1" applyAlignment="1" applyProtection="1">
      <alignment vertical="center"/>
      <protection locked="0"/>
    </xf>
    <xf numFmtId="3" fontId="5" fillId="0" borderId="44" xfId="0" applyNumberFormat="1" applyFill="1" applyBorder="1" applyAlignment="1">
      <alignment vertical="center"/>
    </xf>
    <xf numFmtId="3" fontId="5" fillId="0" borderId="41" xfId="0" applyNumberFormat="1" applyFill="1" applyBorder="1" applyAlignment="1">
      <alignment vertical="center"/>
    </xf>
    <xf numFmtId="3" fontId="5" fillId="0" borderId="25" xfId="0" applyNumberFormat="1" applyFill="1" applyBorder="1" applyAlignment="1">
      <alignment vertical="center"/>
    </xf>
    <xf numFmtId="3" fontId="5" fillId="0" borderId="43" xfId="0" applyNumberFormat="1" applyFill="1" applyBorder="1" applyAlignment="1">
      <alignment vertical="center"/>
    </xf>
    <xf numFmtId="3" fontId="5" fillId="0" borderId="45" xfId="0" applyNumberFormat="1" applyFill="1" applyBorder="1" applyAlignment="1">
      <alignment vertical="center"/>
    </xf>
    <xf numFmtId="3" fontId="5" fillId="0" borderId="46" xfId="0" applyNumberFormat="1" applyFill="1" applyBorder="1" applyAlignment="1">
      <alignment vertical="center"/>
    </xf>
    <xf numFmtId="49" fontId="16" fillId="0" borderId="47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49" fontId="16" fillId="0" borderId="27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Alignment="1">
      <alignment vertical="center"/>
    </xf>
    <xf numFmtId="3" fontId="4" fillId="0" borderId="23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2" fillId="0" borderId="24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164" fontId="5" fillId="0" borderId="12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/>
    </xf>
    <xf numFmtId="3" fontId="5" fillId="0" borderId="3" xfId="0" applyNumberFormat="1" applyFill="1" applyBorder="1" applyAlignment="1">
      <alignment vertical="center"/>
    </xf>
    <xf numFmtId="3" fontId="5" fillId="0" borderId="13" xfId="0" applyNumberFormat="1" applyFill="1" applyBorder="1" applyAlignment="1">
      <alignment vertical="center"/>
    </xf>
    <xf numFmtId="3" fontId="5" fillId="0" borderId="14" xfId="0" applyNumberFormat="1" applyFill="1" applyBorder="1" applyAlignment="1">
      <alignment vertical="center"/>
    </xf>
    <xf numFmtId="3" fontId="5" fillId="0" borderId="33" xfId="0" applyNumberFormat="1" applyFill="1" applyBorder="1" applyAlignment="1">
      <alignment vertical="center"/>
    </xf>
    <xf numFmtId="3" fontId="5" fillId="0" borderId="50" xfId="0" applyNumberFormat="1" applyFill="1" applyBorder="1" applyAlignment="1">
      <alignment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7" xfId="0" applyNumberFormat="1" applyFont="1" applyBorder="1" applyAlignment="1">
      <alignment horizontal="right" vertical="center"/>
    </xf>
    <xf numFmtId="164" fontId="5" fillId="0" borderId="38" xfId="0" applyNumberFormat="1" applyFont="1" applyBorder="1" applyAlignment="1">
      <alignment horizontal="right" vertical="center"/>
    </xf>
    <xf numFmtId="164" fontId="5" fillId="0" borderId="51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justify" wrapText="1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0" borderId="34" xfId="0" applyNumberFormat="1" applyFont="1" applyFill="1" applyBorder="1" applyAlignment="1">
      <alignment horizontal="center" vertical="center"/>
    </xf>
    <xf numFmtId="3" fontId="17" fillId="0" borderId="28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30" xfId="0" applyNumberFormat="1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3" fontId="17" fillId="0" borderId="2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 applyProtection="1">
      <alignment vertical="center"/>
      <protection locked="0"/>
    </xf>
    <xf numFmtId="3" fontId="17" fillId="0" borderId="3" xfId="0" applyNumberFormat="1" applyFont="1" applyFill="1" applyBorder="1" applyAlignment="1">
      <alignment vertical="center"/>
    </xf>
    <xf numFmtId="3" fontId="17" fillId="0" borderId="13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vertical="center"/>
    </xf>
    <xf numFmtId="3" fontId="17" fillId="0" borderId="50" xfId="0" applyNumberFormat="1" applyFont="1" applyFill="1" applyBorder="1" applyAlignment="1">
      <alignment vertical="center"/>
    </xf>
    <xf numFmtId="3" fontId="17" fillId="0" borderId="53" xfId="0" applyNumberFormat="1" applyFont="1" applyFill="1" applyBorder="1" applyAlignment="1">
      <alignment vertical="center"/>
    </xf>
    <xf numFmtId="3" fontId="17" fillId="0" borderId="55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164" fontId="13" fillId="0" borderId="24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vertical="center"/>
    </xf>
    <xf numFmtId="164" fontId="5" fillId="0" borderId="4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2.75"/>
  <cols>
    <col min="1" max="1" width="52.875" style="0" customWidth="1"/>
    <col min="2" max="2" width="13.625" style="0" customWidth="1"/>
    <col min="3" max="3" width="13.00390625" style="0" customWidth="1"/>
    <col min="4" max="4" width="12.125" style="0" customWidth="1"/>
    <col min="5" max="5" width="12.875" style="0" customWidth="1"/>
    <col min="6" max="6" width="12.75390625" style="0" customWidth="1"/>
    <col min="7" max="7" width="13.125" style="0" customWidth="1"/>
    <col min="8" max="8" width="12.375" style="0" customWidth="1"/>
    <col min="9" max="9" width="12.875" style="0" customWidth="1"/>
  </cols>
  <sheetData>
    <row r="1" spans="1:6" ht="15.75">
      <c r="A1" s="37" t="s">
        <v>82</v>
      </c>
      <c r="B1" s="38"/>
      <c r="C1" s="38"/>
      <c r="D1" s="38"/>
      <c r="E1" s="38"/>
      <c r="F1" s="38"/>
    </row>
    <row r="2" spans="1:6" ht="6.75" customHeight="1" thickBot="1">
      <c r="A2" s="37"/>
      <c r="B2" s="38"/>
      <c r="C2" s="38"/>
      <c r="D2" s="38"/>
      <c r="E2" s="38"/>
      <c r="F2" s="38"/>
    </row>
    <row r="3" spans="1:9" ht="13.5" thickBot="1">
      <c r="A3" s="55"/>
      <c r="B3" s="171">
        <v>2006</v>
      </c>
      <c r="C3" s="144">
        <v>2007</v>
      </c>
      <c r="D3" s="145"/>
      <c r="E3" s="144">
        <v>2008</v>
      </c>
      <c r="F3" s="145"/>
      <c r="G3" s="144">
        <v>2009</v>
      </c>
      <c r="H3" s="145"/>
      <c r="I3" s="56">
        <v>2010</v>
      </c>
    </row>
    <row r="4" spans="1:9" ht="24.75" thickBot="1">
      <c r="A4" s="54"/>
      <c r="B4" s="172" t="s">
        <v>61</v>
      </c>
      <c r="C4" s="57" t="s">
        <v>81</v>
      </c>
      <c r="D4" s="92" t="s">
        <v>79</v>
      </c>
      <c r="E4" s="58" t="s">
        <v>42</v>
      </c>
      <c r="F4" s="92" t="s">
        <v>79</v>
      </c>
      <c r="G4" s="59" t="s">
        <v>42</v>
      </c>
      <c r="H4" s="92" t="s">
        <v>79</v>
      </c>
      <c r="I4" s="59" t="s">
        <v>42</v>
      </c>
    </row>
    <row r="5" spans="1:9" s="71" customFormat="1" ht="16.5" customHeight="1" thickBot="1">
      <c r="A5" s="62" t="s">
        <v>34</v>
      </c>
      <c r="B5" s="173">
        <f aca="true" t="shared" si="0" ref="B5:G5">B8+B9+B10+B11+B12+B13+B14+B15+B16+B17</f>
        <v>11622.033</v>
      </c>
      <c r="C5" s="94">
        <f t="shared" si="0"/>
        <v>14045.846</v>
      </c>
      <c r="D5" s="91">
        <f t="shared" si="0"/>
        <v>4956.6</v>
      </c>
      <c r="E5" s="69">
        <f t="shared" si="0"/>
        <v>11145.228000000001</v>
      </c>
      <c r="F5" s="98">
        <f>F8+F9+F10+F11+F12+F13+F14+F15+F16+F17</f>
        <v>3022.2</v>
      </c>
      <c r="G5" s="70">
        <f t="shared" si="0"/>
        <v>13023.389000000001</v>
      </c>
      <c r="H5" s="98">
        <f>H8+H9+H10+H11+H12+H13+H14+H15+H16+H17</f>
        <v>2695.1</v>
      </c>
      <c r="I5" s="70">
        <f>I8+I9+I10+I11+I12+I13+I14+I15+I16+I17</f>
        <v>15955</v>
      </c>
    </row>
    <row r="6" spans="1:9" s="63" customFormat="1" ht="16.5" customHeight="1">
      <c r="A6" s="64" t="s">
        <v>44</v>
      </c>
      <c r="B6" s="174">
        <v>0</v>
      </c>
      <c r="C6" s="127">
        <v>230</v>
      </c>
      <c r="D6" s="128"/>
      <c r="E6" s="99">
        <v>200</v>
      </c>
      <c r="F6" s="128"/>
      <c r="G6" s="127">
        <v>165</v>
      </c>
      <c r="H6" s="128"/>
      <c r="I6" s="66">
        <v>155</v>
      </c>
    </row>
    <row r="7" spans="1:9" s="63" customFormat="1" ht="16.5" customHeight="1">
      <c r="A7" s="64" t="s">
        <v>35</v>
      </c>
      <c r="B7" s="174"/>
      <c r="C7" s="100"/>
      <c r="D7" s="129"/>
      <c r="E7" s="100"/>
      <c r="F7" s="129"/>
      <c r="G7" s="100"/>
      <c r="H7" s="129"/>
      <c r="I7" s="65"/>
    </row>
    <row r="8" spans="1:9" s="63" customFormat="1" ht="16.5" customHeight="1">
      <c r="A8" s="64" t="s">
        <v>36</v>
      </c>
      <c r="B8" s="174">
        <v>1282.062</v>
      </c>
      <c r="C8" s="100">
        <v>5.74</v>
      </c>
      <c r="D8" s="129">
        <v>6.3</v>
      </c>
      <c r="E8" s="100">
        <v>0</v>
      </c>
      <c r="F8" s="129">
        <v>0.9</v>
      </c>
      <c r="G8" s="100">
        <v>0</v>
      </c>
      <c r="H8" s="129">
        <v>0</v>
      </c>
      <c r="I8" s="65">
        <v>0</v>
      </c>
    </row>
    <row r="9" spans="1:9" s="63" customFormat="1" ht="16.5" customHeight="1">
      <c r="A9" s="64" t="s">
        <v>60</v>
      </c>
      <c r="B9" s="174">
        <f>829.18+1184.39</f>
        <v>2013.5700000000002</v>
      </c>
      <c r="C9" s="100">
        <v>1841.408</v>
      </c>
      <c r="D9" s="129">
        <v>829.2</v>
      </c>
      <c r="E9" s="100">
        <v>2257.908</v>
      </c>
      <c r="F9" s="129">
        <v>229.7</v>
      </c>
      <c r="G9" s="100">
        <v>3165.234</v>
      </c>
      <c r="H9" s="129">
        <v>0</v>
      </c>
      <c r="I9" s="141">
        <v>9000</v>
      </c>
    </row>
    <row r="10" spans="1:9" s="63" customFormat="1" ht="16.5" customHeight="1">
      <c r="A10" s="64" t="s">
        <v>59</v>
      </c>
      <c r="B10" s="174">
        <f>717.316+703.527</f>
        <v>1420.843</v>
      </c>
      <c r="C10" s="100">
        <v>2457.024</v>
      </c>
      <c r="D10" s="129">
        <v>466.4</v>
      </c>
      <c r="E10" s="100">
        <v>1787.561</v>
      </c>
      <c r="F10" s="129">
        <v>0</v>
      </c>
      <c r="G10" s="100">
        <v>2683.5</v>
      </c>
      <c r="H10" s="129">
        <v>0</v>
      </c>
      <c r="I10" s="142"/>
    </row>
    <row r="11" spans="1:9" s="63" customFormat="1" ht="16.5" customHeight="1">
      <c r="A11" s="64" t="s">
        <v>56</v>
      </c>
      <c r="B11" s="174">
        <f>1260.181+602.947</f>
        <v>1863.1280000000002</v>
      </c>
      <c r="C11" s="100">
        <v>2688.567</v>
      </c>
      <c r="D11" s="129">
        <v>415.6</v>
      </c>
      <c r="E11" s="100">
        <v>217.973</v>
      </c>
      <c r="F11" s="129">
        <v>1.8</v>
      </c>
      <c r="G11" s="100">
        <v>0</v>
      </c>
      <c r="H11" s="129">
        <v>0</v>
      </c>
      <c r="I11" s="141">
        <v>2500</v>
      </c>
    </row>
    <row r="12" spans="1:9" s="63" customFormat="1" ht="16.5" customHeight="1">
      <c r="A12" s="64" t="s">
        <v>57</v>
      </c>
      <c r="B12" s="174">
        <f>291.334+208.78</f>
        <v>500.11400000000003</v>
      </c>
      <c r="C12" s="100">
        <v>498.332</v>
      </c>
      <c r="D12" s="129">
        <v>386.2</v>
      </c>
      <c r="E12" s="100">
        <v>571.832</v>
      </c>
      <c r="F12" s="129">
        <v>80.7</v>
      </c>
      <c r="G12" s="100">
        <v>633.055</v>
      </c>
      <c r="H12" s="129">
        <v>0</v>
      </c>
      <c r="I12" s="143"/>
    </row>
    <row r="13" spans="1:9" s="63" customFormat="1" ht="16.5" customHeight="1">
      <c r="A13" s="64" t="s">
        <v>58</v>
      </c>
      <c r="B13" s="174">
        <f>235.636+282.439</f>
        <v>518.075</v>
      </c>
      <c r="C13" s="100">
        <v>823.675</v>
      </c>
      <c r="D13" s="129">
        <v>151.8</v>
      </c>
      <c r="E13" s="100">
        <v>600.854</v>
      </c>
      <c r="F13" s="129">
        <v>0</v>
      </c>
      <c r="G13" s="100">
        <v>881.5</v>
      </c>
      <c r="H13" s="129">
        <v>0</v>
      </c>
      <c r="I13" s="142"/>
    </row>
    <row r="14" spans="1:9" s="63" customFormat="1" ht="16.5" customHeight="1">
      <c r="A14" s="64" t="s">
        <v>37</v>
      </c>
      <c r="B14" s="174">
        <v>501.431</v>
      </c>
      <c r="C14" s="100">
        <v>2701.1</v>
      </c>
      <c r="D14" s="129">
        <v>2701.1</v>
      </c>
      <c r="E14" s="100">
        <v>2709.1</v>
      </c>
      <c r="F14" s="129">
        <v>2709.1</v>
      </c>
      <c r="G14" s="100">
        <v>2695.1</v>
      </c>
      <c r="H14" s="129">
        <v>2695.1</v>
      </c>
      <c r="I14" s="65">
        <v>1500</v>
      </c>
    </row>
    <row r="15" spans="1:9" s="63" customFormat="1" ht="16.5" customHeight="1">
      <c r="A15" s="64" t="s">
        <v>45</v>
      </c>
      <c r="B15" s="174"/>
      <c r="C15" s="100">
        <v>230</v>
      </c>
      <c r="D15" s="129">
        <v>0</v>
      </c>
      <c r="E15" s="100">
        <v>200</v>
      </c>
      <c r="F15" s="129">
        <v>0</v>
      </c>
      <c r="G15" s="100">
        <v>165</v>
      </c>
      <c r="H15" s="129">
        <v>0</v>
      </c>
      <c r="I15" s="65">
        <v>155</v>
      </c>
    </row>
    <row r="16" spans="1:9" s="63" customFormat="1" ht="16.5" customHeight="1">
      <c r="A16" s="64" t="s">
        <v>43</v>
      </c>
      <c r="B16" s="174">
        <f>90+893.554</f>
        <v>983.554</v>
      </c>
      <c r="C16" s="100"/>
      <c r="D16" s="129"/>
      <c r="E16" s="100"/>
      <c r="F16" s="129"/>
      <c r="G16" s="100"/>
      <c r="H16" s="129"/>
      <c r="I16" s="65"/>
    </row>
    <row r="17" spans="1:9" s="63" customFormat="1" ht="16.5" customHeight="1" thickBot="1">
      <c r="A17" s="67" t="s">
        <v>38</v>
      </c>
      <c r="B17" s="175">
        <v>2539.256</v>
      </c>
      <c r="C17" s="101">
        <v>2800</v>
      </c>
      <c r="D17" s="130"/>
      <c r="E17" s="101">
        <v>2800</v>
      </c>
      <c r="F17" s="130"/>
      <c r="G17" s="101">
        <v>2800</v>
      </c>
      <c r="H17" s="130"/>
      <c r="I17" s="68">
        <v>2800</v>
      </c>
    </row>
    <row r="18" spans="1:9" ht="12.75">
      <c r="A18" s="124" t="s">
        <v>80</v>
      </c>
      <c r="B18" s="93"/>
      <c r="C18" s="93"/>
      <c r="D18" s="93"/>
      <c r="E18" s="93"/>
      <c r="F18" s="93"/>
      <c r="G18" s="93"/>
      <c r="I18" s="93"/>
    </row>
    <row r="19" spans="1:7" ht="52.5" customHeight="1">
      <c r="A19" s="148" t="s">
        <v>78</v>
      </c>
      <c r="B19" s="148"/>
      <c r="C19" s="148"/>
      <c r="D19" s="148"/>
      <c r="E19" s="148"/>
      <c r="F19" s="148"/>
      <c r="G19" s="148"/>
    </row>
    <row r="20" spans="1:7" s="72" customFormat="1" ht="27.75" customHeight="1">
      <c r="A20" s="149" t="s">
        <v>39</v>
      </c>
      <c r="B20" s="149"/>
      <c r="C20" s="149"/>
      <c r="D20" s="149"/>
      <c r="E20" s="149"/>
      <c r="F20" s="96"/>
      <c r="G20" s="75"/>
    </row>
    <row r="21" spans="1:7" s="73" customFormat="1" ht="14.25" customHeight="1">
      <c r="A21" s="147" t="s">
        <v>40</v>
      </c>
      <c r="B21" s="147"/>
      <c r="C21" s="147"/>
      <c r="D21" s="147"/>
      <c r="E21" s="147"/>
      <c r="F21" s="97"/>
      <c r="G21" s="76"/>
    </row>
    <row r="22" spans="1:7" ht="12.75">
      <c r="A22" s="147" t="s">
        <v>46</v>
      </c>
      <c r="B22" s="147"/>
      <c r="C22" s="147"/>
      <c r="D22" s="147"/>
      <c r="E22" s="147"/>
      <c r="F22" s="97"/>
      <c r="G22" s="74"/>
    </row>
    <row r="23" spans="1:7" ht="12.75">
      <c r="A23" s="147" t="s">
        <v>47</v>
      </c>
      <c r="B23" s="147"/>
      <c r="C23" s="147"/>
      <c r="D23" s="147"/>
      <c r="E23" s="147"/>
      <c r="F23" s="97"/>
      <c r="G23" s="74"/>
    </row>
    <row r="24" spans="1:7" ht="12.75">
      <c r="A24" s="147" t="s">
        <v>48</v>
      </c>
      <c r="B24" s="147"/>
      <c r="C24" s="147"/>
      <c r="D24" s="147"/>
      <c r="E24" s="147"/>
      <c r="F24" s="97"/>
      <c r="G24" s="74"/>
    </row>
    <row r="25" spans="1:7" ht="12.75">
      <c r="A25" s="147" t="s">
        <v>49</v>
      </c>
      <c r="B25" s="147"/>
      <c r="C25" s="147"/>
      <c r="D25" s="147"/>
      <c r="E25" s="147"/>
      <c r="F25" s="97"/>
      <c r="G25" s="74"/>
    </row>
    <row r="26" spans="1:7" ht="12.75">
      <c r="A26" s="147" t="s">
        <v>50</v>
      </c>
      <c r="B26" s="147"/>
      <c r="C26" s="147"/>
      <c r="D26" s="147"/>
      <c r="E26" s="147"/>
      <c r="F26" s="97"/>
      <c r="G26" s="74"/>
    </row>
    <row r="27" spans="1:7" ht="12.75">
      <c r="A27" s="147" t="s">
        <v>51</v>
      </c>
      <c r="B27" s="147"/>
      <c r="C27" s="147"/>
      <c r="D27" s="147"/>
      <c r="E27" s="147"/>
      <c r="F27" s="97"/>
      <c r="G27" s="74"/>
    </row>
    <row r="28" spans="1:7" ht="12.75">
      <c r="A28" s="147" t="s">
        <v>52</v>
      </c>
      <c r="B28" s="147"/>
      <c r="C28" s="147"/>
      <c r="D28" s="147"/>
      <c r="E28" s="147"/>
      <c r="F28" s="97"/>
      <c r="G28" s="74"/>
    </row>
    <row r="29" spans="1:7" ht="12.75">
      <c r="A29" s="147" t="s">
        <v>53</v>
      </c>
      <c r="B29" s="147"/>
      <c r="C29" s="147"/>
      <c r="D29" s="147"/>
      <c r="E29" s="147"/>
      <c r="F29" s="97"/>
      <c r="G29" s="74"/>
    </row>
    <row r="30" spans="1:7" s="72" customFormat="1" ht="51.75" customHeight="1">
      <c r="A30" s="146" t="s">
        <v>41</v>
      </c>
      <c r="B30" s="146"/>
      <c r="C30" s="146"/>
      <c r="D30" s="146"/>
      <c r="E30" s="146"/>
      <c r="F30" s="146"/>
      <c r="G30" s="146"/>
    </row>
    <row r="31" spans="1:6" ht="12.75">
      <c r="A31" s="53"/>
      <c r="B31" s="53"/>
      <c r="C31" s="53"/>
      <c r="D31" s="53"/>
      <c r="E31" s="53"/>
      <c r="F31" s="53"/>
    </row>
  </sheetData>
  <mergeCells count="17">
    <mergeCell ref="A25:E25"/>
    <mergeCell ref="A19:G19"/>
    <mergeCell ref="A20:E20"/>
    <mergeCell ref="A21:E21"/>
    <mergeCell ref="A22:E22"/>
    <mergeCell ref="A23:E23"/>
    <mergeCell ref="A24:E24"/>
    <mergeCell ref="I9:I10"/>
    <mergeCell ref="I11:I13"/>
    <mergeCell ref="C3:D3"/>
    <mergeCell ref="A30:G30"/>
    <mergeCell ref="A26:E26"/>
    <mergeCell ref="A27:E27"/>
    <mergeCell ref="A28:E28"/>
    <mergeCell ref="A29:E29"/>
    <mergeCell ref="E3:F3"/>
    <mergeCell ref="G3:H3"/>
  </mergeCells>
  <printOptions/>
  <pageMargins left="0.73" right="0.2" top="1.2" bottom="0.45" header="0.4921259845" footer="0.24"/>
  <pageSetup horizontalDpi="300" verticalDpi="300" orientation="landscape" paperSize="9" scale="85" r:id="rId1"/>
  <headerFooter alignWithMargins="0">
    <oddHeader>&amp;R
&amp;"Arial CE,tučné"&amp;11Príloha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5" sqref="A15:L17"/>
    </sheetView>
  </sheetViews>
  <sheetFormatPr defaultColWidth="9.00390625" defaultRowHeight="12.75"/>
  <cols>
    <col min="1" max="1" width="31.125" style="0" customWidth="1"/>
    <col min="2" max="2" width="12.125" style="0" bestFit="1" customWidth="1"/>
    <col min="3" max="3" width="10.75390625" style="0" customWidth="1"/>
    <col min="4" max="7" width="10.125" style="0" bestFit="1" customWidth="1"/>
    <col min="8" max="8" width="9.75390625" style="0" customWidth="1"/>
    <col min="9" max="11" width="10.125" style="0" bestFit="1" customWidth="1"/>
  </cols>
  <sheetData>
    <row r="1" spans="1:13" ht="20.25">
      <c r="A1" s="28" t="s">
        <v>72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38"/>
    </row>
    <row r="2" spans="1:13" ht="13.5" thickBot="1">
      <c r="A2" s="95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8"/>
    </row>
    <row r="3" spans="1:13" ht="15.75" customHeight="1">
      <c r="A3" s="161" t="s">
        <v>11</v>
      </c>
      <c r="B3" s="162" t="s">
        <v>65</v>
      </c>
      <c r="C3" s="158" t="s">
        <v>0</v>
      </c>
      <c r="D3" s="159"/>
      <c r="E3" s="160" t="s">
        <v>1</v>
      </c>
      <c r="F3" s="160"/>
      <c r="G3" s="158" t="s">
        <v>2</v>
      </c>
      <c r="H3" s="159"/>
      <c r="I3" s="160" t="s">
        <v>29</v>
      </c>
      <c r="J3" s="160"/>
      <c r="K3" s="158" t="s">
        <v>66</v>
      </c>
      <c r="L3" s="159"/>
      <c r="M3" s="38"/>
    </row>
    <row r="4" spans="1:13" ht="29.25" customHeight="1" thickBot="1">
      <c r="A4" s="140"/>
      <c r="B4" s="163"/>
      <c r="C4" s="33" t="s">
        <v>12</v>
      </c>
      <c r="D4" s="34" t="s">
        <v>13</v>
      </c>
      <c r="E4" s="31" t="s">
        <v>14</v>
      </c>
      <c r="F4" s="32" t="s">
        <v>15</v>
      </c>
      <c r="G4" s="33" t="s">
        <v>16</v>
      </c>
      <c r="H4" s="34" t="s">
        <v>17</v>
      </c>
      <c r="I4" s="31" t="s">
        <v>69</v>
      </c>
      <c r="J4" s="32" t="s">
        <v>70</v>
      </c>
      <c r="K4" s="33" t="s">
        <v>67</v>
      </c>
      <c r="L4" s="34" t="s">
        <v>68</v>
      </c>
      <c r="M4" s="38"/>
    </row>
    <row r="5" spans="1:13" s="63" customFormat="1" ht="16.5" customHeight="1">
      <c r="A5" s="134" t="s">
        <v>26</v>
      </c>
      <c r="B5" s="135"/>
      <c r="C5" s="136"/>
      <c r="D5" s="137"/>
      <c r="E5" s="138"/>
      <c r="F5" s="139"/>
      <c r="G5" s="136"/>
      <c r="H5" s="137"/>
      <c r="I5" s="138"/>
      <c r="J5" s="139"/>
      <c r="K5" s="136"/>
      <c r="L5" s="137"/>
      <c r="M5" s="77"/>
    </row>
    <row r="6" spans="1:13" s="63" customFormat="1" ht="16.5" customHeight="1">
      <c r="A6" s="78" t="s">
        <v>18</v>
      </c>
      <c r="B6" s="104">
        <v>7569600</v>
      </c>
      <c r="C6" s="79"/>
      <c r="D6" s="80">
        <v>605568</v>
      </c>
      <c r="E6" s="104">
        <v>7569600</v>
      </c>
      <c r="F6" s="85">
        <v>605568</v>
      </c>
      <c r="G6" s="79"/>
      <c r="H6" s="80"/>
      <c r="I6" s="81"/>
      <c r="J6" s="85"/>
      <c r="K6" s="79"/>
      <c r="L6" s="80"/>
      <c r="M6" s="77"/>
    </row>
    <row r="7" spans="1:13" s="63" customFormat="1" ht="16.5" customHeight="1">
      <c r="A7" s="82" t="s">
        <v>19</v>
      </c>
      <c r="B7" s="104">
        <v>1650646</v>
      </c>
      <c r="C7" s="83">
        <f>75031.638*4+1</f>
        <v>300127.552</v>
      </c>
      <c r="D7" s="80">
        <v>65016</v>
      </c>
      <c r="E7" s="83">
        <f>75031.638*4</f>
        <v>300126.552</v>
      </c>
      <c r="F7" s="85">
        <v>52484</v>
      </c>
      <c r="G7" s="83">
        <f>75031.638*4</f>
        <v>300126.552</v>
      </c>
      <c r="H7" s="80">
        <v>65649</v>
      </c>
      <c r="I7" s="84">
        <f>75031.638*4</f>
        <v>300126.552</v>
      </c>
      <c r="J7" s="85">
        <v>44640</v>
      </c>
      <c r="K7" s="83">
        <f>75031.638*4</f>
        <v>300126.552</v>
      </c>
      <c r="L7" s="80">
        <v>23631</v>
      </c>
      <c r="M7" s="77"/>
    </row>
    <row r="8" spans="1:13" s="63" customFormat="1" ht="16.5" customHeight="1">
      <c r="A8" s="78" t="s">
        <v>20</v>
      </c>
      <c r="B8" s="104">
        <v>2000000</v>
      </c>
      <c r="C8" s="79">
        <v>181500</v>
      </c>
      <c r="D8" s="80">
        <v>74502</v>
      </c>
      <c r="E8" s="81">
        <f>60500*4</f>
        <v>242000</v>
      </c>
      <c r="F8" s="85">
        <v>65753</v>
      </c>
      <c r="G8" s="79">
        <v>242000</v>
      </c>
      <c r="H8" s="80">
        <v>94847</v>
      </c>
      <c r="I8" s="81">
        <v>242000</v>
      </c>
      <c r="J8" s="85">
        <v>79088</v>
      </c>
      <c r="K8" s="79">
        <v>242000</v>
      </c>
      <c r="L8" s="80">
        <v>63606</v>
      </c>
      <c r="M8" s="77"/>
    </row>
    <row r="9" spans="1:13" s="63" customFormat="1" ht="16.5" customHeight="1">
      <c r="A9" s="78" t="s">
        <v>21</v>
      </c>
      <c r="B9" s="104">
        <v>6840000</v>
      </c>
      <c r="C9" s="79"/>
      <c r="D9" s="80">
        <v>367653</v>
      </c>
      <c r="E9" s="81"/>
      <c r="F9" s="85">
        <v>367653</v>
      </c>
      <c r="G9" s="79"/>
      <c r="H9" s="80">
        <v>368118</v>
      </c>
      <c r="I9" s="81"/>
      <c r="J9" s="85">
        <v>367653</v>
      </c>
      <c r="K9" s="79"/>
      <c r="L9" s="80">
        <v>367653</v>
      </c>
      <c r="M9" s="77"/>
    </row>
    <row r="10" spans="1:13" s="63" customFormat="1" ht="16.5" customHeight="1">
      <c r="A10" s="86" t="s">
        <v>22</v>
      </c>
      <c r="B10" s="104">
        <v>2042000</v>
      </c>
      <c r="C10" s="79">
        <v>232000</v>
      </c>
      <c r="D10" s="80">
        <v>67980</v>
      </c>
      <c r="E10" s="81">
        <f>58000*4</f>
        <v>232000</v>
      </c>
      <c r="F10" s="85">
        <v>60084</v>
      </c>
      <c r="G10" s="79">
        <v>232000</v>
      </c>
      <c r="H10" s="80">
        <v>51994</v>
      </c>
      <c r="I10" s="81">
        <v>232000</v>
      </c>
      <c r="J10" s="85">
        <v>43775</v>
      </c>
      <c r="K10" s="79">
        <v>232000</v>
      </c>
      <c r="L10" s="80">
        <v>35707</v>
      </c>
      <c r="M10" s="77"/>
    </row>
    <row r="11" spans="1:13" s="63" customFormat="1" ht="16.5" customHeight="1">
      <c r="A11" s="78" t="s">
        <v>23</v>
      </c>
      <c r="B11" s="104">
        <v>1396000</v>
      </c>
      <c r="C11" s="79">
        <v>208000</v>
      </c>
      <c r="D11" s="80">
        <v>46363</v>
      </c>
      <c r="E11" s="81">
        <f>52000*4</f>
        <v>208000</v>
      </c>
      <c r="F11" s="85">
        <v>39046</v>
      </c>
      <c r="G11" s="79">
        <v>208000</v>
      </c>
      <c r="H11" s="80">
        <v>31729</v>
      </c>
      <c r="I11" s="81">
        <v>208000</v>
      </c>
      <c r="J11" s="85">
        <v>24338</v>
      </c>
      <c r="K11" s="79">
        <v>208000</v>
      </c>
      <c r="L11" s="80">
        <v>17042</v>
      </c>
      <c r="M11" s="77"/>
    </row>
    <row r="12" spans="1:13" s="63" customFormat="1" ht="16.5" customHeight="1">
      <c r="A12" s="103" t="s">
        <v>83</v>
      </c>
      <c r="B12" s="105">
        <f>SUM(B6:B11)</f>
        <v>21498246</v>
      </c>
      <c r="C12" s="106">
        <f aca="true" t="shared" si="0" ref="C12:L12">SUM(C6:C11)</f>
        <v>921627.552</v>
      </c>
      <c r="D12" s="107">
        <f t="shared" si="0"/>
        <v>1227082</v>
      </c>
      <c r="E12" s="102">
        <f t="shared" si="0"/>
        <v>8551726.552000001</v>
      </c>
      <c r="F12" s="108">
        <f t="shared" si="0"/>
        <v>1190588</v>
      </c>
      <c r="G12" s="106">
        <f t="shared" si="0"/>
        <v>982126.552</v>
      </c>
      <c r="H12" s="107">
        <f t="shared" si="0"/>
        <v>612337</v>
      </c>
      <c r="I12" s="102">
        <f t="shared" si="0"/>
        <v>982126.552</v>
      </c>
      <c r="J12" s="108">
        <f t="shared" si="0"/>
        <v>559494</v>
      </c>
      <c r="K12" s="106">
        <f t="shared" si="0"/>
        <v>982126.552</v>
      </c>
      <c r="L12" s="107">
        <f t="shared" si="0"/>
        <v>507639</v>
      </c>
      <c r="M12" s="77"/>
    </row>
    <row r="13" spans="1:13" s="63" customFormat="1" ht="16.5" customHeight="1" thickBot="1">
      <c r="A13" s="109" t="s">
        <v>84</v>
      </c>
      <c r="B13" s="110"/>
      <c r="C13" s="150">
        <f>C12+D12</f>
        <v>2148709.552</v>
      </c>
      <c r="D13" s="151"/>
      <c r="E13" s="156">
        <f>E12+F12</f>
        <v>9742314.552000001</v>
      </c>
      <c r="F13" s="157"/>
      <c r="G13" s="150">
        <f>G12+H12</f>
        <v>1594463.5520000001</v>
      </c>
      <c r="H13" s="151"/>
      <c r="I13" s="156">
        <f>I12+J12</f>
        <v>1541620.5520000001</v>
      </c>
      <c r="J13" s="157"/>
      <c r="K13" s="150">
        <f>K12+L12</f>
        <v>1489765.5520000001</v>
      </c>
      <c r="L13" s="151"/>
      <c r="M13" s="77"/>
    </row>
    <row r="14" spans="1:13" s="63" customFormat="1" ht="16.5" customHeight="1">
      <c r="A14" s="131"/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77"/>
    </row>
    <row r="15" spans="1:13" s="63" customFormat="1" ht="16.5" customHeight="1" thickBot="1">
      <c r="A15" s="131" t="s">
        <v>86</v>
      </c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77"/>
    </row>
    <row r="16" spans="1:13" s="63" customFormat="1" ht="16.5" customHeight="1">
      <c r="A16" s="164" t="s">
        <v>10</v>
      </c>
      <c r="B16" s="165"/>
      <c r="C16" s="166">
        <v>921628</v>
      </c>
      <c r="D16" s="167">
        <v>1324700</v>
      </c>
      <c r="E16" s="166">
        <v>8741300</v>
      </c>
      <c r="F16" s="167">
        <v>1279700</v>
      </c>
      <c r="G16" s="166">
        <v>982127</v>
      </c>
      <c r="H16" s="168">
        <v>611000</v>
      </c>
      <c r="I16" s="166">
        <v>982127</v>
      </c>
      <c r="J16" s="169">
        <v>567000</v>
      </c>
      <c r="K16" s="166">
        <v>982127</v>
      </c>
      <c r="L16" s="170">
        <v>523000</v>
      </c>
      <c r="M16" s="77"/>
    </row>
    <row r="17" spans="1:13" s="63" customFormat="1" ht="16.5" customHeight="1" thickBot="1">
      <c r="A17" s="109" t="s">
        <v>71</v>
      </c>
      <c r="B17" s="110"/>
      <c r="C17" s="150">
        <f>C16+D16</f>
        <v>2246328</v>
      </c>
      <c r="D17" s="151"/>
      <c r="E17" s="150">
        <f>E16+F16</f>
        <v>10021000</v>
      </c>
      <c r="F17" s="151"/>
      <c r="G17" s="150">
        <f>G16+H16</f>
        <v>1593127</v>
      </c>
      <c r="H17" s="157"/>
      <c r="I17" s="150">
        <f>I16+J16</f>
        <v>1549127</v>
      </c>
      <c r="J17" s="157"/>
      <c r="K17" s="150">
        <f>K16+L16</f>
        <v>1505127</v>
      </c>
      <c r="L17" s="151"/>
      <c r="M17" s="77"/>
    </row>
    <row r="18" spans="1:13" s="63" customFormat="1" ht="16.5" customHeight="1" thickBo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77"/>
    </row>
    <row r="19" spans="1:13" s="63" customFormat="1" ht="16.5" customHeight="1">
      <c r="A19" s="134" t="s">
        <v>25</v>
      </c>
      <c r="B19" s="135"/>
      <c r="C19" s="136"/>
      <c r="D19" s="137"/>
      <c r="E19" s="138"/>
      <c r="F19" s="139"/>
      <c r="G19" s="136"/>
      <c r="H19" s="137"/>
      <c r="I19" s="138"/>
      <c r="J19" s="139"/>
      <c r="K19" s="136"/>
      <c r="L19" s="137"/>
      <c r="M19" s="121"/>
    </row>
    <row r="20" spans="1:13" s="63" customFormat="1" ht="16.5" customHeight="1">
      <c r="A20" s="78" t="s">
        <v>62</v>
      </c>
      <c r="B20" s="104">
        <v>1324680</v>
      </c>
      <c r="C20" s="79"/>
      <c r="D20" s="80">
        <v>41568</v>
      </c>
      <c r="E20" s="81"/>
      <c r="F20" s="85">
        <v>41568</v>
      </c>
      <c r="G20" s="79"/>
      <c r="H20" s="80">
        <v>41682</v>
      </c>
      <c r="I20" s="81"/>
      <c r="J20" s="85">
        <v>41568</v>
      </c>
      <c r="K20" s="104">
        <v>1324680</v>
      </c>
      <c r="L20" s="80">
        <v>20158</v>
      </c>
      <c r="M20" s="77"/>
    </row>
    <row r="21" spans="1:13" s="63" customFormat="1" ht="16.5" customHeight="1">
      <c r="A21" s="78" t="s">
        <v>63</v>
      </c>
      <c r="B21" s="104">
        <v>606446</v>
      </c>
      <c r="C21" s="79"/>
      <c r="D21" s="80">
        <v>49958</v>
      </c>
      <c r="E21" s="81"/>
      <c r="F21" s="85">
        <v>52773</v>
      </c>
      <c r="G21" s="79"/>
      <c r="H21" s="80">
        <v>52918</v>
      </c>
      <c r="I21" s="81"/>
      <c r="J21" s="85">
        <v>52773</v>
      </c>
      <c r="K21" s="79">
        <v>1500000</v>
      </c>
      <c r="L21" s="80">
        <v>27471</v>
      </c>
      <c r="M21" s="77"/>
    </row>
    <row r="22" spans="1:13" s="63" customFormat="1" ht="16.5" customHeight="1">
      <c r="A22" s="103" t="s">
        <v>10</v>
      </c>
      <c r="B22" s="105">
        <f>SUM(B20:B21)</f>
        <v>1931126</v>
      </c>
      <c r="C22" s="106">
        <f aca="true" t="shared" si="1" ref="C22:L22">SUM(C20:C21)</f>
        <v>0</v>
      </c>
      <c r="D22" s="107">
        <f t="shared" si="1"/>
        <v>91526</v>
      </c>
      <c r="E22" s="102">
        <f t="shared" si="1"/>
        <v>0</v>
      </c>
      <c r="F22" s="108">
        <f t="shared" si="1"/>
        <v>94341</v>
      </c>
      <c r="G22" s="106">
        <f t="shared" si="1"/>
        <v>0</v>
      </c>
      <c r="H22" s="107">
        <f t="shared" si="1"/>
        <v>94600</v>
      </c>
      <c r="I22" s="102">
        <f t="shared" si="1"/>
        <v>0</v>
      </c>
      <c r="J22" s="108">
        <f t="shared" si="1"/>
        <v>94341</v>
      </c>
      <c r="K22" s="106">
        <f t="shared" si="1"/>
        <v>2824680</v>
      </c>
      <c r="L22" s="107">
        <f t="shared" si="1"/>
        <v>47629</v>
      </c>
      <c r="M22" s="77"/>
    </row>
    <row r="23" spans="1:13" s="63" customFormat="1" ht="16.5" customHeight="1" thickBot="1">
      <c r="A23" s="116" t="s">
        <v>71</v>
      </c>
      <c r="B23" s="117"/>
      <c r="C23" s="152">
        <f>C22+D22</f>
        <v>91526</v>
      </c>
      <c r="D23" s="153"/>
      <c r="E23" s="154">
        <f>E22+F22</f>
        <v>94341</v>
      </c>
      <c r="F23" s="155"/>
      <c r="G23" s="152">
        <f>G22+H22</f>
        <v>94600</v>
      </c>
      <c r="H23" s="153"/>
      <c r="I23" s="154">
        <f>I22+J22</f>
        <v>94341</v>
      </c>
      <c r="J23" s="155"/>
      <c r="K23" s="152">
        <f>K22+L22</f>
        <v>2872309</v>
      </c>
      <c r="L23" s="153"/>
      <c r="M23" s="77"/>
    </row>
    <row r="24" spans="1:13" s="63" customFormat="1" ht="16.5" customHeight="1" thickBot="1">
      <c r="A24" s="120"/>
      <c r="B24" s="111"/>
      <c r="C24" s="112"/>
      <c r="D24" s="113"/>
      <c r="E24" s="114"/>
      <c r="F24" s="115"/>
      <c r="G24" s="112"/>
      <c r="H24" s="113"/>
      <c r="I24" s="114"/>
      <c r="J24" s="115"/>
      <c r="K24" s="112"/>
      <c r="L24" s="113"/>
      <c r="M24" s="77"/>
    </row>
    <row r="25" spans="1:13" s="63" customFormat="1" ht="19.5" customHeight="1" thickBot="1">
      <c r="A25" s="35" t="s">
        <v>24</v>
      </c>
      <c r="B25" s="118">
        <f>B12+B22</f>
        <v>23429372</v>
      </c>
      <c r="C25" s="87">
        <f aca="true" t="shared" si="2" ref="C25:L25">C12+C22</f>
        <v>921627.552</v>
      </c>
      <c r="D25" s="119">
        <f t="shared" si="2"/>
        <v>1318608</v>
      </c>
      <c r="E25" s="118">
        <f t="shared" si="2"/>
        <v>8551726.552000001</v>
      </c>
      <c r="F25" s="87">
        <f t="shared" si="2"/>
        <v>1284929</v>
      </c>
      <c r="G25" s="87">
        <f t="shared" si="2"/>
        <v>982126.552</v>
      </c>
      <c r="H25" s="119">
        <f t="shared" si="2"/>
        <v>706937</v>
      </c>
      <c r="I25" s="118">
        <f t="shared" si="2"/>
        <v>982126.552</v>
      </c>
      <c r="J25" s="87">
        <f t="shared" si="2"/>
        <v>653835</v>
      </c>
      <c r="K25" s="87">
        <f t="shared" si="2"/>
        <v>3806806.552</v>
      </c>
      <c r="L25" s="119">
        <f t="shared" si="2"/>
        <v>555268</v>
      </c>
      <c r="M25" s="77"/>
    </row>
    <row r="26" spans="1:13" s="63" customFormat="1" ht="27.75" customHeight="1">
      <c r="A26" s="88" t="s">
        <v>85</v>
      </c>
      <c r="B26" s="89"/>
      <c r="C26" s="89"/>
      <c r="D26" s="89"/>
      <c r="E26" s="89"/>
      <c r="F26" s="89"/>
      <c r="G26" s="90"/>
      <c r="H26" s="89"/>
      <c r="I26" s="90"/>
      <c r="J26" s="89"/>
      <c r="K26" s="90"/>
      <c r="L26" s="89"/>
      <c r="M26" s="77"/>
    </row>
    <row r="27" spans="1:13" ht="12.75">
      <c r="A27" s="3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2.75">
      <c r="A28" s="30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</sheetData>
  <mergeCells count="22">
    <mergeCell ref="I17:J17"/>
    <mergeCell ref="K17:L17"/>
    <mergeCell ref="C17:D17"/>
    <mergeCell ref="E17:F17"/>
    <mergeCell ref="G17:H17"/>
    <mergeCell ref="G3:H3"/>
    <mergeCell ref="I3:J3"/>
    <mergeCell ref="K3:L3"/>
    <mergeCell ref="A3:A4"/>
    <mergeCell ref="B3:B4"/>
    <mergeCell ref="C3:D3"/>
    <mergeCell ref="E3:F3"/>
    <mergeCell ref="K13:L13"/>
    <mergeCell ref="C23:D23"/>
    <mergeCell ref="E23:F23"/>
    <mergeCell ref="G23:H23"/>
    <mergeCell ref="I23:J23"/>
    <mergeCell ref="K23:L23"/>
    <mergeCell ref="C13:D13"/>
    <mergeCell ref="E13:F13"/>
    <mergeCell ref="G13:H13"/>
    <mergeCell ref="I13:J13"/>
  </mergeCells>
  <printOptions/>
  <pageMargins left="0.79" right="0.21" top="1.27" bottom="0.39" header="0.79" footer="0.17"/>
  <pageSetup horizontalDpi="300" verticalDpi="300" orientation="landscape" paperSize="9" scale="95" r:id="rId1"/>
  <headerFooter alignWithMargins="0">
    <oddHeader>&amp;R
&amp;"Arial CE,tučné"&amp;12Príloha č.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29.625" style="0" customWidth="1"/>
    <col min="2" max="2" width="10.75390625" style="0" customWidth="1"/>
    <col min="3" max="5" width="9.75390625" style="0" customWidth="1"/>
    <col min="6" max="6" width="10.875" style="0" customWidth="1"/>
    <col min="7" max="10" width="9.75390625" style="0" customWidth="1"/>
  </cols>
  <sheetData>
    <row r="1" ht="18">
      <c r="A1" s="39" t="s">
        <v>27</v>
      </c>
    </row>
    <row r="2" ht="18">
      <c r="A2" s="39" t="s">
        <v>28</v>
      </c>
    </row>
    <row r="3" ht="21" thickBot="1">
      <c r="A3" s="1"/>
    </row>
    <row r="4" spans="1:12" ht="12.75">
      <c r="A4" s="2"/>
      <c r="B4" s="3"/>
      <c r="C4" s="4" t="s">
        <v>0</v>
      </c>
      <c r="D4" s="4"/>
      <c r="E4" s="6" t="s">
        <v>1</v>
      </c>
      <c r="F4" s="5"/>
      <c r="G4" s="4" t="s">
        <v>2</v>
      </c>
      <c r="H4" s="5"/>
      <c r="I4" s="4" t="s">
        <v>29</v>
      </c>
      <c r="J4" s="5"/>
      <c r="K4" s="4" t="s">
        <v>66</v>
      </c>
      <c r="L4" s="5"/>
    </row>
    <row r="5" spans="1:12" ht="26.25" thickBot="1">
      <c r="A5" s="7" t="s">
        <v>3</v>
      </c>
      <c r="B5" s="10" t="s">
        <v>65</v>
      </c>
      <c r="C5" s="11" t="s">
        <v>5</v>
      </c>
      <c r="D5" s="51" t="s">
        <v>4</v>
      </c>
      <c r="E5" s="8" t="s">
        <v>5</v>
      </c>
      <c r="F5" s="9" t="s">
        <v>4</v>
      </c>
      <c r="G5" s="12" t="s">
        <v>5</v>
      </c>
      <c r="H5" s="9" t="s">
        <v>4</v>
      </c>
      <c r="I5" s="12" t="s">
        <v>5</v>
      </c>
      <c r="J5" s="9" t="s">
        <v>4</v>
      </c>
      <c r="K5" s="12" t="s">
        <v>5</v>
      </c>
      <c r="L5" s="9" t="s">
        <v>4</v>
      </c>
    </row>
    <row r="6" spans="1:12" ht="12.75">
      <c r="A6" s="13"/>
      <c r="B6" s="13"/>
      <c r="C6" s="14"/>
      <c r="D6" s="47"/>
      <c r="E6" s="50"/>
      <c r="F6" s="15"/>
      <c r="G6" s="16"/>
      <c r="H6" s="17"/>
      <c r="I6" s="14"/>
      <c r="J6" s="15"/>
      <c r="K6" s="14"/>
      <c r="L6" s="15"/>
    </row>
    <row r="7" spans="1:12" ht="24">
      <c r="A7" s="18" t="s">
        <v>73</v>
      </c>
      <c r="B7" s="43">
        <v>6431264</v>
      </c>
      <c r="C7" s="19"/>
      <c r="D7" s="24"/>
      <c r="E7" s="21"/>
      <c r="F7" s="20"/>
      <c r="G7" s="21"/>
      <c r="H7" s="22"/>
      <c r="I7" s="19"/>
      <c r="J7" s="20"/>
      <c r="K7" s="19"/>
      <c r="L7" s="20"/>
    </row>
    <row r="8" spans="1:12" ht="12.75">
      <c r="A8" s="18" t="s">
        <v>6</v>
      </c>
      <c r="B8" s="43"/>
      <c r="C8" s="19"/>
      <c r="D8" s="24"/>
      <c r="E8" s="21"/>
      <c r="F8" s="20"/>
      <c r="G8" s="21"/>
      <c r="H8" s="22"/>
      <c r="I8" s="19"/>
      <c r="J8" s="20"/>
      <c r="K8" s="19"/>
      <c r="L8" s="20"/>
    </row>
    <row r="9" spans="1:12" ht="12.75">
      <c r="A9" s="18" t="s">
        <v>31</v>
      </c>
      <c r="B9" s="43">
        <v>0</v>
      </c>
      <c r="C9" s="19"/>
      <c r="D9" s="24"/>
      <c r="E9" s="21"/>
      <c r="F9" s="20"/>
      <c r="G9" s="21"/>
      <c r="H9" s="22"/>
      <c r="I9" s="19"/>
      <c r="J9" s="20"/>
      <c r="K9" s="19"/>
      <c r="L9" s="20"/>
    </row>
    <row r="10" spans="1:12" ht="12.75">
      <c r="A10" s="18" t="s">
        <v>7</v>
      </c>
      <c r="B10" s="43">
        <v>6431264</v>
      </c>
      <c r="C10" s="52"/>
      <c r="D10" s="49"/>
      <c r="E10" s="21"/>
      <c r="F10" s="20"/>
      <c r="G10" s="21"/>
      <c r="H10" s="22"/>
      <c r="I10" s="19"/>
      <c r="J10" s="20"/>
      <c r="K10" s="19"/>
      <c r="L10" s="20"/>
    </row>
    <row r="11" spans="1:12" ht="12.75">
      <c r="A11" s="18" t="s">
        <v>76</v>
      </c>
      <c r="B11" s="43">
        <f>B13+B14</f>
        <v>2137899</v>
      </c>
      <c r="C11" s="19"/>
      <c r="D11" s="24">
        <f>D13+D14</f>
        <v>0</v>
      </c>
      <c r="E11" s="21"/>
      <c r="F11" s="20"/>
      <c r="G11" s="21"/>
      <c r="H11" s="22"/>
      <c r="I11" s="19"/>
      <c r="J11" s="20"/>
      <c r="K11" s="19"/>
      <c r="L11" s="20"/>
    </row>
    <row r="12" spans="1:12" ht="12.75">
      <c r="A12" s="18" t="s">
        <v>6</v>
      </c>
      <c r="B12" s="43"/>
      <c r="C12" s="44"/>
      <c r="D12" s="48"/>
      <c r="E12" s="21"/>
      <c r="F12" s="20"/>
      <c r="G12" s="21"/>
      <c r="H12" s="23"/>
      <c r="I12" s="19"/>
      <c r="J12" s="24"/>
      <c r="K12" s="19"/>
      <c r="L12" s="24"/>
    </row>
    <row r="13" spans="1:12" ht="12.75">
      <c r="A13" s="18" t="s">
        <v>75</v>
      </c>
      <c r="B13" s="43">
        <v>975000</v>
      </c>
      <c r="C13" s="19"/>
      <c r="D13" s="24"/>
      <c r="E13" s="21"/>
      <c r="F13" s="20"/>
      <c r="G13" s="21"/>
      <c r="H13" s="23"/>
      <c r="I13" s="19"/>
      <c r="J13" s="24"/>
      <c r="K13" s="19"/>
      <c r="L13" s="24"/>
    </row>
    <row r="14" spans="1:12" ht="15" customHeight="1">
      <c r="A14" s="18" t="s">
        <v>32</v>
      </c>
      <c r="B14" s="43">
        <v>1162899</v>
      </c>
      <c r="C14" s="19"/>
      <c r="D14" s="24"/>
      <c r="E14" s="21"/>
      <c r="F14" s="20"/>
      <c r="G14" s="21"/>
      <c r="H14" s="23"/>
      <c r="I14" s="19"/>
      <c r="J14" s="24"/>
      <c r="K14" s="19"/>
      <c r="L14" s="24"/>
    </row>
    <row r="15" spans="1:12" ht="36" customHeight="1">
      <c r="A15" s="18" t="s">
        <v>74</v>
      </c>
      <c r="B15" s="43">
        <f>1755211+1732940</f>
        <v>3488151</v>
      </c>
      <c r="C15" s="19"/>
      <c r="D15" s="24"/>
      <c r="E15" s="21"/>
      <c r="F15" s="20"/>
      <c r="G15" s="21"/>
      <c r="H15" s="23"/>
      <c r="I15" s="19"/>
      <c r="J15" s="24"/>
      <c r="K15" s="19"/>
      <c r="L15" s="24"/>
    </row>
    <row r="16" spans="1:12" ht="15" customHeight="1">
      <c r="A16" s="18" t="s">
        <v>8</v>
      </c>
      <c r="B16" s="43">
        <v>21498246</v>
      </c>
      <c r="C16" s="19"/>
      <c r="D16" s="24">
        <v>2245217</v>
      </c>
      <c r="E16" s="21"/>
      <c r="F16" s="20">
        <v>10019470</v>
      </c>
      <c r="G16" s="21"/>
      <c r="H16" s="23">
        <v>1593197</v>
      </c>
      <c r="I16" s="19"/>
      <c r="J16" s="24">
        <v>1549172</v>
      </c>
      <c r="K16" s="19"/>
      <c r="L16" s="24">
        <v>1549172</v>
      </c>
    </row>
    <row r="17" spans="1:12" ht="24">
      <c r="A17" s="18" t="s">
        <v>9</v>
      </c>
      <c r="B17" s="60">
        <v>6870000</v>
      </c>
      <c r="C17" s="19"/>
      <c r="D17" s="122"/>
      <c r="E17" s="21"/>
      <c r="F17" s="20">
        <f>100000+130000</f>
        <v>230000</v>
      </c>
      <c r="G17" s="21"/>
      <c r="H17" s="22">
        <f>70000+130000</f>
        <v>200000</v>
      </c>
      <c r="I17" s="19"/>
      <c r="J17" s="20">
        <f>35000+130000</f>
        <v>165000</v>
      </c>
      <c r="K17" s="19"/>
      <c r="L17" s="20">
        <v>155000</v>
      </c>
    </row>
    <row r="18" spans="1:12" ht="13.5" thickBot="1">
      <c r="A18" s="18" t="s">
        <v>33</v>
      </c>
      <c r="B18" s="61">
        <v>6800000</v>
      </c>
      <c r="C18" s="52"/>
      <c r="D18" s="123"/>
      <c r="E18" s="45"/>
      <c r="F18" s="42">
        <v>130000</v>
      </c>
      <c r="G18" s="45"/>
      <c r="H18" s="46">
        <v>130000</v>
      </c>
      <c r="I18" s="52"/>
      <c r="J18" s="42">
        <v>130000</v>
      </c>
      <c r="K18" s="52"/>
      <c r="L18" s="42">
        <v>100000</v>
      </c>
    </row>
    <row r="19" spans="1:12" ht="15.75" thickBot="1">
      <c r="A19" s="25" t="s">
        <v>10</v>
      </c>
      <c r="B19" s="125"/>
      <c r="C19" s="26">
        <f>C7+C11+C16+C17</f>
        <v>0</v>
      </c>
      <c r="D19" s="126">
        <f aca="true" t="shared" si="0" ref="D19:L19">D7+D11+D16+D17</f>
        <v>2245217</v>
      </c>
      <c r="E19" s="26">
        <f t="shared" si="0"/>
        <v>0</v>
      </c>
      <c r="F19" s="126">
        <f t="shared" si="0"/>
        <v>10249470</v>
      </c>
      <c r="G19" s="26">
        <f t="shared" si="0"/>
        <v>0</v>
      </c>
      <c r="H19" s="126">
        <f t="shared" si="0"/>
        <v>1793197</v>
      </c>
      <c r="I19" s="26">
        <f t="shared" si="0"/>
        <v>0</v>
      </c>
      <c r="J19" s="126">
        <f t="shared" si="0"/>
        <v>1714172</v>
      </c>
      <c r="K19" s="26">
        <f t="shared" si="0"/>
        <v>0</v>
      </c>
      <c r="L19" s="126">
        <f t="shared" si="0"/>
        <v>1704172</v>
      </c>
    </row>
    <row r="20" ht="12.75">
      <c r="A20" s="27" t="s">
        <v>77</v>
      </c>
    </row>
    <row r="21" spans="1:10" ht="12.75">
      <c r="A21" s="41" t="s">
        <v>54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1" t="s">
        <v>55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1" t="s">
        <v>30</v>
      </c>
      <c r="B23" s="40"/>
      <c r="C23" s="40"/>
      <c r="D23" s="40"/>
      <c r="E23" s="40"/>
      <c r="F23" s="40"/>
      <c r="G23" s="40"/>
      <c r="H23" s="40"/>
      <c r="I23" s="40"/>
      <c r="J23" s="40"/>
    </row>
  </sheetData>
  <printOptions/>
  <pageMargins left="0.82" right="0.46" top="1.52" bottom="0.63" header="1" footer="0.32"/>
  <pageSetup horizontalDpi="300" verticalDpi="300" orientation="landscape" paperSize="9" scale="95" r:id="rId1"/>
  <headerFooter alignWithMargins="0">
    <oddHeader>&amp;R&amp;"Arial CE,tučné"&amp;11Príloha č. 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P13"/>
    </sheetView>
  </sheetViews>
  <sheetFormatPr defaultColWidth="9.00390625" defaultRowHeight="12.75"/>
  <cols>
    <col min="1" max="1" width="15.375" style="0" customWidth="1"/>
    <col min="2" max="3" width="11.625" style="0" customWidth="1"/>
    <col min="15" max="15" width="9.875" style="0" customWidth="1"/>
  </cols>
  <sheetData>
    <row r="7" ht="36" customHeight="1"/>
    <row r="8" ht="39.75" customHeight="1"/>
    <row r="9" ht="36" customHeight="1"/>
    <row r="10" ht="24" customHeight="1"/>
  </sheetData>
  <printOptions/>
  <pageMargins left="0.75" right="0.75" top="1" bottom="1" header="0.4921259845" footer="0.4921259845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kontrolného mechanizmu...</dc:title>
  <dc:subject>Príloha 7 8 9 </dc:subject>
  <dc:creator>Polakova</dc:creator>
  <cp:keywords/>
  <dc:description/>
  <cp:lastModifiedBy>ondrasova</cp:lastModifiedBy>
  <cp:lastPrinted>2006-05-25T09:42:36Z</cp:lastPrinted>
  <dcterms:created xsi:type="dcterms:W3CDTF">2004-03-04T16:16:39Z</dcterms:created>
  <dcterms:modified xsi:type="dcterms:W3CDTF">2006-05-26T19:19:06Z</dcterms:modified>
  <cp:category>PVM</cp:category>
  <cp:version/>
  <cp:contentType/>
  <cp:contentStatus/>
</cp:coreProperties>
</file>