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firstSheet="2" activeTab="2"/>
  </bookViews>
  <sheets>
    <sheet name="Hárok2" sheetId="1" state="hidden" r:id="rId1"/>
    <sheet name="Hárok1" sheetId="2" state="hidden" r:id="rId2"/>
    <sheet name="finančné" sheetId="3" r:id="rId3"/>
  </sheets>
  <definedNames>
    <definedName name="_xlnm.Print_Area" localSheetId="2">'finančné'!$A$5:$X$31</definedName>
  </definedNames>
  <calcPr fullCalcOnLoad="1"/>
</workbook>
</file>

<file path=xl/sharedStrings.xml><?xml version="1.0" encoding="utf-8"?>
<sst xmlns="http://schemas.openxmlformats.org/spreadsheetml/2006/main" count="207" uniqueCount="62">
  <si>
    <t>Názov opatrenia</t>
  </si>
  <si>
    <t xml:space="preserve">Spolu </t>
  </si>
  <si>
    <t>Objem FP na opatrenie
/na celé programové obdobie/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</si>
  <si>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</si>
  <si>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</si>
  <si>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</si>
  <si>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</si>
  <si>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</si>
  <si>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</si>
  <si>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</si>
  <si>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</si>
  <si>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</si>
  <si>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OP Základná infraštruktúra 
Opatrenie 2.1  Zlepšenie a rozvoj infraštruktúry na ochranu a racionálne využívanie vôd </t>
  </si>
  <si>
    <t>OP Základná infraštruktúra
Opatrenie 3.1  Budovanie a 
rozvoj občianskej infraštruktúry</t>
  </si>
  <si>
    <t>SOP LZ 
Opatrenie 1.3 
 Rozvoj vzdelávania a prípravy uchádzačov o zamestnanie s cieľom zlepšiť ich možnosti na trhu práce</t>
  </si>
  <si>
    <t>SOP ĽZ 
Opatrenie 2.1  Zlepšenie zamestnateľnosti skupín ohrozených sociálnym vylúčením</t>
  </si>
  <si>
    <t>SOP ĽZ
Opatrenie 3.3  
Rozvoj poradenstva o povolaniach a zamestnaniach a systémov na predvídanie zmien kvalifikačných potrieb trhu práce</t>
  </si>
  <si>
    <t>EÚ zdroje</t>
  </si>
  <si>
    <t xml:space="preserve">ŠR zdroje </t>
  </si>
  <si>
    <t>ŠR zdroje</t>
  </si>
  <si>
    <t>10.</t>
  </si>
  <si>
    <t>11.</t>
  </si>
  <si>
    <t>celkom za opatrenie</t>
  </si>
  <si>
    <t>celkom 
za opatrenie</t>
  </si>
  <si>
    <t>12.</t>
  </si>
  <si>
    <t>13.</t>
  </si>
  <si>
    <t>Číslo</t>
  </si>
  <si>
    <t>Prehľad realizácie opatrení so zvýšnou mierou intervencie 80:20</t>
  </si>
  <si>
    <t>14.</t>
  </si>
  <si>
    <t>15.</t>
  </si>
  <si>
    <t>16.</t>
  </si>
  <si>
    <t>17.</t>
  </si>
  <si>
    <t>18.</t>
  </si>
  <si>
    <t>z toho projekty nepriamo podporujúce marginalizované rómske komunity*</t>
  </si>
  <si>
    <t>z toho projekty priamo podporujúce marginalizované rómske komunity**</t>
  </si>
  <si>
    <t xml:space="preserve">počet </t>
  </si>
  <si>
    <t>Príloha č. 12</t>
  </si>
  <si>
    <t>v SKK</t>
  </si>
  <si>
    <t>Národné projekty</t>
  </si>
  <si>
    <t>Dopytovo-orientované projekty</t>
  </si>
  <si>
    <t>ostatné projekty v rámci opatrenia</t>
  </si>
  <si>
    <t>počet</t>
  </si>
  <si>
    <t>EU zdroje</t>
  </si>
  <si>
    <t>19.</t>
  </si>
  <si>
    <t>20.</t>
  </si>
  <si>
    <t>21.</t>
  </si>
  <si>
    <t>22.</t>
  </si>
  <si>
    <t>23.</t>
  </si>
  <si>
    <t>ostatné projekty v rámci opatrenia***</t>
  </si>
  <si>
    <t>*** - projekty, ktoré nemajú žiadny dopad na rómske marginalizované skupiny, ale spadajú do daného opatrenia</t>
  </si>
  <si>
    <r>
      <t>** - uvedené projekty majú</t>
    </r>
    <r>
      <rPr>
        <sz val="10"/>
        <rFont val="Arial"/>
        <family val="2"/>
      </rPr>
      <t xml:space="preserve"> priamy dopad</t>
    </r>
    <r>
      <rPr>
        <b/>
        <sz val="10"/>
        <rFont val="Arial"/>
        <family val="2"/>
      </rPr>
      <t xml:space="preserve"> na rómske marginalizované skupiny (informácia je potrebné získať buď z cieľov projektu alebo indikátorov)</t>
    </r>
  </si>
  <si>
    <t>* - nepriamy dopad - v mieste realizácie projektu je evidované rómske osídlenie, či už vo forme koncentrácie, separácie alebo segregácie (informácia je potrebné získať buď z cieľov projektu alebo indikátorov)</t>
  </si>
  <si>
    <t>z toho projekty nepriamo podporujúce 
marginalizované rómske komunity*</t>
  </si>
  <si>
    <t>z toho projekty priamo podporujúce
marginalizované rómske komunity**</t>
  </si>
  <si>
    <t>SOP Poľnohospodárstvo a rozvoj vidieka
Opatrenie 2.3.1 Pozemkové úpravy</t>
  </si>
  <si>
    <t xml:space="preserve">**** jeden zo zazmluvnených projektov priamo podporujúcich marginalizované rómske komunity generuje značný čistý výnos, preto bola výška príspevku z ERDF znížená na 50% a výška príspevku zo zdrojov ŠR bola upravená na 45% </t>
  </si>
  <si>
    <t>Ide o projekt: Výstavba infraštrukúty - kanalizácie v obci Gemerská Hôrka:</t>
  </si>
  <si>
    <t>Objem finančných prostriedkov na základe uzatvorených zmlúv
 k 31.12. 2008</t>
  </si>
  <si>
    <t>Počet uzatvorených zmlúv k 31.12.2008</t>
  </si>
  <si>
    <t>Reálne čerpanie prostriedkov EÚ a ŠR k 31.12.2008</t>
  </si>
  <si>
    <t>****9</t>
  </si>
  <si>
    <t>SOP ĽZ
Opatrenie 1.1  Modernizácia a zvýšenie rozsahu a kvality služieb zamestnanosti a rozvoj 
  aktivačných programov uchádzačov o zamestnanie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</si>
</sst>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#,##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Arial Narrow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 wrapText="1"/>
    </xf>
    <xf numFmtId="3" fontId="0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1" fontId="9" fillId="0" borderId="3" xfId="20" applyNumberFormat="1" applyFont="1" applyBorder="1" applyAlignment="1">
      <alignment horizontal="right" vertical="center"/>
      <protection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3" fontId="0" fillId="3" borderId="29" xfId="0" applyNumberFormat="1" applyFont="1" applyFill="1" applyBorder="1" applyAlignment="1">
      <alignment horizontal="right"/>
    </xf>
    <xf numFmtId="1" fontId="0" fillId="3" borderId="29" xfId="0" applyNumberFormat="1" applyFont="1" applyFill="1" applyBorder="1" applyAlignment="1">
      <alignment horizontal="right"/>
    </xf>
    <xf numFmtId="0" fontId="0" fillId="3" borderId="30" xfId="0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3" fontId="0" fillId="3" borderId="31" xfId="0" applyNumberFormat="1" applyFont="1" applyFill="1" applyBorder="1" applyAlignment="1">
      <alignment horizontal="right"/>
    </xf>
    <xf numFmtId="3" fontId="0" fillId="3" borderId="32" xfId="0" applyNumberFormat="1" applyFont="1" applyFill="1" applyBorder="1" applyAlignment="1">
      <alignment horizontal="right"/>
    </xf>
    <xf numFmtId="3" fontId="0" fillId="3" borderId="17" xfId="0" applyNumberFormat="1" applyFont="1" applyFill="1" applyBorder="1" applyAlignment="1">
      <alignment horizontal="right"/>
    </xf>
    <xf numFmtId="1" fontId="0" fillId="3" borderId="32" xfId="0" applyNumberFormat="1" applyFont="1" applyFill="1" applyBorder="1" applyAlignment="1">
      <alignment horizontal="right"/>
    </xf>
    <xf numFmtId="3" fontId="0" fillId="3" borderId="25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1" fontId="0" fillId="3" borderId="13" xfId="0" applyNumberFormat="1" applyFont="1" applyFill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3" fontId="0" fillId="3" borderId="18" xfId="0" applyNumberFormat="1" applyFont="1" applyFill="1" applyBorder="1" applyAlignment="1">
      <alignment horizontal="right"/>
    </xf>
    <xf numFmtId="1" fontId="0" fillId="3" borderId="17" xfId="0" applyNumberFormat="1" applyFont="1" applyFill="1" applyBorder="1" applyAlignment="1">
      <alignment horizontal="right"/>
    </xf>
    <xf numFmtId="0" fontId="0" fillId="3" borderId="1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" fontId="10" fillId="3" borderId="13" xfId="0" applyNumberFormat="1" applyFont="1" applyFill="1" applyBorder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1" fontId="10" fillId="3" borderId="17" xfId="0" applyNumberFormat="1" applyFont="1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1" fontId="0" fillId="3" borderId="13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3" fontId="0" fillId="3" borderId="30" xfId="0" applyNumberFormat="1" applyFon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3" fontId="0" fillId="3" borderId="33" xfId="0" applyNumberFormat="1" applyFont="1" applyFill="1" applyBorder="1" applyAlignment="1">
      <alignment horizontal="right"/>
    </xf>
    <xf numFmtId="1" fontId="0" fillId="3" borderId="17" xfId="0" applyNumberFormat="1" applyFont="1" applyFill="1" applyBorder="1" applyAlignment="1">
      <alignment/>
    </xf>
    <xf numFmtId="3" fontId="0" fillId="0" borderId="3" xfId="20" applyNumberFormat="1" applyFont="1" applyBorder="1" applyAlignment="1">
      <alignment horizontal="right" vertical="center"/>
      <protection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3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3" fontId="0" fillId="3" borderId="3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 wrapText="1"/>
    </xf>
    <xf numFmtId="3" fontId="0" fillId="0" borderId="44" xfId="0" applyNumberFormat="1" applyFill="1" applyBorder="1" applyAlignment="1">
      <alignment horizontal="center" wrapText="1"/>
    </xf>
    <xf numFmtId="3" fontId="0" fillId="0" borderId="44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5" fillId="0" borderId="47" xfId="0" applyFont="1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wrapText="1"/>
    </xf>
    <xf numFmtId="0" fontId="5" fillId="0" borderId="43" xfId="0" applyFont="1" applyFill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súhrnná róm.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selection activeCell="J6" sqref="J6"/>
    </sheetView>
  </sheetViews>
  <sheetFormatPr defaultColWidth="9.140625" defaultRowHeight="12.75"/>
  <sheetData>
    <row r="1" spans="1:23" ht="12.75">
      <c r="A1" s="168" t="s">
        <v>0</v>
      </c>
      <c r="B1" s="169" t="s">
        <v>2</v>
      </c>
      <c r="C1" s="170"/>
      <c r="D1" s="171" t="s">
        <v>57</v>
      </c>
      <c r="E1" s="161"/>
      <c r="F1" s="161"/>
      <c r="G1" s="161"/>
      <c r="H1" s="161"/>
      <c r="I1" s="161"/>
      <c r="J1" s="161"/>
      <c r="K1" s="172"/>
      <c r="L1" s="173" t="s">
        <v>58</v>
      </c>
      <c r="M1" s="174"/>
      <c r="N1" s="174"/>
      <c r="O1" s="175"/>
      <c r="P1" s="160" t="s">
        <v>59</v>
      </c>
      <c r="Q1" s="161"/>
      <c r="R1" s="161"/>
      <c r="S1" s="161"/>
      <c r="T1" s="162"/>
      <c r="U1" s="162"/>
      <c r="V1" s="162"/>
      <c r="W1" s="162"/>
    </row>
    <row r="2" spans="1:23" ht="140.25">
      <c r="A2" s="168"/>
      <c r="B2" s="163" t="s">
        <v>17</v>
      </c>
      <c r="C2" s="142" t="s">
        <v>18</v>
      </c>
      <c r="D2" s="144" t="s">
        <v>22</v>
      </c>
      <c r="E2" s="164"/>
      <c r="F2" s="159" t="s">
        <v>33</v>
      </c>
      <c r="G2" s="159"/>
      <c r="H2" s="159" t="s">
        <v>34</v>
      </c>
      <c r="I2" s="159"/>
      <c r="J2" s="159" t="s">
        <v>48</v>
      </c>
      <c r="K2" s="165"/>
      <c r="L2" s="19" t="s">
        <v>23</v>
      </c>
      <c r="M2" s="3" t="s">
        <v>52</v>
      </c>
      <c r="N2" s="3" t="s">
        <v>53</v>
      </c>
      <c r="O2" s="33" t="s">
        <v>40</v>
      </c>
      <c r="P2" s="166" t="s">
        <v>23</v>
      </c>
      <c r="Q2" s="167"/>
      <c r="R2" s="159" t="s">
        <v>33</v>
      </c>
      <c r="S2" s="159"/>
      <c r="T2" s="159" t="s">
        <v>34</v>
      </c>
      <c r="U2" s="159"/>
      <c r="V2" s="159" t="s">
        <v>40</v>
      </c>
      <c r="W2" s="159"/>
    </row>
    <row r="3" spans="1:23" ht="25.5">
      <c r="A3" s="168"/>
      <c r="B3" s="141"/>
      <c r="C3" s="143"/>
      <c r="D3" s="34" t="s">
        <v>17</v>
      </c>
      <c r="E3" s="2" t="s">
        <v>19</v>
      </c>
      <c r="F3" s="2" t="s">
        <v>17</v>
      </c>
      <c r="G3" s="2" t="s">
        <v>19</v>
      </c>
      <c r="H3" s="2" t="s">
        <v>17</v>
      </c>
      <c r="I3" s="2" t="s">
        <v>19</v>
      </c>
      <c r="J3" s="2" t="s">
        <v>17</v>
      </c>
      <c r="K3" s="35" t="s">
        <v>19</v>
      </c>
      <c r="L3" s="38"/>
      <c r="M3" s="2"/>
      <c r="N3" s="2"/>
      <c r="O3" s="35"/>
      <c r="P3" s="38" t="s">
        <v>17</v>
      </c>
      <c r="Q3" s="2" t="s">
        <v>19</v>
      </c>
      <c r="R3" s="3" t="s">
        <v>17</v>
      </c>
      <c r="S3" s="2" t="s">
        <v>19</v>
      </c>
      <c r="T3" s="3" t="s">
        <v>17</v>
      </c>
      <c r="U3" s="2" t="s">
        <v>19</v>
      </c>
      <c r="V3" s="3" t="s">
        <v>42</v>
      </c>
      <c r="W3" s="2" t="s">
        <v>19</v>
      </c>
    </row>
    <row r="4" spans="1:23" ht="12.75">
      <c r="A4" s="168"/>
      <c r="B4" s="34" t="s">
        <v>37</v>
      </c>
      <c r="C4" s="35" t="s">
        <v>37</v>
      </c>
      <c r="D4" s="34" t="s">
        <v>37</v>
      </c>
      <c r="E4" s="2" t="s">
        <v>37</v>
      </c>
      <c r="F4" s="2" t="s">
        <v>37</v>
      </c>
      <c r="G4" s="2" t="s">
        <v>37</v>
      </c>
      <c r="H4" s="2" t="s">
        <v>37</v>
      </c>
      <c r="I4" s="2" t="s">
        <v>37</v>
      </c>
      <c r="J4" s="2" t="s">
        <v>37</v>
      </c>
      <c r="K4" s="35" t="s">
        <v>37</v>
      </c>
      <c r="L4" s="38" t="s">
        <v>35</v>
      </c>
      <c r="M4" s="2" t="s">
        <v>35</v>
      </c>
      <c r="N4" s="2" t="s">
        <v>35</v>
      </c>
      <c r="O4" s="35" t="s">
        <v>41</v>
      </c>
      <c r="P4" s="38" t="s">
        <v>37</v>
      </c>
      <c r="Q4" s="2" t="s">
        <v>37</v>
      </c>
      <c r="R4" s="2" t="s">
        <v>37</v>
      </c>
      <c r="S4" s="2" t="s">
        <v>37</v>
      </c>
      <c r="T4" s="2" t="s">
        <v>37</v>
      </c>
      <c r="U4" s="2" t="s">
        <v>37</v>
      </c>
      <c r="V4" s="1" t="s">
        <v>37</v>
      </c>
      <c r="W4" s="1" t="s">
        <v>37</v>
      </c>
    </row>
    <row r="5" spans="1:23" ht="13.5" thickBot="1">
      <c r="A5" s="45" t="s">
        <v>3</v>
      </c>
      <c r="B5" s="40" t="s">
        <v>4</v>
      </c>
      <c r="C5" s="42" t="s">
        <v>5</v>
      </c>
      <c r="D5" s="40" t="s">
        <v>6</v>
      </c>
      <c r="E5" s="41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20</v>
      </c>
      <c r="K5" s="42" t="s">
        <v>21</v>
      </c>
      <c r="L5" s="43" t="s">
        <v>24</v>
      </c>
      <c r="M5" s="41" t="s">
        <v>25</v>
      </c>
      <c r="N5" s="41" t="s">
        <v>28</v>
      </c>
      <c r="O5" s="42" t="s">
        <v>29</v>
      </c>
      <c r="P5" s="39" t="s">
        <v>30</v>
      </c>
      <c r="Q5" s="36" t="s">
        <v>31</v>
      </c>
      <c r="R5" s="36" t="s">
        <v>32</v>
      </c>
      <c r="S5" s="36" t="s">
        <v>43</v>
      </c>
      <c r="T5" s="37" t="s">
        <v>44</v>
      </c>
      <c r="U5" s="90" t="s">
        <v>45</v>
      </c>
      <c r="V5" s="37" t="s">
        <v>46</v>
      </c>
      <c r="W5" s="37" t="s">
        <v>47</v>
      </c>
    </row>
    <row r="6" spans="1:23" ht="267.75">
      <c r="A6" s="65" t="s">
        <v>61</v>
      </c>
      <c r="B6" s="150">
        <v>3019443976</v>
      </c>
      <c r="C6" s="153">
        <v>754860994</v>
      </c>
      <c r="D6" s="72">
        <f>SUM(F6+H6)</f>
        <v>3119920468</v>
      </c>
      <c r="E6" s="73">
        <f>SUM(G6+I6)</f>
        <v>779980117</v>
      </c>
      <c r="F6" s="73">
        <v>467842921</v>
      </c>
      <c r="G6" s="73">
        <v>116960730</v>
      </c>
      <c r="H6" s="73">
        <v>2652077547</v>
      </c>
      <c r="I6" s="73">
        <v>663019387</v>
      </c>
      <c r="J6" s="74">
        <v>0</v>
      </c>
      <c r="K6" s="74">
        <v>0</v>
      </c>
      <c r="L6" s="75">
        <v>5</v>
      </c>
      <c r="M6" s="75">
        <v>4</v>
      </c>
      <c r="N6" s="75">
        <v>1</v>
      </c>
      <c r="O6" s="75">
        <v>0</v>
      </c>
      <c r="P6" s="73">
        <f>R6+T6</f>
        <v>2968421241.8640003</v>
      </c>
      <c r="Q6" s="73">
        <f>S6+U6</f>
        <v>742105310.4660001</v>
      </c>
      <c r="R6" s="73">
        <v>359345763.53599995</v>
      </c>
      <c r="S6" s="73">
        <v>89836440.88399999</v>
      </c>
      <c r="T6" s="73">
        <v>2609075478.3280005</v>
      </c>
      <c r="U6" s="73">
        <v>652268869.5820001</v>
      </c>
      <c r="V6" s="76">
        <v>0</v>
      </c>
      <c r="W6" s="113">
        <v>0</v>
      </c>
    </row>
    <row r="7" spans="1:23" ht="25.5">
      <c r="A7" s="27" t="s">
        <v>38</v>
      </c>
      <c r="B7" s="151"/>
      <c r="C7" s="154"/>
      <c r="D7" s="72">
        <f>SUM(F7+H7)</f>
        <v>3119920468</v>
      </c>
      <c r="E7" s="73">
        <f>SUM(G7+I7)</f>
        <v>779980117</v>
      </c>
      <c r="F7" s="73">
        <v>467842921</v>
      </c>
      <c r="G7" s="73">
        <v>116960730</v>
      </c>
      <c r="H7" s="73">
        <v>2652077547</v>
      </c>
      <c r="I7" s="73">
        <v>663019387</v>
      </c>
      <c r="J7" s="73">
        <v>0</v>
      </c>
      <c r="K7" s="73">
        <v>0</v>
      </c>
      <c r="L7" s="77">
        <v>5</v>
      </c>
      <c r="M7" s="77">
        <v>4</v>
      </c>
      <c r="N7" s="77">
        <v>1</v>
      </c>
      <c r="O7" s="77">
        <v>0</v>
      </c>
      <c r="P7" s="73">
        <f>R7+T7</f>
        <v>2968421241.8640003</v>
      </c>
      <c r="Q7" s="73">
        <f>S7+U7</f>
        <v>742105310.4660001</v>
      </c>
      <c r="R7" s="73">
        <v>359345763.53599995</v>
      </c>
      <c r="S7" s="73">
        <v>89836440.88399999</v>
      </c>
      <c r="T7" s="73">
        <v>2609075478.3280005</v>
      </c>
      <c r="U7" s="73">
        <v>652268869.5820001</v>
      </c>
      <c r="V7" s="78">
        <v>0</v>
      </c>
      <c r="W7" s="114">
        <v>0</v>
      </c>
    </row>
    <row r="8" spans="1:23" ht="64.5" thickBot="1">
      <c r="A8" s="28" t="s">
        <v>39</v>
      </c>
      <c r="B8" s="152"/>
      <c r="C8" s="155"/>
      <c r="D8" s="79">
        <v>0</v>
      </c>
      <c r="E8" s="80">
        <v>0</v>
      </c>
      <c r="F8" s="81">
        <v>0</v>
      </c>
      <c r="G8" s="81">
        <v>0</v>
      </c>
      <c r="H8" s="81">
        <v>0</v>
      </c>
      <c r="I8" s="81">
        <v>0</v>
      </c>
      <c r="J8" s="80">
        <v>0</v>
      </c>
      <c r="K8" s="80">
        <v>0</v>
      </c>
      <c r="L8" s="82">
        <v>0</v>
      </c>
      <c r="M8" s="82">
        <v>0</v>
      </c>
      <c r="N8" s="82">
        <v>0</v>
      </c>
      <c r="O8" s="82">
        <v>0</v>
      </c>
      <c r="P8" s="80">
        <v>0</v>
      </c>
      <c r="Q8" s="80">
        <v>0</v>
      </c>
      <c r="R8" s="80"/>
      <c r="S8" s="80"/>
      <c r="T8" s="80"/>
      <c r="U8" s="80"/>
      <c r="V8" s="76"/>
      <c r="W8" s="76"/>
    </row>
    <row r="9" spans="1:23" ht="216.75">
      <c r="A9" s="65" t="s">
        <v>14</v>
      </c>
      <c r="B9" s="150">
        <v>1599554976</v>
      </c>
      <c r="C9" s="153">
        <v>399888744</v>
      </c>
      <c r="D9" s="83">
        <f>SUM(D10+D11)</f>
        <v>1629339346</v>
      </c>
      <c r="E9" s="83">
        <f>SUM(E10+E11)</f>
        <v>407334836</v>
      </c>
      <c r="F9" s="74">
        <f>F10+F11</f>
        <v>696059436</v>
      </c>
      <c r="G9" s="74">
        <f>G10+G11</f>
        <v>174014859</v>
      </c>
      <c r="H9" s="74">
        <f>SUM(H10+H11)</f>
        <v>933279910</v>
      </c>
      <c r="I9" s="74">
        <f>SUM(I10:I11)</f>
        <v>233319977</v>
      </c>
      <c r="J9" s="84">
        <v>0</v>
      </c>
      <c r="K9" s="84">
        <v>0</v>
      </c>
      <c r="L9" s="85">
        <f>SUM(L10+L11)</f>
        <v>126</v>
      </c>
      <c r="M9" s="85">
        <v>95</v>
      </c>
      <c r="N9" s="85">
        <v>31</v>
      </c>
      <c r="O9" s="91">
        <v>0</v>
      </c>
      <c r="P9" s="84">
        <v>1248079509</v>
      </c>
      <c r="Q9" s="84">
        <v>312019877</v>
      </c>
      <c r="R9" s="84">
        <f>R10+R11</f>
        <v>618165369.71</v>
      </c>
      <c r="S9" s="84">
        <f>S10+S11</f>
        <v>155406806.31</v>
      </c>
      <c r="T9" s="84">
        <f>T10+T11</f>
        <v>629914139.29</v>
      </c>
      <c r="U9" s="84">
        <f>SUM(U10:U11)</f>
        <v>156613070.69</v>
      </c>
      <c r="V9" s="86">
        <v>0</v>
      </c>
      <c r="W9" s="73">
        <v>0</v>
      </c>
    </row>
    <row r="10" spans="1:23" ht="25.5">
      <c r="A10" s="27" t="s">
        <v>38</v>
      </c>
      <c r="B10" s="151"/>
      <c r="C10" s="154"/>
      <c r="D10" s="72">
        <f>F10+H10</f>
        <v>1290020509</v>
      </c>
      <c r="E10" s="73">
        <f>G10+I10</f>
        <v>322505127</v>
      </c>
      <c r="F10" s="73">
        <v>490125324</v>
      </c>
      <c r="G10" s="73">
        <v>122531331</v>
      </c>
      <c r="H10" s="73">
        <v>799895185</v>
      </c>
      <c r="I10" s="73">
        <v>199973796</v>
      </c>
      <c r="J10" s="73">
        <v>0</v>
      </c>
      <c r="K10" s="73">
        <v>0</v>
      </c>
      <c r="L10" s="77">
        <v>3</v>
      </c>
      <c r="M10" s="77">
        <v>1</v>
      </c>
      <c r="N10" s="77">
        <v>2</v>
      </c>
      <c r="O10" s="92">
        <v>0</v>
      </c>
      <c r="P10" s="73">
        <f>R10+T10</f>
        <v>1037469983</v>
      </c>
      <c r="Q10" s="73">
        <f>S10+U10</f>
        <v>259367496</v>
      </c>
      <c r="R10" s="73">
        <v>463729736</v>
      </c>
      <c r="S10" s="73">
        <v>115932434</v>
      </c>
      <c r="T10" s="73">
        <v>573740247</v>
      </c>
      <c r="U10" s="73">
        <v>143435062</v>
      </c>
      <c r="V10" s="78">
        <v>0</v>
      </c>
      <c r="W10" s="78">
        <v>0</v>
      </c>
    </row>
    <row r="11" spans="1:23" ht="64.5" thickBot="1">
      <c r="A11" s="28" t="s">
        <v>39</v>
      </c>
      <c r="B11" s="152"/>
      <c r="C11" s="155"/>
      <c r="D11" s="87">
        <f>F11+H11</f>
        <v>339318837</v>
      </c>
      <c r="E11" s="81">
        <v>84829709</v>
      </c>
      <c r="F11" s="81">
        <v>205934112</v>
      </c>
      <c r="G11" s="81">
        <v>51483528</v>
      </c>
      <c r="H11" s="81">
        <v>133384725</v>
      </c>
      <c r="I11" s="81">
        <v>33346181</v>
      </c>
      <c r="J11" s="81">
        <v>0</v>
      </c>
      <c r="K11" s="81">
        <v>0</v>
      </c>
      <c r="L11" s="88">
        <v>123</v>
      </c>
      <c r="M11" s="88">
        <v>94</v>
      </c>
      <c r="N11" s="88">
        <v>29</v>
      </c>
      <c r="O11" s="93">
        <v>0</v>
      </c>
      <c r="P11" s="81">
        <f>P9-P10</f>
        <v>210609526</v>
      </c>
      <c r="Q11" s="81">
        <f>Q9-Q10</f>
        <v>52652381</v>
      </c>
      <c r="R11" s="81">
        <f>P11-T11</f>
        <v>154435633.70999998</v>
      </c>
      <c r="S11" s="81">
        <f>Q11-U11</f>
        <v>39474372.309999995</v>
      </c>
      <c r="T11" s="81">
        <v>56173892.29000001</v>
      </c>
      <c r="U11" s="81">
        <v>13178008.690000003</v>
      </c>
      <c r="V11" s="89">
        <v>0</v>
      </c>
      <c r="W11" s="89">
        <v>0</v>
      </c>
    </row>
    <row r="12" spans="1:23" ht="179.25" thickBot="1">
      <c r="A12" s="65" t="s">
        <v>15</v>
      </c>
      <c r="B12" s="150">
        <v>520103986</v>
      </c>
      <c r="C12" s="153">
        <v>130026006</v>
      </c>
      <c r="D12" s="94">
        <f>D13+D14</f>
        <v>517360253.912</v>
      </c>
      <c r="E12" s="94">
        <f>E13+E14</f>
        <v>129340063.476</v>
      </c>
      <c r="F12" s="73">
        <v>87949192.88</v>
      </c>
      <c r="G12" s="73">
        <v>21987298.22</v>
      </c>
      <c r="H12" s="94">
        <f>H13+H14</f>
        <v>203812339</v>
      </c>
      <c r="I12" s="94">
        <f>I13+I14</f>
        <v>50953085</v>
      </c>
      <c r="J12" s="81">
        <v>225598721.024</v>
      </c>
      <c r="K12" s="100">
        <v>56399680.256</v>
      </c>
      <c r="L12" s="95">
        <v>103</v>
      </c>
      <c r="M12" s="95">
        <v>27</v>
      </c>
      <c r="N12" s="95">
        <v>25</v>
      </c>
      <c r="O12" s="95">
        <v>51</v>
      </c>
      <c r="P12" s="73">
        <f>P13+P14</f>
        <v>343536832.21599984</v>
      </c>
      <c r="Q12" s="73">
        <f>Q13+Q14</f>
        <v>85884168.55399996</v>
      </c>
      <c r="R12" s="73">
        <f>R14</f>
        <v>53517162.80799999</v>
      </c>
      <c r="S12" s="73">
        <f>S14</f>
        <v>13379290.701999998</v>
      </c>
      <c r="T12" s="96">
        <f>T13+T14</f>
        <v>161058461.33600003</v>
      </c>
      <c r="U12" s="96">
        <f>U13+U14</f>
        <v>40264575.83400001</v>
      </c>
      <c r="V12" s="97">
        <v>128961208.07199986</v>
      </c>
      <c r="W12" s="115">
        <v>32240302.017999966</v>
      </c>
    </row>
    <row r="13" spans="1:23" ht="25.5">
      <c r="A13" s="27" t="s">
        <v>38</v>
      </c>
      <c r="B13" s="151"/>
      <c r="C13" s="154"/>
      <c r="D13" s="94">
        <v>60246455</v>
      </c>
      <c r="E13" s="94">
        <v>15061614</v>
      </c>
      <c r="F13" s="94">
        <v>0</v>
      </c>
      <c r="G13" s="94">
        <v>0</v>
      </c>
      <c r="H13" s="94">
        <v>60246455</v>
      </c>
      <c r="I13" s="94">
        <v>15061614</v>
      </c>
      <c r="J13" s="94">
        <v>0</v>
      </c>
      <c r="K13" s="94">
        <v>0</v>
      </c>
      <c r="L13" s="98">
        <v>1</v>
      </c>
      <c r="M13" s="98">
        <v>0</v>
      </c>
      <c r="N13" s="98">
        <v>1</v>
      </c>
      <c r="O13" s="98">
        <v>0</v>
      </c>
      <c r="P13" s="73">
        <v>59327090</v>
      </c>
      <c r="Q13" s="73">
        <v>14831733</v>
      </c>
      <c r="R13" s="73">
        <v>0</v>
      </c>
      <c r="S13" s="73">
        <v>0</v>
      </c>
      <c r="T13" s="96">
        <v>59327090</v>
      </c>
      <c r="U13" s="99">
        <v>14831733</v>
      </c>
      <c r="V13" s="96">
        <v>0</v>
      </c>
      <c r="W13" s="99">
        <v>0</v>
      </c>
    </row>
    <row r="14" spans="1:23" ht="64.5" thickBot="1">
      <c r="A14" s="28" t="s">
        <v>39</v>
      </c>
      <c r="B14" s="152"/>
      <c r="C14" s="155"/>
      <c r="D14" s="73">
        <v>457113798.912</v>
      </c>
      <c r="E14" s="73">
        <v>114278449.476</v>
      </c>
      <c r="F14" s="73">
        <v>87949192.88</v>
      </c>
      <c r="G14" s="73">
        <v>21987298.22</v>
      </c>
      <c r="H14" s="73">
        <v>143565884</v>
      </c>
      <c r="I14" s="73">
        <v>35891471</v>
      </c>
      <c r="J14" s="81">
        <v>225598721.024</v>
      </c>
      <c r="K14" s="100">
        <v>56399680.256</v>
      </c>
      <c r="L14" s="101">
        <v>102</v>
      </c>
      <c r="M14" s="101">
        <v>27</v>
      </c>
      <c r="N14" s="101">
        <v>24</v>
      </c>
      <c r="O14" s="101">
        <v>51</v>
      </c>
      <c r="P14" s="73">
        <v>284209742.21599984</v>
      </c>
      <c r="Q14" s="73">
        <v>71052435.55399996</v>
      </c>
      <c r="R14" s="73">
        <v>53517162.80799999</v>
      </c>
      <c r="S14" s="73">
        <v>13379290.701999998</v>
      </c>
      <c r="T14" s="96">
        <v>101731371.33600001</v>
      </c>
      <c r="U14" s="99">
        <v>25432842.834000003</v>
      </c>
      <c r="V14" s="97">
        <v>128961208.07199986</v>
      </c>
      <c r="W14" s="115">
        <v>32240302.017999966</v>
      </c>
    </row>
    <row r="15" spans="1:23" ht="255.75" thickBot="1">
      <c r="A15" s="65" t="s">
        <v>16</v>
      </c>
      <c r="B15" s="69">
        <v>380247418</v>
      </c>
      <c r="C15" s="70">
        <v>95061864</v>
      </c>
      <c r="D15" s="60">
        <v>302815621</v>
      </c>
      <c r="E15" s="59">
        <v>68986919</v>
      </c>
      <c r="F15" s="59">
        <v>0</v>
      </c>
      <c r="G15" s="59">
        <v>0</v>
      </c>
      <c r="H15" s="59">
        <v>60568510</v>
      </c>
      <c r="I15" s="59">
        <v>14092218</v>
      </c>
      <c r="J15" s="59">
        <v>242247110</v>
      </c>
      <c r="K15" s="67">
        <v>54894701</v>
      </c>
      <c r="L15" s="60">
        <v>88</v>
      </c>
      <c r="M15" s="59">
        <v>0</v>
      </c>
      <c r="N15" s="59">
        <v>23</v>
      </c>
      <c r="O15" s="61">
        <v>65</v>
      </c>
      <c r="P15" s="58">
        <v>116688833</v>
      </c>
      <c r="Q15" s="59">
        <v>26092778</v>
      </c>
      <c r="R15" s="59">
        <v>0</v>
      </c>
      <c r="S15" s="59">
        <v>0</v>
      </c>
      <c r="T15" s="59">
        <v>36144593</v>
      </c>
      <c r="U15" s="59">
        <v>8265863</v>
      </c>
      <c r="V15" s="59">
        <v>80544240</v>
      </c>
      <c r="W15" s="59">
        <v>17826915</v>
      </c>
    </row>
    <row r="16" spans="1:23" ht="26.25" thickBot="1">
      <c r="A16" s="27" t="s">
        <v>38</v>
      </c>
      <c r="B16" s="48"/>
      <c r="C16" s="50"/>
      <c r="D16" s="60">
        <v>64000000</v>
      </c>
      <c r="E16" s="59">
        <v>16000000</v>
      </c>
      <c r="F16" s="57">
        <v>0</v>
      </c>
      <c r="G16" s="57">
        <v>0</v>
      </c>
      <c r="H16" s="110">
        <v>0</v>
      </c>
      <c r="I16" s="110">
        <v>0</v>
      </c>
      <c r="J16" s="59">
        <v>64000000</v>
      </c>
      <c r="K16" s="67">
        <v>16000000</v>
      </c>
      <c r="L16" s="62">
        <v>2</v>
      </c>
      <c r="M16" s="57">
        <v>0</v>
      </c>
      <c r="N16" s="57">
        <v>0</v>
      </c>
      <c r="O16" s="63">
        <v>2</v>
      </c>
      <c r="P16" s="116">
        <v>0</v>
      </c>
      <c r="Q16" s="59">
        <v>825082</v>
      </c>
      <c r="R16" s="57">
        <v>0</v>
      </c>
      <c r="S16" s="57">
        <v>0</v>
      </c>
      <c r="T16" s="116">
        <v>0</v>
      </c>
      <c r="U16" s="116">
        <v>0</v>
      </c>
      <c r="V16" s="59">
        <v>330326</v>
      </c>
      <c r="W16" s="59">
        <v>82582</v>
      </c>
    </row>
    <row r="17" spans="1:23" ht="64.5" thickBot="1">
      <c r="A17" s="28" t="s">
        <v>39</v>
      </c>
      <c r="B17" s="49"/>
      <c r="C17" s="51"/>
      <c r="D17" s="106">
        <v>238815621</v>
      </c>
      <c r="E17" s="107">
        <v>52986919</v>
      </c>
      <c r="F17" s="107"/>
      <c r="G17" s="107"/>
      <c r="H17" s="59">
        <v>60568510</v>
      </c>
      <c r="I17" s="59">
        <v>14092218</v>
      </c>
      <c r="J17" s="107">
        <v>178247111</v>
      </c>
      <c r="K17" s="108">
        <v>38894701</v>
      </c>
      <c r="L17" s="119">
        <v>86</v>
      </c>
      <c r="M17" s="120">
        <v>0</v>
      </c>
      <c r="N17" s="120">
        <v>23</v>
      </c>
      <c r="O17" s="51">
        <v>63</v>
      </c>
      <c r="P17" s="58">
        <v>116358507</v>
      </c>
      <c r="Q17" s="109">
        <v>26010196</v>
      </c>
      <c r="R17" s="107">
        <v>0</v>
      </c>
      <c r="S17" s="107">
        <v>0</v>
      </c>
      <c r="T17" s="59">
        <v>36144593</v>
      </c>
      <c r="U17" s="59">
        <v>8265863</v>
      </c>
      <c r="V17" s="107">
        <v>80213914</v>
      </c>
      <c r="W17" s="107">
        <v>17744333</v>
      </c>
    </row>
    <row r="18" spans="1:23" ht="230.25" thickBot="1">
      <c r="A18" s="66" t="s">
        <v>12</v>
      </c>
      <c r="B18" s="22">
        <v>1748803130</v>
      </c>
      <c r="C18" s="26">
        <v>466347514</v>
      </c>
      <c r="D18" s="103">
        <v>1965752819.63</v>
      </c>
      <c r="E18" s="104">
        <v>561274011.55</v>
      </c>
      <c r="F18" s="104">
        <v>883371848.29</v>
      </c>
      <c r="G18" s="104">
        <v>249286936.21</v>
      </c>
      <c r="H18" s="104">
        <v>355653479.19</v>
      </c>
      <c r="I18" s="104">
        <v>89822680.8</v>
      </c>
      <c r="J18" s="104">
        <v>726727492.15</v>
      </c>
      <c r="K18" s="104">
        <v>222164394.54</v>
      </c>
      <c r="L18" s="104">
        <v>74</v>
      </c>
      <c r="M18" s="104">
        <v>32</v>
      </c>
      <c r="N18" s="118" t="s">
        <v>60</v>
      </c>
      <c r="O18" s="104">
        <v>33</v>
      </c>
      <c r="P18" s="105">
        <v>1649856280.14</v>
      </c>
      <c r="Q18" s="104">
        <v>476314660</v>
      </c>
      <c r="R18" s="104">
        <v>766466496</v>
      </c>
      <c r="S18" s="104">
        <v>218001655.71</v>
      </c>
      <c r="T18" s="104">
        <v>317433849.47</v>
      </c>
      <c r="U18" s="104">
        <v>79005615.09</v>
      </c>
      <c r="V18" s="104">
        <v>565955934.67</v>
      </c>
      <c r="W18" s="117">
        <v>179307389.06</v>
      </c>
    </row>
    <row r="19" spans="1:23" ht="179.25" thickBot="1">
      <c r="A19" s="66" t="s">
        <v>13</v>
      </c>
      <c r="B19" s="22">
        <v>2081767315</v>
      </c>
      <c r="C19" s="26">
        <v>390331372</v>
      </c>
      <c r="D19" s="56">
        <v>2142081504.4800003</v>
      </c>
      <c r="E19" s="55">
        <v>411867893.07</v>
      </c>
      <c r="F19" s="55">
        <v>1470209071.6800003</v>
      </c>
      <c r="G19" s="55">
        <v>281467371.92</v>
      </c>
      <c r="H19" s="55">
        <v>0</v>
      </c>
      <c r="I19" s="55">
        <v>0</v>
      </c>
      <c r="J19" s="55">
        <f>D19-F19</f>
        <v>671872432.8</v>
      </c>
      <c r="K19" s="55">
        <f>E19-G19</f>
        <v>130400521.14999998</v>
      </c>
      <c r="L19" s="55">
        <v>184</v>
      </c>
      <c r="M19" s="55">
        <v>120</v>
      </c>
      <c r="N19" s="55">
        <v>0</v>
      </c>
      <c r="O19" s="55">
        <f>L19-M19</f>
        <v>64</v>
      </c>
      <c r="P19" s="55">
        <v>1919530931.3014739</v>
      </c>
      <c r="Q19" s="55">
        <v>369120660.24852633</v>
      </c>
      <c r="R19" s="55">
        <v>1316115070.789474</v>
      </c>
      <c r="S19" s="55">
        <v>252520992.0605263</v>
      </c>
      <c r="T19" s="55">
        <v>0</v>
      </c>
      <c r="U19" s="55">
        <v>0</v>
      </c>
      <c r="V19" s="55">
        <f>P19-R19</f>
        <v>603415860.5119998</v>
      </c>
      <c r="W19" s="56">
        <f>Q19-S19</f>
        <v>116599668.18800002</v>
      </c>
    </row>
    <row r="20" spans="1:23" ht="141" thickBot="1">
      <c r="A20" s="66" t="s">
        <v>54</v>
      </c>
      <c r="B20" s="22">
        <v>806607950</v>
      </c>
      <c r="C20" s="26">
        <v>201651978</v>
      </c>
      <c r="D20" s="56">
        <v>806261820.32</v>
      </c>
      <c r="E20" s="55">
        <v>201565455.08</v>
      </c>
      <c r="F20" s="55">
        <v>293990301.36</v>
      </c>
      <c r="G20" s="55">
        <v>73497575.34</v>
      </c>
      <c r="H20" s="56">
        <v>0</v>
      </c>
      <c r="I20" s="56">
        <v>0</v>
      </c>
      <c r="J20" s="56">
        <f>D20-F20</f>
        <v>512271518.96000004</v>
      </c>
      <c r="K20" s="56">
        <f>E20-G20</f>
        <v>128067879.74000001</v>
      </c>
      <c r="L20" s="64">
        <v>232</v>
      </c>
      <c r="M20" s="64">
        <v>73</v>
      </c>
      <c r="N20" s="55">
        <v>0</v>
      </c>
      <c r="O20" s="55">
        <f>L20-M20</f>
        <v>159</v>
      </c>
      <c r="P20" s="68">
        <v>788863852.8700005</v>
      </c>
      <c r="Q20" s="68">
        <v>197215963.20000005</v>
      </c>
      <c r="R20" s="102">
        <v>290410528.59999996</v>
      </c>
      <c r="S20" s="102">
        <v>72602632.16</v>
      </c>
      <c r="T20" s="68">
        <v>0</v>
      </c>
      <c r="U20" s="68">
        <v>0</v>
      </c>
      <c r="V20" s="68">
        <f>P20-R20</f>
        <v>498453324.2700005</v>
      </c>
      <c r="W20" s="68">
        <f>Q20-S20</f>
        <v>124613331.04000005</v>
      </c>
    </row>
    <row r="21" spans="1:23" ht="13.5" thickBot="1">
      <c r="A21" s="23" t="s">
        <v>1</v>
      </c>
      <c r="B21" s="24">
        <f>SUM(B6:B20)</f>
        <v>10156528751</v>
      </c>
      <c r="C21" s="25">
        <f>SUM(C6:C20)</f>
        <v>2438168472</v>
      </c>
      <c r="D21" s="20">
        <f aca="true" t="shared" si="0" ref="D21:W21">D6+D9+D12+D15+D18+D19+D20</f>
        <v>10483531833.342</v>
      </c>
      <c r="E21" s="20">
        <f t="shared" si="0"/>
        <v>2560349295.176</v>
      </c>
      <c r="F21" s="20">
        <f t="shared" si="0"/>
        <v>3899422771.2100005</v>
      </c>
      <c r="G21" s="20">
        <f t="shared" si="0"/>
        <v>917214770.6900002</v>
      </c>
      <c r="H21" s="20">
        <f t="shared" si="0"/>
        <v>4205391785.19</v>
      </c>
      <c r="I21" s="20">
        <f t="shared" si="0"/>
        <v>1051207347.8</v>
      </c>
      <c r="J21" s="20">
        <f t="shared" si="0"/>
        <v>2378717274.934</v>
      </c>
      <c r="K21" s="20">
        <f t="shared" si="0"/>
        <v>591927176.686</v>
      </c>
      <c r="L21" s="20">
        <f>L6+L9+L12+L15+L18+L19+L20</f>
        <v>812</v>
      </c>
      <c r="M21" s="20">
        <f>M6+M9+M12+M15+M18+M19+M20</f>
        <v>351</v>
      </c>
      <c r="N21" s="20">
        <v>119</v>
      </c>
      <c r="O21" s="20">
        <f t="shared" si="0"/>
        <v>372</v>
      </c>
      <c r="P21" s="20">
        <f t="shared" si="0"/>
        <v>9034977480.391474</v>
      </c>
      <c r="Q21" s="20">
        <f t="shared" si="0"/>
        <v>2208753417.4685264</v>
      </c>
      <c r="R21" s="20">
        <f t="shared" si="0"/>
        <v>3404020391.443474</v>
      </c>
      <c r="S21" s="20">
        <f t="shared" si="0"/>
        <v>801747817.8265263</v>
      </c>
      <c r="T21" s="20">
        <f t="shared" si="0"/>
        <v>3753626521.4240007</v>
      </c>
      <c r="U21" s="20">
        <f t="shared" si="0"/>
        <v>936417994.1960001</v>
      </c>
      <c r="V21" s="20">
        <f t="shared" si="0"/>
        <v>1877330567.5240002</v>
      </c>
      <c r="W21" s="20">
        <f t="shared" si="0"/>
        <v>470587605.306</v>
      </c>
    </row>
    <row r="22" spans="1:23" ht="12.75">
      <c r="A22" s="4"/>
      <c r="B22" s="4"/>
      <c r="C22" s="4"/>
      <c r="D22" s="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2.75">
      <c r="A23" s="156" t="s">
        <v>51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8"/>
      <c r="N23" s="158"/>
      <c r="O23" s="158"/>
      <c r="P23" s="158"/>
      <c r="Q23" s="158"/>
      <c r="R23" s="7"/>
      <c r="S23" s="7"/>
      <c r="T23" s="4"/>
      <c r="U23" s="4"/>
      <c r="V23" s="4"/>
      <c r="W23" s="4"/>
    </row>
    <row r="24" spans="1:23" ht="12.75">
      <c r="A24" s="156" t="s">
        <v>50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8"/>
      <c r="N24" s="158"/>
      <c r="O24" s="158"/>
      <c r="P24" s="158"/>
      <c r="Q24" s="158"/>
      <c r="R24" s="7"/>
      <c r="S24" s="7"/>
      <c r="T24" s="12"/>
      <c r="U24" s="4"/>
      <c r="V24" s="12"/>
      <c r="W24" s="4"/>
    </row>
    <row r="25" spans="1:23" ht="12.75">
      <c r="A25" s="145" t="s">
        <v>49</v>
      </c>
      <c r="B25" s="146"/>
      <c r="C25" s="146"/>
      <c r="D25" s="146"/>
      <c r="E25" s="146"/>
      <c r="F25" s="146"/>
      <c r="G25" s="146"/>
      <c r="H25" s="146"/>
      <c r="I25" s="146"/>
      <c r="J25" s="53"/>
      <c r="K25" s="53"/>
      <c r="L25" s="53"/>
      <c r="M25" s="53"/>
      <c r="N25" s="54"/>
      <c r="O25" s="53"/>
      <c r="P25" s="53"/>
      <c r="Q25" s="53"/>
      <c r="R25" s="7"/>
      <c r="S25" s="7"/>
      <c r="T25" s="4"/>
      <c r="U25" s="4"/>
      <c r="V25" s="12"/>
      <c r="W25" s="4"/>
    </row>
    <row r="26" spans="1:23" ht="12.75">
      <c r="A26" s="147" t="s">
        <v>55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9"/>
      <c r="N26" s="149"/>
      <c r="O26" s="149"/>
      <c r="P26" s="149"/>
      <c r="Q26" s="149"/>
      <c r="R26" s="7"/>
      <c r="S26" s="7"/>
      <c r="T26" s="12"/>
      <c r="U26" s="4"/>
      <c r="V26" s="4"/>
      <c r="W26" s="12"/>
    </row>
    <row r="27" spans="1:23" ht="12.75">
      <c r="A27" s="145" t="s">
        <v>56</v>
      </c>
      <c r="B27" s="146"/>
      <c r="C27" s="146"/>
      <c r="D27" s="146"/>
      <c r="E27" s="146"/>
      <c r="F27" s="146"/>
      <c r="G27" s="146"/>
      <c r="H27" s="146"/>
      <c r="I27" s="146"/>
      <c r="J27" s="13"/>
      <c r="K27" s="17"/>
      <c r="L27" s="12"/>
      <c r="M27" s="4"/>
      <c r="N27" s="4"/>
      <c r="O27" s="4"/>
      <c r="P27" s="4"/>
      <c r="Q27" s="4"/>
      <c r="R27" s="18"/>
      <c r="S27" s="7"/>
      <c r="T27" s="12"/>
      <c r="U27" s="4"/>
      <c r="V27" s="4"/>
      <c r="W27" s="4"/>
    </row>
    <row r="28" spans="1:23" ht="15.75">
      <c r="A28" s="14"/>
      <c r="B28" s="15"/>
      <c r="C28" s="15"/>
      <c r="D28" s="52"/>
      <c r="E28" s="52"/>
      <c r="F28" s="16"/>
      <c r="G28" s="16"/>
      <c r="H28" s="16"/>
      <c r="I28" s="16"/>
      <c r="J28" s="13"/>
      <c r="K28" s="17"/>
      <c r="L28" s="12"/>
      <c r="M28" s="4"/>
      <c r="N28" s="4"/>
      <c r="O28" s="4"/>
      <c r="P28" s="4"/>
      <c r="Q28" s="4"/>
      <c r="R28" s="4"/>
      <c r="S28" s="4"/>
      <c r="T28" s="12"/>
      <c r="U28" s="4"/>
      <c r="V28" s="4"/>
      <c r="W28" s="4"/>
    </row>
    <row r="29" spans="1:23" ht="12.75">
      <c r="A29" s="15"/>
      <c r="B29" s="15"/>
      <c r="C29" s="15"/>
      <c r="D29" s="7"/>
      <c r="E29" s="18"/>
      <c r="F29" s="18"/>
      <c r="G29" s="12"/>
      <c r="H29" s="4"/>
      <c r="I29" s="4"/>
      <c r="J29" s="12"/>
      <c r="K29" s="1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>
      <c r="A30" s="7"/>
      <c r="B30" s="7"/>
      <c r="C30" s="7"/>
      <c r="D30" s="7"/>
      <c r="E30" s="7"/>
      <c r="F30" s="18"/>
      <c r="G30" s="7"/>
      <c r="H30" s="7"/>
      <c r="I30" s="7"/>
      <c r="J30" s="12"/>
      <c r="K30" s="4"/>
      <c r="L30" s="4"/>
      <c r="M30" s="4"/>
      <c r="N30" s="4"/>
      <c r="O30" s="4"/>
      <c r="P30" s="4"/>
      <c r="Q30" s="12"/>
      <c r="R30" s="12"/>
      <c r="S30" s="4"/>
      <c r="T30" s="4"/>
      <c r="U30" s="4"/>
      <c r="V30" s="4"/>
      <c r="W30" s="4"/>
    </row>
    <row r="31" spans="1:23" ht="12.75">
      <c r="A31" s="7"/>
      <c r="B31" s="7"/>
      <c r="C31" s="52"/>
      <c r="D31" s="7">
        <v>6345433.052299159</v>
      </c>
      <c r="E31" s="7">
        <v>1364857.0937631554</v>
      </c>
      <c r="F31" s="7"/>
      <c r="G31" s="18"/>
      <c r="H31" s="18"/>
      <c r="I31" s="18"/>
      <c r="J31" s="1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>
      <c r="A32" s="7"/>
      <c r="B32" s="7"/>
      <c r="C32" s="52"/>
      <c r="D32" s="71">
        <f>D31*38</f>
        <v>241126455.98736802</v>
      </c>
      <c r="E32" s="71">
        <f>E31*38</f>
        <v>51864569.562999904</v>
      </c>
      <c r="F32" s="7"/>
      <c r="G32" s="7"/>
      <c r="H32" s="7"/>
      <c r="I32" s="18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7"/>
      <c r="B33" s="7"/>
      <c r="C33" s="18"/>
      <c r="D33" s="7"/>
      <c r="E33" s="7"/>
      <c r="F33" s="7"/>
      <c r="G33" s="7"/>
      <c r="H33" s="7"/>
      <c r="I33" s="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</sheetData>
  <mergeCells count="26">
    <mergeCell ref="A1:A4"/>
    <mergeCell ref="B1:C1"/>
    <mergeCell ref="D1:K1"/>
    <mergeCell ref="L1:O1"/>
    <mergeCell ref="P1:W1"/>
    <mergeCell ref="B2:B3"/>
    <mergeCell ref="C2:C3"/>
    <mergeCell ref="D2:E2"/>
    <mergeCell ref="F2:G2"/>
    <mergeCell ref="H2:I2"/>
    <mergeCell ref="J2:K2"/>
    <mergeCell ref="P2:Q2"/>
    <mergeCell ref="R2:S2"/>
    <mergeCell ref="T2:U2"/>
    <mergeCell ref="V2:W2"/>
    <mergeCell ref="B6:B8"/>
    <mergeCell ref="C6:C8"/>
    <mergeCell ref="B9:B11"/>
    <mergeCell ref="C9:C11"/>
    <mergeCell ref="A25:I25"/>
    <mergeCell ref="A26:Q26"/>
    <mergeCell ref="A27:I27"/>
    <mergeCell ref="B12:B14"/>
    <mergeCell ref="C12:C14"/>
    <mergeCell ref="A23:Q23"/>
    <mergeCell ref="A24:Q2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62"/>
  <sheetViews>
    <sheetView tabSelected="1" view="pageBreakPreview" zoomScale="60" zoomScaleNormal="70" workbookViewId="0" topLeftCell="A5">
      <pane xSplit="4" ySplit="2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421875" style="4" bestFit="1" customWidth="1"/>
    <col min="2" max="2" width="27.140625" style="4" customWidth="1"/>
    <col min="3" max="3" width="15.8515625" style="4" customWidth="1"/>
    <col min="4" max="4" width="14.7109375" style="4" customWidth="1"/>
    <col min="5" max="5" width="19.421875" style="4" customWidth="1"/>
    <col min="6" max="6" width="16.00390625" style="4" customWidth="1"/>
    <col min="7" max="9" width="16.8515625" style="4" customWidth="1"/>
    <col min="10" max="12" width="17.140625" style="4" customWidth="1"/>
    <col min="13" max="13" width="11.00390625" style="4" customWidth="1"/>
    <col min="14" max="14" width="14.421875" style="4" customWidth="1"/>
    <col min="15" max="15" width="14.140625" style="4" customWidth="1"/>
    <col min="16" max="16" width="10.7109375" style="4" customWidth="1"/>
    <col min="17" max="17" width="18.00390625" style="4" customWidth="1"/>
    <col min="18" max="18" width="15.7109375" style="4" customWidth="1"/>
    <col min="19" max="19" width="15.57421875" style="4" customWidth="1"/>
    <col min="20" max="20" width="14.28125" style="4" customWidth="1"/>
    <col min="21" max="21" width="14.8515625" style="4" bestFit="1" customWidth="1"/>
    <col min="22" max="22" width="14.421875" style="4" customWidth="1"/>
    <col min="23" max="23" width="15.421875" style="4" customWidth="1"/>
    <col min="24" max="24" width="14.28125" style="4" customWidth="1"/>
    <col min="25" max="16384" width="9.140625" style="4" customWidth="1"/>
  </cols>
  <sheetData>
    <row r="2" ht="13.5" thickBot="1">
      <c r="T2" s="4" t="s">
        <v>36</v>
      </c>
    </row>
    <row r="3" spans="2:19" ht="18.75" thickBot="1">
      <c r="B3" s="5" t="s">
        <v>27</v>
      </c>
      <c r="E3" s="30"/>
      <c r="F3" s="31"/>
      <c r="G3" s="31"/>
      <c r="H3" s="31"/>
      <c r="I3" s="31"/>
      <c r="J3" s="31"/>
      <c r="K3" s="31"/>
      <c r="L3" s="32"/>
      <c r="S3" s="6"/>
    </row>
    <row r="4" spans="2:24" ht="12.75">
      <c r="B4" s="44"/>
      <c r="C4" s="46"/>
      <c r="D4" s="47"/>
      <c r="E4" s="121"/>
      <c r="F4" s="90"/>
      <c r="G4" s="90"/>
      <c r="H4" s="90"/>
      <c r="I4" s="90"/>
      <c r="J4" s="90"/>
      <c r="K4" s="90"/>
      <c r="L4" s="122"/>
      <c r="M4" s="7"/>
      <c r="N4" s="7"/>
      <c r="O4" s="7"/>
      <c r="P4" s="7"/>
      <c r="Q4" s="123"/>
      <c r="R4" s="124"/>
      <c r="S4" s="124"/>
      <c r="T4" s="124"/>
      <c r="U4" s="124"/>
      <c r="V4" s="124"/>
      <c r="W4" s="124"/>
      <c r="X4" s="125"/>
    </row>
    <row r="5" spans="1:26" ht="26.25" customHeight="1">
      <c r="A5" s="176" t="s">
        <v>26</v>
      </c>
      <c r="B5" s="168" t="s">
        <v>0</v>
      </c>
      <c r="C5" s="177" t="s">
        <v>2</v>
      </c>
      <c r="D5" s="178"/>
      <c r="E5" s="171" t="s">
        <v>57</v>
      </c>
      <c r="F5" s="161"/>
      <c r="G5" s="161"/>
      <c r="H5" s="161"/>
      <c r="I5" s="161"/>
      <c r="J5" s="161"/>
      <c r="K5" s="161"/>
      <c r="L5" s="172"/>
      <c r="M5" s="160" t="s">
        <v>58</v>
      </c>
      <c r="N5" s="161"/>
      <c r="O5" s="161"/>
      <c r="P5" s="172"/>
      <c r="Q5" s="160" t="s">
        <v>59</v>
      </c>
      <c r="R5" s="161"/>
      <c r="S5" s="161"/>
      <c r="T5" s="161"/>
      <c r="U5" s="162"/>
      <c r="V5" s="162"/>
      <c r="W5" s="162"/>
      <c r="X5" s="162"/>
      <c r="Y5" s="8"/>
      <c r="Z5" s="8"/>
    </row>
    <row r="6" spans="1:25" ht="94.5" customHeight="1">
      <c r="A6" s="176"/>
      <c r="B6" s="168"/>
      <c r="C6" s="163" t="s">
        <v>17</v>
      </c>
      <c r="D6" s="142" t="s">
        <v>18</v>
      </c>
      <c r="E6" s="144" t="s">
        <v>22</v>
      </c>
      <c r="F6" s="164"/>
      <c r="G6" s="159" t="s">
        <v>33</v>
      </c>
      <c r="H6" s="159"/>
      <c r="I6" s="159" t="s">
        <v>34</v>
      </c>
      <c r="J6" s="159"/>
      <c r="K6" s="159" t="s">
        <v>48</v>
      </c>
      <c r="L6" s="165"/>
      <c r="M6" s="19" t="s">
        <v>23</v>
      </c>
      <c r="N6" s="3" t="s">
        <v>52</v>
      </c>
      <c r="O6" s="3" t="s">
        <v>53</v>
      </c>
      <c r="P6" s="33" t="s">
        <v>40</v>
      </c>
      <c r="Q6" s="166" t="s">
        <v>23</v>
      </c>
      <c r="R6" s="167"/>
      <c r="S6" s="159" t="s">
        <v>33</v>
      </c>
      <c r="T6" s="159"/>
      <c r="U6" s="159" t="s">
        <v>34</v>
      </c>
      <c r="V6" s="159"/>
      <c r="W6" s="159" t="s">
        <v>40</v>
      </c>
      <c r="X6" s="159"/>
      <c r="Y6" s="7"/>
    </row>
    <row r="7" spans="1:25" ht="12.75">
      <c r="A7" s="176"/>
      <c r="B7" s="168"/>
      <c r="C7" s="141"/>
      <c r="D7" s="143"/>
      <c r="E7" s="34" t="s">
        <v>17</v>
      </c>
      <c r="F7" s="2" t="s">
        <v>19</v>
      </c>
      <c r="G7" s="2" t="s">
        <v>17</v>
      </c>
      <c r="H7" s="2" t="s">
        <v>19</v>
      </c>
      <c r="I7" s="2" t="s">
        <v>17</v>
      </c>
      <c r="J7" s="2" t="s">
        <v>19</v>
      </c>
      <c r="K7" s="2" t="s">
        <v>17</v>
      </c>
      <c r="L7" s="35" t="s">
        <v>19</v>
      </c>
      <c r="M7" s="38"/>
      <c r="N7" s="2"/>
      <c r="O7" s="2"/>
      <c r="P7" s="35"/>
      <c r="Q7" s="38" t="s">
        <v>17</v>
      </c>
      <c r="R7" s="2" t="s">
        <v>19</v>
      </c>
      <c r="S7" s="3" t="s">
        <v>17</v>
      </c>
      <c r="T7" s="2" t="s">
        <v>19</v>
      </c>
      <c r="U7" s="3" t="s">
        <v>17</v>
      </c>
      <c r="V7" s="2" t="s">
        <v>19</v>
      </c>
      <c r="W7" s="3" t="s">
        <v>42</v>
      </c>
      <c r="X7" s="2" t="s">
        <v>19</v>
      </c>
      <c r="Y7" s="7"/>
    </row>
    <row r="8" spans="1:25" ht="27.75" customHeight="1">
      <c r="A8" s="176"/>
      <c r="B8" s="168"/>
      <c r="C8" s="34" t="s">
        <v>37</v>
      </c>
      <c r="D8" s="35" t="s">
        <v>37</v>
      </c>
      <c r="E8" s="34" t="s">
        <v>37</v>
      </c>
      <c r="F8" s="2" t="s">
        <v>37</v>
      </c>
      <c r="G8" s="2" t="s">
        <v>37</v>
      </c>
      <c r="H8" s="2" t="s">
        <v>37</v>
      </c>
      <c r="I8" s="2" t="s">
        <v>37</v>
      </c>
      <c r="J8" s="2" t="s">
        <v>37</v>
      </c>
      <c r="K8" s="2" t="s">
        <v>37</v>
      </c>
      <c r="L8" s="35" t="s">
        <v>37</v>
      </c>
      <c r="M8" s="38" t="s">
        <v>35</v>
      </c>
      <c r="N8" s="2" t="s">
        <v>35</v>
      </c>
      <c r="O8" s="2" t="s">
        <v>35</v>
      </c>
      <c r="P8" s="35" t="s">
        <v>41</v>
      </c>
      <c r="Q8" s="38" t="s">
        <v>37</v>
      </c>
      <c r="R8" s="2" t="s">
        <v>37</v>
      </c>
      <c r="S8" s="2" t="s">
        <v>37</v>
      </c>
      <c r="T8" s="2" t="s">
        <v>37</v>
      </c>
      <c r="U8" s="2" t="s">
        <v>37</v>
      </c>
      <c r="V8" s="2" t="s">
        <v>37</v>
      </c>
      <c r="W8" s="1" t="s">
        <v>37</v>
      </c>
      <c r="X8" s="1" t="s">
        <v>37</v>
      </c>
      <c r="Y8" s="7"/>
    </row>
    <row r="9" spans="1:25" ht="15.75" customHeight="1" thickBot="1">
      <c r="A9" s="29"/>
      <c r="B9" s="126" t="s">
        <v>3</v>
      </c>
      <c r="C9" s="40" t="s">
        <v>4</v>
      </c>
      <c r="D9" s="42" t="s">
        <v>5</v>
      </c>
      <c r="E9" s="40" t="s">
        <v>6</v>
      </c>
      <c r="F9" s="41" t="s">
        <v>7</v>
      </c>
      <c r="G9" s="41" t="s">
        <v>8</v>
      </c>
      <c r="H9" s="41" t="s">
        <v>9</v>
      </c>
      <c r="I9" s="41" t="s">
        <v>10</v>
      </c>
      <c r="J9" s="41" t="s">
        <v>11</v>
      </c>
      <c r="K9" s="41" t="s">
        <v>20</v>
      </c>
      <c r="L9" s="42" t="s">
        <v>21</v>
      </c>
      <c r="M9" s="43" t="s">
        <v>24</v>
      </c>
      <c r="N9" s="41" t="s">
        <v>25</v>
      </c>
      <c r="O9" s="41" t="s">
        <v>28</v>
      </c>
      <c r="P9" s="42" t="s">
        <v>29</v>
      </c>
      <c r="Q9" s="39" t="s">
        <v>30</v>
      </c>
      <c r="R9" s="36" t="s">
        <v>31</v>
      </c>
      <c r="S9" s="36" t="s">
        <v>32</v>
      </c>
      <c r="T9" s="36" t="s">
        <v>43</v>
      </c>
      <c r="U9" s="37" t="s">
        <v>44</v>
      </c>
      <c r="V9" s="90" t="s">
        <v>45</v>
      </c>
      <c r="W9" s="37" t="s">
        <v>46</v>
      </c>
      <c r="X9" s="37" t="s">
        <v>47</v>
      </c>
      <c r="Y9" s="7"/>
    </row>
    <row r="10" spans="1:25" ht="89.25">
      <c r="A10" s="21">
        <v>1</v>
      </c>
      <c r="B10" s="127" t="s">
        <v>61</v>
      </c>
      <c r="C10" s="150">
        <v>3019443976</v>
      </c>
      <c r="D10" s="153">
        <v>754860994</v>
      </c>
      <c r="E10" s="72">
        <f>SUM(G10+I10)</f>
        <v>3119920468</v>
      </c>
      <c r="F10" s="73">
        <f>SUM(H10+J10)</f>
        <v>779980117</v>
      </c>
      <c r="G10" s="73">
        <v>467842921</v>
      </c>
      <c r="H10" s="73">
        <v>116960730</v>
      </c>
      <c r="I10" s="73">
        <v>2652077547</v>
      </c>
      <c r="J10" s="73">
        <v>663019387</v>
      </c>
      <c r="K10" s="74">
        <v>0</v>
      </c>
      <c r="L10" s="74">
        <v>0</v>
      </c>
      <c r="M10" s="75">
        <v>5</v>
      </c>
      <c r="N10" s="75">
        <v>4</v>
      </c>
      <c r="O10" s="75">
        <v>1</v>
      </c>
      <c r="P10" s="75">
        <v>0</v>
      </c>
      <c r="Q10" s="73">
        <f>S10+U10</f>
        <v>2968421241.8640003</v>
      </c>
      <c r="R10" s="73">
        <f>T10+V10</f>
        <v>742105310.4660001</v>
      </c>
      <c r="S10" s="73">
        <v>359345763.53599995</v>
      </c>
      <c r="T10" s="73">
        <v>89836440.88399999</v>
      </c>
      <c r="U10" s="73">
        <v>2609075478.3280005</v>
      </c>
      <c r="V10" s="73">
        <v>652268869.5820001</v>
      </c>
      <c r="W10" s="76">
        <v>0</v>
      </c>
      <c r="X10" s="113">
        <v>0</v>
      </c>
      <c r="Y10" s="7"/>
    </row>
    <row r="11" spans="1:25" ht="12.75">
      <c r="A11" s="21"/>
      <c r="B11" s="128" t="s">
        <v>38</v>
      </c>
      <c r="C11" s="151"/>
      <c r="D11" s="154"/>
      <c r="E11" s="72">
        <f>SUM(G11+I11)</f>
        <v>3119920468</v>
      </c>
      <c r="F11" s="73">
        <f>SUM(H11+J11)</f>
        <v>779980117</v>
      </c>
      <c r="G11" s="73">
        <v>467842921</v>
      </c>
      <c r="H11" s="73">
        <v>116960730</v>
      </c>
      <c r="I11" s="73">
        <v>2652077547</v>
      </c>
      <c r="J11" s="73">
        <v>663019387</v>
      </c>
      <c r="K11" s="73">
        <v>0</v>
      </c>
      <c r="L11" s="73">
        <v>0</v>
      </c>
      <c r="M11" s="77">
        <v>5</v>
      </c>
      <c r="N11" s="77">
        <v>4</v>
      </c>
      <c r="O11" s="77">
        <v>1</v>
      </c>
      <c r="P11" s="77">
        <v>0</v>
      </c>
      <c r="Q11" s="73">
        <f>S11+U11</f>
        <v>2968421241.8640003</v>
      </c>
      <c r="R11" s="73">
        <f>T11+V11</f>
        <v>742105310.4660001</v>
      </c>
      <c r="S11" s="73">
        <v>359345763.53599995</v>
      </c>
      <c r="T11" s="73">
        <v>89836440.88399999</v>
      </c>
      <c r="U11" s="73">
        <v>2609075478.3280005</v>
      </c>
      <c r="V11" s="73">
        <v>652268869.5820001</v>
      </c>
      <c r="W11" s="78">
        <v>0</v>
      </c>
      <c r="X11" s="114">
        <v>0</v>
      </c>
      <c r="Y11" s="7"/>
    </row>
    <row r="12" spans="1:25" ht="24.75" customHeight="1" thickBot="1">
      <c r="A12" s="21"/>
      <c r="B12" s="129" t="s">
        <v>39</v>
      </c>
      <c r="C12" s="152"/>
      <c r="D12" s="155"/>
      <c r="E12" s="79">
        <v>0</v>
      </c>
      <c r="F12" s="80">
        <v>0</v>
      </c>
      <c r="G12" s="81">
        <v>0</v>
      </c>
      <c r="H12" s="81">
        <v>0</v>
      </c>
      <c r="I12" s="81">
        <v>0</v>
      </c>
      <c r="J12" s="81">
        <v>0</v>
      </c>
      <c r="K12" s="80">
        <v>0</v>
      </c>
      <c r="L12" s="80">
        <v>0</v>
      </c>
      <c r="M12" s="82">
        <v>0</v>
      </c>
      <c r="N12" s="82">
        <v>0</v>
      </c>
      <c r="O12" s="82">
        <v>0</v>
      </c>
      <c r="P12" s="82">
        <v>0</v>
      </c>
      <c r="Q12" s="80">
        <v>0</v>
      </c>
      <c r="R12" s="80">
        <v>0</v>
      </c>
      <c r="S12" s="80"/>
      <c r="T12" s="80"/>
      <c r="U12" s="80"/>
      <c r="V12" s="80"/>
      <c r="W12" s="76"/>
      <c r="X12" s="76"/>
      <c r="Y12" s="7"/>
    </row>
    <row r="13" spans="1:25" ht="89.25">
      <c r="A13" s="21">
        <v>2</v>
      </c>
      <c r="B13" s="127" t="s">
        <v>14</v>
      </c>
      <c r="C13" s="150">
        <v>1599554976</v>
      </c>
      <c r="D13" s="153">
        <v>399888744</v>
      </c>
      <c r="E13" s="83">
        <f>SUM(E14+E15)</f>
        <v>1629339346</v>
      </c>
      <c r="F13" s="83">
        <f>SUM(F14+F15)</f>
        <v>407334836</v>
      </c>
      <c r="G13" s="74">
        <f>G14+G15</f>
        <v>696059436</v>
      </c>
      <c r="H13" s="74">
        <f>H14+H15</f>
        <v>174014859</v>
      </c>
      <c r="I13" s="74">
        <f>SUM(I14+I15)</f>
        <v>933279910</v>
      </c>
      <c r="J13" s="74">
        <f>SUM(J14:J15)</f>
        <v>233319977</v>
      </c>
      <c r="K13" s="84">
        <v>0</v>
      </c>
      <c r="L13" s="84">
        <v>0</v>
      </c>
      <c r="M13" s="85">
        <v>125</v>
      </c>
      <c r="N13" s="85">
        <v>95</v>
      </c>
      <c r="O13" s="85">
        <v>30</v>
      </c>
      <c r="P13" s="91">
        <v>0</v>
      </c>
      <c r="Q13" s="84">
        <v>1248079509</v>
      </c>
      <c r="R13" s="84">
        <v>312019877</v>
      </c>
      <c r="S13" s="84">
        <f>S14+S15</f>
        <v>618165369.71</v>
      </c>
      <c r="T13" s="84">
        <f>T14+T15</f>
        <v>155406806.31</v>
      </c>
      <c r="U13" s="84">
        <f>U14+U15</f>
        <v>629914139.29</v>
      </c>
      <c r="V13" s="84">
        <f>SUM(V14:V15)</f>
        <v>156613070.69</v>
      </c>
      <c r="W13" s="86">
        <v>0</v>
      </c>
      <c r="X13" s="73">
        <v>0</v>
      </c>
      <c r="Y13" s="72"/>
    </row>
    <row r="14" spans="1:25" ht="12.75">
      <c r="A14" s="21"/>
      <c r="B14" s="128" t="s">
        <v>38</v>
      </c>
      <c r="C14" s="151"/>
      <c r="D14" s="154"/>
      <c r="E14" s="72">
        <f>G14+I14</f>
        <v>1290020509</v>
      </c>
      <c r="F14" s="73">
        <f>H14+J14</f>
        <v>322505127</v>
      </c>
      <c r="G14" s="73">
        <v>490125324</v>
      </c>
      <c r="H14" s="73">
        <v>122531331</v>
      </c>
      <c r="I14" s="73">
        <v>799895185</v>
      </c>
      <c r="J14" s="73">
        <v>199973796</v>
      </c>
      <c r="K14" s="73">
        <v>0</v>
      </c>
      <c r="L14" s="73">
        <v>0</v>
      </c>
      <c r="M14" s="77">
        <v>3</v>
      </c>
      <c r="N14" s="77">
        <v>1</v>
      </c>
      <c r="O14" s="77">
        <v>2</v>
      </c>
      <c r="P14" s="92">
        <v>0</v>
      </c>
      <c r="Q14" s="73">
        <f>S14+U14</f>
        <v>1037469983</v>
      </c>
      <c r="R14" s="73">
        <f>T14+V14</f>
        <v>259367496</v>
      </c>
      <c r="S14" s="73">
        <v>463729736</v>
      </c>
      <c r="T14" s="73">
        <v>115932434</v>
      </c>
      <c r="U14" s="73">
        <v>573740247</v>
      </c>
      <c r="V14" s="73">
        <v>143435062</v>
      </c>
      <c r="W14" s="78">
        <v>0</v>
      </c>
      <c r="X14" s="78">
        <v>0</v>
      </c>
      <c r="Y14" s="7"/>
    </row>
    <row r="15" spans="1:25" ht="26.25" thickBot="1">
      <c r="A15" s="21"/>
      <c r="B15" s="129" t="s">
        <v>39</v>
      </c>
      <c r="C15" s="152"/>
      <c r="D15" s="155"/>
      <c r="E15" s="87">
        <f>G15+I15</f>
        <v>339318837</v>
      </c>
      <c r="F15" s="81">
        <v>84829709</v>
      </c>
      <c r="G15" s="81">
        <v>205934112</v>
      </c>
      <c r="H15" s="81">
        <v>51483528</v>
      </c>
      <c r="I15" s="81">
        <v>133384725</v>
      </c>
      <c r="J15" s="81">
        <v>33346181</v>
      </c>
      <c r="K15" s="81">
        <v>0</v>
      </c>
      <c r="L15" s="81">
        <v>0</v>
      </c>
      <c r="M15" s="88">
        <v>122</v>
      </c>
      <c r="N15" s="88">
        <v>94</v>
      </c>
      <c r="O15" s="88">
        <v>28</v>
      </c>
      <c r="P15" s="93">
        <v>0</v>
      </c>
      <c r="Q15" s="81">
        <f>Q13-Q14</f>
        <v>210609526</v>
      </c>
      <c r="R15" s="81">
        <f>R13-R14</f>
        <v>52652381</v>
      </c>
      <c r="S15" s="81">
        <f>Q15-U15</f>
        <v>154435633.70999998</v>
      </c>
      <c r="T15" s="81">
        <f>R15-V15</f>
        <v>39474372.309999995</v>
      </c>
      <c r="U15" s="81">
        <v>56173892.29000001</v>
      </c>
      <c r="V15" s="81">
        <v>13178008.690000003</v>
      </c>
      <c r="W15" s="89">
        <v>0</v>
      </c>
      <c r="X15" s="89">
        <v>0</v>
      </c>
      <c r="Y15" s="7"/>
    </row>
    <row r="16" spans="1:25" ht="62.25" customHeight="1" thickBot="1">
      <c r="A16" s="21">
        <v>3</v>
      </c>
      <c r="B16" s="127" t="s">
        <v>15</v>
      </c>
      <c r="C16" s="150">
        <v>520103986</v>
      </c>
      <c r="D16" s="153">
        <v>130026006</v>
      </c>
      <c r="E16" s="94">
        <f>E17+E18</f>
        <v>517360253.912</v>
      </c>
      <c r="F16" s="94">
        <f>F17+F18</f>
        <v>129340063.476</v>
      </c>
      <c r="G16" s="73">
        <v>87949192.88</v>
      </c>
      <c r="H16" s="73">
        <v>21987298.22</v>
      </c>
      <c r="I16" s="94">
        <f>I17+I18</f>
        <v>203812339</v>
      </c>
      <c r="J16" s="94">
        <f>J17+J18</f>
        <v>50953085</v>
      </c>
      <c r="K16" s="81">
        <v>225598721.024</v>
      </c>
      <c r="L16" s="100">
        <v>56399680.256</v>
      </c>
      <c r="M16" s="95">
        <v>103</v>
      </c>
      <c r="N16" s="95">
        <v>27</v>
      </c>
      <c r="O16" s="95">
        <v>25</v>
      </c>
      <c r="P16" s="95">
        <v>51</v>
      </c>
      <c r="Q16" s="73">
        <f>Q17+Q18</f>
        <v>343536832.21599984</v>
      </c>
      <c r="R16" s="73">
        <f>R17+R18</f>
        <v>85884168.55399996</v>
      </c>
      <c r="S16" s="73">
        <f>S18</f>
        <v>53517162.80799999</v>
      </c>
      <c r="T16" s="73">
        <f>T18</f>
        <v>13379290.701999998</v>
      </c>
      <c r="U16" s="96">
        <f>U17+U18</f>
        <v>161058461.33600003</v>
      </c>
      <c r="V16" s="96">
        <f>V17+V18</f>
        <v>40264575.83400001</v>
      </c>
      <c r="W16" s="97">
        <v>128961208.07199986</v>
      </c>
      <c r="X16" s="115">
        <v>32240302.017999966</v>
      </c>
      <c r="Y16" s="7"/>
    </row>
    <row r="17" spans="1:25" ht="12.75">
      <c r="A17" s="21"/>
      <c r="B17" s="128" t="s">
        <v>38</v>
      </c>
      <c r="C17" s="151"/>
      <c r="D17" s="154"/>
      <c r="E17" s="94">
        <v>60246455</v>
      </c>
      <c r="F17" s="94">
        <v>15061614</v>
      </c>
      <c r="G17" s="94">
        <v>0</v>
      </c>
      <c r="H17" s="94">
        <v>0</v>
      </c>
      <c r="I17" s="94">
        <v>60246455</v>
      </c>
      <c r="J17" s="94">
        <v>15061614</v>
      </c>
      <c r="K17" s="94">
        <v>0</v>
      </c>
      <c r="L17" s="94">
        <v>0</v>
      </c>
      <c r="M17" s="98">
        <v>1</v>
      </c>
      <c r="N17" s="98">
        <v>0</v>
      </c>
      <c r="O17" s="98">
        <v>1</v>
      </c>
      <c r="P17" s="98">
        <v>0</v>
      </c>
      <c r="Q17" s="73">
        <v>59327090</v>
      </c>
      <c r="R17" s="73">
        <v>14831733</v>
      </c>
      <c r="S17" s="73">
        <v>0</v>
      </c>
      <c r="T17" s="73">
        <v>0</v>
      </c>
      <c r="U17" s="96">
        <v>59327090</v>
      </c>
      <c r="V17" s="99">
        <v>14831733</v>
      </c>
      <c r="W17" s="96">
        <v>0</v>
      </c>
      <c r="X17" s="99">
        <v>0</v>
      </c>
      <c r="Y17" s="7"/>
    </row>
    <row r="18" spans="1:25" ht="26.25" thickBot="1">
      <c r="A18" s="21"/>
      <c r="B18" s="129" t="s">
        <v>39</v>
      </c>
      <c r="C18" s="152"/>
      <c r="D18" s="155"/>
      <c r="E18" s="73">
        <v>457113798.912</v>
      </c>
      <c r="F18" s="73">
        <v>114278449.476</v>
      </c>
      <c r="G18" s="73">
        <v>87949192.88</v>
      </c>
      <c r="H18" s="73">
        <v>21987298.22</v>
      </c>
      <c r="I18" s="73">
        <v>143565884</v>
      </c>
      <c r="J18" s="73">
        <v>35891471</v>
      </c>
      <c r="K18" s="81">
        <v>225598721.024</v>
      </c>
      <c r="L18" s="100">
        <v>56399680.256</v>
      </c>
      <c r="M18" s="101">
        <v>102</v>
      </c>
      <c r="N18" s="101">
        <v>27</v>
      </c>
      <c r="O18" s="101">
        <v>24</v>
      </c>
      <c r="P18" s="101">
        <v>51</v>
      </c>
      <c r="Q18" s="73">
        <v>284209742.21599984</v>
      </c>
      <c r="R18" s="73">
        <v>71052435.55399996</v>
      </c>
      <c r="S18" s="73">
        <v>53517162.80799999</v>
      </c>
      <c r="T18" s="73">
        <v>13379290.701999998</v>
      </c>
      <c r="U18" s="96">
        <v>101731371.33600001</v>
      </c>
      <c r="V18" s="99">
        <v>25432842.834000003</v>
      </c>
      <c r="W18" s="97">
        <v>128961208.07199986</v>
      </c>
      <c r="X18" s="115">
        <v>32240302.017999966</v>
      </c>
      <c r="Y18" s="7"/>
    </row>
    <row r="19" spans="1:25" ht="113.25" customHeight="1" thickBot="1">
      <c r="A19" s="21">
        <v>4</v>
      </c>
      <c r="B19" s="127" t="s">
        <v>16</v>
      </c>
      <c r="C19" s="69">
        <v>380247418</v>
      </c>
      <c r="D19" s="70">
        <v>95061864</v>
      </c>
      <c r="E19" s="60">
        <v>302815621</v>
      </c>
      <c r="F19" s="59">
        <v>68986919</v>
      </c>
      <c r="G19" s="59">
        <v>0</v>
      </c>
      <c r="H19" s="59">
        <v>0</v>
      </c>
      <c r="I19" s="59">
        <v>60568510</v>
      </c>
      <c r="J19" s="59">
        <v>14092218</v>
      </c>
      <c r="K19" s="59">
        <v>242247110</v>
      </c>
      <c r="L19" s="67">
        <v>54894701</v>
      </c>
      <c r="M19" s="60">
        <v>88</v>
      </c>
      <c r="N19" s="59">
        <v>0</v>
      </c>
      <c r="O19" s="59">
        <v>23</v>
      </c>
      <c r="P19" s="61">
        <v>65</v>
      </c>
      <c r="Q19" s="58">
        <v>116688833</v>
      </c>
      <c r="R19" s="59">
        <v>26092778</v>
      </c>
      <c r="S19" s="59">
        <v>0</v>
      </c>
      <c r="T19" s="59">
        <v>0</v>
      </c>
      <c r="U19" s="59">
        <v>36144593</v>
      </c>
      <c r="V19" s="59">
        <v>8265863</v>
      </c>
      <c r="W19" s="59">
        <v>80544240</v>
      </c>
      <c r="X19" s="59">
        <v>17826915</v>
      </c>
      <c r="Y19" s="7"/>
    </row>
    <row r="20" spans="1:25" ht="13.5" thickBot="1">
      <c r="A20" s="21"/>
      <c r="B20" s="128" t="s">
        <v>38</v>
      </c>
      <c r="C20" s="48"/>
      <c r="D20" s="50"/>
      <c r="E20" s="60">
        <v>64000000</v>
      </c>
      <c r="F20" s="59">
        <v>16000000</v>
      </c>
      <c r="G20" s="57">
        <v>0</v>
      </c>
      <c r="H20" s="57">
        <v>0</v>
      </c>
      <c r="I20" s="116">
        <v>0</v>
      </c>
      <c r="J20" s="116">
        <v>0</v>
      </c>
      <c r="K20" s="59">
        <v>64000000</v>
      </c>
      <c r="L20" s="67">
        <v>16000000</v>
      </c>
      <c r="M20" s="62">
        <v>2</v>
      </c>
      <c r="N20" s="57">
        <v>0</v>
      </c>
      <c r="O20" s="57">
        <v>0</v>
      </c>
      <c r="P20" s="63">
        <v>2</v>
      </c>
      <c r="Q20" s="116">
        <v>0</v>
      </c>
      <c r="R20" s="59">
        <v>825082</v>
      </c>
      <c r="S20" s="57">
        <v>0</v>
      </c>
      <c r="T20" s="57">
        <v>0</v>
      </c>
      <c r="U20" s="116">
        <v>0</v>
      </c>
      <c r="V20" s="116">
        <v>0</v>
      </c>
      <c r="W20" s="59">
        <v>330326</v>
      </c>
      <c r="X20" s="59">
        <v>82582</v>
      </c>
      <c r="Y20" s="7"/>
    </row>
    <row r="21" spans="1:25" ht="26.25" thickBot="1">
      <c r="A21" s="21"/>
      <c r="B21" s="129" t="s">
        <v>39</v>
      </c>
      <c r="C21" s="49"/>
      <c r="D21" s="51"/>
      <c r="E21" s="106">
        <v>238815621</v>
      </c>
      <c r="F21" s="107">
        <v>52986919</v>
      </c>
      <c r="G21" s="107"/>
      <c r="H21" s="107"/>
      <c r="I21" s="59">
        <v>60568510</v>
      </c>
      <c r="J21" s="59">
        <v>14092218</v>
      </c>
      <c r="K21" s="107">
        <v>178247111</v>
      </c>
      <c r="L21" s="108">
        <v>38894701</v>
      </c>
      <c r="M21" s="119">
        <v>86</v>
      </c>
      <c r="N21" s="120">
        <v>0</v>
      </c>
      <c r="O21" s="120">
        <v>23</v>
      </c>
      <c r="P21" s="51">
        <v>63</v>
      </c>
      <c r="Q21" s="58">
        <v>116358507</v>
      </c>
      <c r="R21" s="109">
        <v>26010196</v>
      </c>
      <c r="S21" s="107">
        <v>0</v>
      </c>
      <c r="T21" s="107">
        <v>0</v>
      </c>
      <c r="U21" s="59">
        <v>36144593</v>
      </c>
      <c r="V21" s="59">
        <v>8265863</v>
      </c>
      <c r="W21" s="107">
        <v>80213914</v>
      </c>
      <c r="X21" s="107">
        <v>17744333</v>
      </c>
      <c r="Y21" s="7"/>
    </row>
    <row r="22" spans="1:25" ht="65.25" customHeight="1" thickBot="1">
      <c r="A22" s="21">
        <v>5</v>
      </c>
      <c r="B22" s="130" t="s">
        <v>12</v>
      </c>
      <c r="C22" s="22">
        <v>1748803130</v>
      </c>
      <c r="D22" s="26">
        <v>466347514</v>
      </c>
      <c r="E22" s="103">
        <v>1965752819.63</v>
      </c>
      <c r="F22" s="104">
        <v>561274011.55</v>
      </c>
      <c r="G22" s="104">
        <v>883371848.29</v>
      </c>
      <c r="H22" s="104">
        <v>249286936.21</v>
      </c>
      <c r="I22" s="104">
        <v>355653479.19</v>
      </c>
      <c r="J22" s="104">
        <v>89822680.8</v>
      </c>
      <c r="K22" s="104">
        <v>726727492.15</v>
      </c>
      <c r="L22" s="104">
        <v>222164394.54</v>
      </c>
      <c r="M22" s="104">
        <v>74</v>
      </c>
      <c r="N22" s="104">
        <v>32</v>
      </c>
      <c r="O22" s="118" t="s">
        <v>60</v>
      </c>
      <c r="P22" s="104">
        <v>33</v>
      </c>
      <c r="Q22" s="105">
        <v>1649856280.14</v>
      </c>
      <c r="R22" s="104">
        <v>476314660</v>
      </c>
      <c r="S22" s="104">
        <v>766466496</v>
      </c>
      <c r="T22" s="104">
        <v>218001655.71</v>
      </c>
      <c r="U22" s="104">
        <v>317433849.47</v>
      </c>
      <c r="V22" s="104">
        <v>79005615.09</v>
      </c>
      <c r="W22" s="104">
        <v>565955934.67</v>
      </c>
      <c r="X22" s="117">
        <v>179307389.06</v>
      </c>
      <c r="Y22" s="7"/>
    </row>
    <row r="23" spans="1:25" ht="50.25" customHeight="1" thickBot="1">
      <c r="A23" s="21">
        <v>6</v>
      </c>
      <c r="B23" s="130" t="s">
        <v>13</v>
      </c>
      <c r="C23" s="22">
        <v>2081767315</v>
      </c>
      <c r="D23" s="26">
        <v>390331372</v>
      </c>
      <c r="E23" s="56">
        <v>2142081504.4800003</v>
      </c>
      <c r="F23" s="55">
        <v>411867893.07</v>
      </c>
      <c r="G23" s="55">
        <v>1470209071.6800003</v>
      </c>
      <c r="H23" s="55">
        <v>281467371.92</v>
      </c>
      <c r="I23" s="55">
        <v>0</v>
      </c>
      <c r="J23" s="55">
        <v>0</v>
      </c>
      <c r="K23" s="55">
        <f>E23-G23</f>
        <v>671872432.8</v>
      </c>
      <c r="L23" s="55">
        <f>F23-H23</f>
        <v>130400521.14999998</v>
      </c>
      <c r="M23" s="55">
        <v>184</v>
      </c>
      <c r="N23" s="55">
        <v>120</v>
      </c>
      <c r="O23" s="55">
        <v>0</v>
      </c>
      <c r="P23" s="55">
        <f>M23-N23</f>
        <v>64</v>
      </c>
      <c r="Q23" s="55">
        <v>1919530931.3014739</v>
      </c>
      <c r="R23" s="55">
        <v>369120660.24852633</v>
      </c>
      <c r="S23" s="55">
        <v>1316115070.789474</v>
      </c>
      <c r="T23" s="55">
        <v>252520992.0605263</v>
      </c>
      <c r="U23" s="55">
        <v>0</v>
      </c>
      <c r="V23" s="55">
        <v>0</v>
      </c>
      <c r="W23" s="55">
        <f>Q23-S23</f>
        <v>603415860.5119998</v>
      </c>
      <c r="X23" s="56">
        <f>R23-T23</f>
        <v>116599668.18800002</v>
      </c>
      <c r="Y23" s="7"/>
    </row>
    <row r="24" spans="1:27" ht="51.75" thickBot="1">
      <c r="A24" s="21">
        <v>7</v>
      </c>
      <c r="B24" s="130" t="s">
        <v>54</v>
      </c>
      <c r="C24" s="22">
        <v>806607950</v>
      </c>
      <c r="D24" s="26">
        <v>201651978</v>
      </c>
      <c r="E24" s="56">
        <v>806261820.32</v>
      </c>
      <c r="F24" s="55">
        <v>201565455.08</v>
      </c>
      <c r="G24" s="55">
        <v>293990301.36</v>
      </c>
      <c r="H24" s="55">
        <v>73497575.34</v>
      </c>
      <c r="I24" s="56">
        <v>0</v>
      </c>
      <c r="J24" s="56">
        <v>0</v>
      </c>
      <c r="K24" s="56">
        <f>E24-G24</f>
        <v>512271518.96000004</v>
      </c>
      <c r="L24" s="56">
        <f>F24-H24</f>
        <v>128067879.74000001</v>
      </c>
      <c r="M24" s="64">
        <v>232</v>
      </c>
      <c r="N24" s="64">
        <v>73</v>
      </c>
      <c r="O24" s="55">
        <v>0</v>
      </c>
      <c r="P24" s="55">
        <f>M24-N24</f>
        <v>159</v>
      </c>
      <c r="Q24" s="68">
        <v>788863852.8700005</v>
      </c>
      <c r="R24" s="68">
        <v>197215963.20000005</v>
      </c>
      <c r="S24" s="102">
        <v>290410528.59999996</v>
      </c>
      <c r="T24" s="102">
        <v>72602632.16</v>
      </c>
      <c r="U24" s="68">
        <v>0</v>
      </c>
      <c r="V24" s="68">
        <v>0</v>
      </c>
      <c r="W24" s="68">
        <f>Q24-S24</f>
        <v>498453324.2700005</v>
      </c>
      <c r="X24" s="68">
        <f>R24-T24</f>
        <v>124613331.04000005</v>
      </c>
      <c r="Y24" s="111"/>
      <c r="Z24" s="9"/>
      <c r="AA24" s="9"/>
    </row>
    <row r="25" spans="1:27" s="10" customFormat="1" ht="22.5" customHeight="1" thickBot="1">
      <c r="A25" s="21"/>
      <c r="B25" s="131" t="s">
        <v>1</v>
      </c>
      <c r="C25" s="24">
        <f>SUM(C10:C24)</f>
        <v>10156528751</v>
      </c>
      <c r="D25" s="25">
        <f>SUM(D10:D24)</f>
        <v>2438168472</v>
      </c>
      <c r="E25" s="20">
        <f aca="true" t="shared" si="0" ref="E25:P25">E10+E13+E16+E19+E22+E23+E24</f>
        <v>10483531833.342</v>
      </c>
      <c r="F25" s="20">
        <f t="shared" si="0"/>
        <v>2560349295.176</v>
      </c>
      <c r="G25" s="20">
        <f t="shared" si="0"/>
        <v>3899422771.2100005</v>
      </c>
      <c r="H25" s="20">
        <f t="shared" si="0"/>
        <v>917214770.6900002</v>
      </c>
      <c r="I25" s="20">
        <f t="shared" si="0"/>
        <v>4205391785.19</v>
      </c>
      <c r="J25" s="20">
        <f t="shared" si="0"/>
        <v>1051207347.8</v>
      </c>
      <c r="K25" s="20">
        <f t="shared" si="0"/>
        <v>2378717274.934</v>
      </c>
      <c r="L25" s="20">
        <f t="shared" si="0"/>
        <v>591927176.686</v>
      </c>
      <c r="M25" s="20">
        <f>M10+M13+M16+M19+M22+M23+M24</f>
        <v>811</v>
      </c>
      <c r="N25" s="20">
        <f>N10+N13+N16+N19+N22+N23+N24</f>
        <v>351</v>
      </c>
      <c r="O25" s="20">
        <v>88</v>
      </c>
      <c r="P25" s="20">
        <f t="shared" si="0"/>
        <v>372</v>
      </c>
      <c r="Q25" s="20">
        <f aca="true" t="shared" si="1" ref="Q25:X25">Q10+Q13+Q16+Q19+Q22+Q23+Q24</f>
        <v>9034977480.391474</v>
      </c>
      <c r="R25" s="20">
        <f t="shared" si="1"/>
        <v>2208753417.4685264</v>
      </c>
      <c r="S25" s="20">
        <f t="shared" si="1"/>
        <v>3404020391.443474</v>
      </c>
      <c r="T25" s="20">
        <f t="shared" si="1"/>
        <v>801747817.8265263</v>
      </c>
      <c r="U25" s="20">
        <f t="shared" si="1"/>
        <v>3753626521.4240007</v>
      </c>
      <c r="V25" s="20">
        <f t="shared" si="1"/>
        <v>936417994.1960001</v>
      </c>
      <c r="W25" s="20">
        <f t="shared" si="1"/>
        <v>1877330567.5240002</v>
      </c>
      <c r="X25" s="20">
        <f t="shared" si="1"/>
        <v>470587605.306</v>
      </c>
      <c r="Y25" s="112"/>
      <c r="Z25" s="11"/>
      <c r="AA25" s="11"/>
    </row>
    <row r="26" spans="2:27" ht="12.75">
      <c r="B26" s="132"/>
      <c r="C26" s="7"/>
      <c r="D26" s="7"/>
      <c r="E26" s="7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33"/>
      <c r="Y26" s="9"/>
      <c r="Z26" s="9"/>
      <c r="AA26" s="9"/>
    </row>
    <row r="27" spans="2:24" ht="12.75">
      <c r="B27" s="179" t="s">
        <v>51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/>
      <c r="O27" s="158"/>
      <c r="P27" s="158"/>
      <c r="Q27" s="158"/>
      <c r="R27" s="158"/>
      <c r="S27" s="7"/>
      <c r="T27" s="7"/>
      <c r="U27" s="7"/>
      <c r="V27" s="7"/>
      <c r="W27" s="7"/>
      <c r="X27" s="134"/>
    </row>
    <row r="28" spans="2:24" ht="12.75">
      <c r="B28" s="179" t="s">
        <v>50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8"/>
      <c r="O28" s="158"/>
      <c r="P28" s="158"/>
      <c r="Q28" s="158"/>
      <c r="R28" s="158"/>
      <c r="S28" s="7"/>
      <c r="T28" s="7"/>
      <c r="U28" s="18"/>
      <c r="V28" s="7"/>
      <c r="W28" s="18"/>
      <c r="X28" s="134"/>
    </row>
    <row r="29" spans="2:24" ht="2.25" customHeight="1">
      <c r="B29" s="183" t="s">
        <v>49</v>
      </c>
      <c r="C29" s="146"/>
      <c r="D29" s="146"/>
      <c r="E29" s="146"/>
      <c r="F29" s="146"/>
      <c r="G29" s="146"/>
      <c r="H29" s="146"/>
      <c r="I29" s="146"/>
      <c r="J29" s="146"/>
      <c r="K29" s="53"/>
      <c r="L29" s="53"/>
      <c r="M29" s="53"/>
      <c r="N29" s="53"/>
      <c r="O29" s="54"/>
      <c r="P29" s="53"/>
      <c r="Q29" s="53"/>
      <c r="R29" s="53"/>
      <c r="S29" s="7"/>
      <c r="T29" s="7"/>
      <c r="U29" s="7"/>
      <c r="V29" s="7"/>
      <c r="W29" s="18"/>
      <c r="X29" s="134"/>
    </row>
    <row r="30" spans="2:24" ht="12.75">
      <c r="B30" s="180" t="s">
        <v>55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9"/>
      <c r="O30" s="149"/>
      <c r="P30" s="149"/>
      <c r="Q30" s="149"/>
      <c r="R30" s="149"/>
      <c r="S30" s="7"/>
      <c r="T30" s="7"/>
      <c r="U30" s="18"/>
      <c r="V30" s="7"/>
      <c r="W30" s="7"/>
      <c r="X30" s="135"/>
    </row>
    <row r="31" spans="2:24" ht="12.75">
      <c r="B31" s="181" t="s">
        <v>56</v>
      </c>
      <c r="C31" s="182"/>
      <c r="D31" s="182"/>
      <c r="E31" s="182"/>
      <c r="F31" s="182"/>
      <c r="G31" s="182"/>
      <c r="H31" s="182"/>
      <c r="I31" s="182"/>
      <c r="J31" s="182"/>
      <c r="K31" s="136"/>
      <c r="L31" s="137"/>
      <c r="M31" s="138"/>
      <c r="N31" s="139"/>
      <c r="O31" s="139"/>
      <c r="P31" s="139"/>
      <c r="Q31" s="139"/>
      <c r="R31" s="139"/>
      <c r="S31" s="138"/>
      <c r="T31" s="139"/>
      <c r="U31" s="138"/>
      <c r="V31" s="139"/>
      <c r="W31" s="139"/>
      <c r="X31" s="140"/>
    </row>
    <row r="32" spans="2:21" ht="15.75">
      <c r="B32" s="14"/>
      <c r="C32" s="15"/>
      <c r="D32" s="15"/>
      <c r="E32" s="52"/>
      <c r="F32" s="52"/>
      <c r="G32" s="16"/>
      <c r="H32" s="16"/>
      <c r="I32" s="16"/>
      <c r="J32" s="16"/>
      <c r="K32" s="13"/>
      <c r="L32" s="17"/>
      <c r="M32" s="12"/>
      <c r="U32" s="12"/>
    </row>
    <row r="33" spans="2:12" ht="19.5" customHeight="1">
      <c r="B33" s="15"/>
      <c r="C33" s="15"/>
      <c r="D33" s="15"/>
      <c r="E33" s="7"/>
      <c r="F33" s="18"/>
      <c r="G33" s="18"/>
      <c r="H33" s="12"/>
      <c r="K33" s="12"/>
      <c r="L33" s="12"/>
    </row>
    <row r="34" spans="2:19" ht="12.75">
      <c r="B34" s="7"/>
      <c r="C34" s="7"/>
      <c r="D34" s="7"/>
      <c r="E34" s="7"/>
      <c r="F34" s="7"/>
      <c r="G34" s="18"/>
      <c r="H34" s="7"/>
      <c r="I34" s="7"/>
      <c r="J34" s="7"/>
      <c r="K34" s="12"/>
      <c r="R34" s="12"/>
      <c r="S34" s="12"/>
    </row>
    <row r="35" spans="2:11" ht="12.75">
      <c r="B35" s="7"/>
      <c r="C35" s="7"/>
      <c r="D35" s="52"/>
      <c r="E35" s="7">
        <v>6345433.052299159</v>
      </c>
      <c r="F35" s="7">
        <v>1364857.0937631554</v>
      </c>
      <c r="G35" s="7"/>
      <c r="H35" s="18"/>
      <c r="I35" s="18"/>
      <c r="J35" s="18"/>
      <c r="K35" s="12"/>
    </row>
    <row r="36" spans="2:10" ht="12.75">
      <c r="B36" s="7"/>
      <c r="C36" s="7"/>
      <c r="D36" s="52"/>
      <c r="E36" s="71">
        <f>E35*38</f>
        <v>241126455.98736802</v>
      </c>
      <c r="F36" s="71">
        <f>F35*38</f>
        <v>51864569.562999904</v>
      </c>
      <c r="G36" s="7"/>
      <c r="H36" s="7"/>
      <c r="I36" s="7"/>
      <c r="J36" s="18"/>
    </row>
    <row r="37" spans="2:10" ht="12.75">
      <c r="B37" s="7"/>
      <c r="C37" s="7"/>
      <c r="D37" s="18"/>
      <c r="E37" s="7"/>
      <c r="F37" s="7"/>
      <c r="G37" s="7"/>
      <c r="H37" s="7"/>
      <c r="I37" s="7"/>
      <c r="J37" s="7"/>
    </row>
    <row r="38" spans="2:10" ht="12.75">
      <c r="B38" s="7"/>
      <c r="C38" s="7"/>
      <c r="D38" s="7"/>
      <c r="E38" s="52"/>
      <c r="F38" s="18"/>
      <c r="G38" s="7"/>
      <c r="H38" s="7"/>
      <c r="I38" s="7"/>
      <c r="J38" s="7"/>
    </row>
    <row r="39" spans="2:10" ht="12.75">
      <c r="B39" s="7"/>
      <c r="C39" s="7"/>
      <c r="D39" s="7"/>
      <c r="E39" s="52"/>
      <c r="F39" s="7"/>
      <c r="G39" s="7"/>
      <c r="H39" s="7"/>
      <c r="I39" s="7"/>
      <c r="J39" s="7"/>
    </row>
    <row r="40" spans="2:10" ht="12.75">
      <c r="B40" s="7"/>
      <c r="C40" s="7"/>
      <c r="D40" s="7"/>
      <c r="E40" s="7"/>
      <c r="F40" s="7"/>
      <c r="G40" s="7"/>
      <c r="H40" s="7"/>
      <c r="I40" s="18"/>
      <c r="J40" s="7"/>
    </row>
    <row r="41" spans="2:11" ht="12.75">
      <c r="B41" s="7"/>
      <c r="C41" s="7"/>
      <c r="D41" s="7"/>
      <c r="E41" s="7"/>
      <c r="F41" s="7"/>
      <c r="G41" s="18"/>
      <c r="H41" s="7"/>
      <c r="I41" s="18"/>
      <c r="J41" s="7"/>
      <c r="K41" s="12"/>
    </row>
    <row r="42" spans="2:10" ht="12.75">
      <c r="B42" s="7"/>
      <c r="C42" s="7"/>
      <c r="D42" s="7"/>
      <c r="E42" s="7"/>
      <c r="F42" s="7"/>
      <c r="G42" s="7"/>
      <c r="H42" s="7"/>
      <c r="I42" s="7"/>
      <c r="J42" s="7"/>
    </row>
    <row r="43" spans="2:10" ht="12.75">
      <c r="B43" s="7"/>
      <c r="C43" s="7"/>
      <c r="D43" s="7"/>
      <c r="E43" s="7"/>
      <c r="F43" s="7"/>
      <c r="G43" s="7"/>
      <c r="H43" s="7"/>
      <c r="I43" s="7"/>
      <c r="J43" s="7"/>
    </row>
    <row r="44" spans="2:10" ht="12.75">
      <c r="B44" s="7"/>
      <c r="C44" s="7"/>
      <c r="D44" s="7"/>
      <c r="E44" s="7"/>
      <c r="F44" s="7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7"/>
      <c r="C46" s="7"/>
      <c r="D46" s="7"/>
      <c r="E46" s="7"/>
      <c r="F46" s="7"/>
      <c r="G46" s="7"/>
      <c r="H46" s="7"/>
      <c r="I46" s="7"/>
      <c r="J46" s="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  <row r="51" spans="2:10" ht="12.75">
      <c r="B51" s="7"/>
      <c r="C51" s="7"/>
      <c r="D51" s="7"/>
      <c r="E51" s="7"/>
      <c r="F51" s="7"/>
      <c r="G51" s="7"/>
      <c r="H51" s="7"/>
      <c r="I51" s="7"/>
      <c r="J51" s="7"/>
    </row>
    <row r="52" spans="2:10" ht="12.75">
      <c r="B52" s="7"/>
      <c r="C52" s="7"/>
      <c r="D52" s="7"/>
      <c r="E52" s="7"/>
      <c r="F52" s="7"/>
      <c r="G52" s="7"/>
      <c r="H52" s="7"/>
      <c r="I52" s="7"/>
      <c r="J52" s="7"/>
    </row>
    <row r="53" spans="2:10" ht="12.75">
      <c r="B53" s="7"/>
      <c r="C53" s="7"/>
      <c r="D53" s="7"/>
      <c r="E53" s="7"/>
      <c r="F53" s="7"/>
      <c r="G53" s="7"/>
      <c r="H53" s="7"/>
      <c r="I53" s="7"/>
      <c r="J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  <row r="55" spans="2:10" ht="12.75">
      <c r="B55" s="7"/>
      <c r="C55" s="7"/>
      <c r="D55" s="7"/>
      <c r="E55" s="7"/>
      <c r="F55" s="7"/>
      <c r="G55" s="7"/>
      <c r="H55" s="7"/>
      <c r="I55" s="7"/>
      <c r="J55" s="7"/>
    </row>
    <row r="56" spans="2:10" ht="12.75">
      <c r="B56" s="7"/>
      <c r="C56" s="7"/>
      <c r="D56" s="7"/>
      <c r="E56" s="7"/>
      <c r="F56" s="7"/>
      <c r="G56" s="7"/>
      <c r="H56" s="7"/>
      <c r="I56" s="7"/>
      <c r="J56" s="7"/>
    </row>
    <row r="57" ht="12.75">
      <c r="E57" s="7"/>
    </row>
    <row r="58" ht="12.75">
      <c r="E58" s="7"/>
    </row>
    <row r="59" ht="12.75">
      <c r="E59" s="7"/>
    </row>
    <row r="60" ht="12.75">
      <c r="E60" s="7"/>
    </row>
    <row r="61" ht="12.75">
      <c r="E61" s="7"/>
    </row>
    <row r="62" ht="12.75">
      <c r="E62" s="7"/>
    </row>
  </sheetData>
  <mergeCells count="27">
    <mergeCell ref="B30:R30"/>
    <mergeCell ref="B31:J31"/>
    <mergeCell ref="C16:C18"/>
    <mergeCell ref="D16:D18"/>
    <mergeCell ref="B29:J29"/>
    <mergeCell ref="B28:R28"/>
    <mergeCell ref="W6:X6"/>
    <mergeCell ref="Q5:X5"/>
    <mergeCell ref="U6:V6"/>
    <mergeCell ref="S6:T6"/>
    <mergeCell ref="Q6:R6"/>
    <mergeCell ref="M5:P5"/>
    <mergeCell ref="B27:R27"/>
    <mergeCell ref="G6:H6"/>
    <mergeCell ref="C13:C15"/>
    <mergeCell ref="E6:F6"/>
    <mergeCell ref="C6:C7"/>
    <mergeCell ref="D6:D7"/>
    <mergeCell ref="B5:B8"/>
    <mergeCell ref="D13:D15"/>
    <mergeCell ref="C10:C12"/>
    <mergeCell ref="D10:D12"/>
    <mergeCell ref="I6:J6"/>
    <mergeCell ref="A5:A8"/>
    <mergeCell ref="C5:D5"/>
    <mergeCell ref="E5:L5"/>
    <mergeCell ref="K6:L6"/>
  </mergeCells>
  <printOptions/>
  <pageMargins left="0" right="0" top="0.984251968503937" bottom="0.3937007874015748" header="0.5118110236220472" footer="0.5118110236220472"/>
  <pageSetup horizontalDpi="600" verticalDpi="600" orientation="landscape" paperSize="9" scale="39" r:id="rId1"/>
  <headerFooter alignWithMargins="0">
    <oddHeader>&amp;L&amp;"Times New Roman,Tučné"&amp;12
Príloha č. 2
Prehľad realizácie opatrení so zvýšenou mierou intervencie 80:20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tomsova</dc:creator>
  <cp:keywords/>
  <dc:description/>
  <cp:lastModifiedBy>hanusova</cp:lastModifiedBy>
  <cp:lastPrinted>2009-03-03T07:39:51Z</cp:lastPrinted>
  <dcterms:created xsi:type="dcterms:W3CDTF">2005-02-28T15:11:48Z</dcterms:created>
  <dcterms:modified xsi:type="dcterms:W3CDTF">2009-03-03T07:41:03Z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