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60" windowWidth="12120" windowHeight="9045" activeTab="1"/>
  </bookViews>
  <sheets>
    <sheet name="2008-2010 a výhľad do 2015" sheetId="1" r:id="rId1"/>
    <sheet name="OP.kombin.dopr. " sheetId="2" r:id="rId2"/>
  </sheets>
  <definedNames>
    <definedName name="_xlnm.Print_Area" localSheetId="0">'2008-2010 a výhľad do 2015'!$A$1:$V$99</definedName>
  </definedNames>
  <calcPr fullCalcOnLoad="1"/>
</workbook>
</file>

<file path=xl/sharedStrings.xml><?xml version="1.0" encoding="utf-8"?>
<sst xmlns="http://schemas.openxmlformats.org/spreadsheetml/2006/main" count="177" uniqueCount="97">
  <si>
    <t>Príprava</t>
  </si>
  <si>
    <t xml:space="preserve">                  Finančné prostriedky podľa zdrojov</t>
  </si>
  <si>
    <t>ÚR:</t>
  </si>
  <si>
    <t>z toho</t>
  </si>
  <si>
    <t>SP:</t>
  </si>
  <si>
    <t>spolu</t>
  </si>
  <si>
    <t>rok</t>
  </si>
  <si>
    <t>PD:</t>
  </si>
  <si>
    <t>Číslo verejnej práce</t>
  </si>
  <si>
    <t>Názov verejnej práce obec, okres, kraj (RVP a OVP)</t>
  </si>
  <si>
    <t>Rok začatia</t>
  </si>
  <si>
    <t>Rok dokončenia</t>
  </si>
  <si>
    <t>Predpokladané náklady</t>
  </si>
  <si>
    <t>stavebné</t>
  </si>
  <si>
    <t>Navrhovaný objem  finančných prostriedkov v príslušnom roku</t>
  </si>
  <si>
    <t>objem fin. prostriedkov</t>
  </si>
  <si>
    <t>ztoho verejné investície</t>
  </si>
  <si>
    <t>štátny rozpočet</t>
  </si>
  <si>
    <t>úvery so zárukou štátu</t>
  </si>
  <si>
    <t>Poznámka</t>
  </si>
  <si>
    <t>štátne dlhopisy</t>
  </si>
  <si>
    <t>"ŽSR, Modernizácia trate Žilina -Krasno nad Kysucou", Žilinský</t>
  </si>
  <si>
    <t>"ŽSR, Modernizácica žel.trate.Púchov - Žilina" I.et  Púchov -žst.Pov.Teplá Trenčianský, Žilinský</t>
  </si>
  <si>
    <t>"ŽSR, Modernizácica žel.trate.Púchov - Žilina" II.et. Pov.Teplá - Žilina zriaď.,Trenčianský, Žilinský</t>
  </si>
  <si>
    <t>"ŽSR, Žilina - Teplička - zriadovacia stanica", Žilinský</t>
  </si>
  <si>
    <t>KF,TENT</t>
  </si>
  <si>
    <t>TENT PD+MPV</t>
  </si>
  <si>
    <t>TENT-PD</t>
  </si>
  <si>
    <t>KF</t>
  </si>
  <si>
    <r>
      <t>Modernizácia žel.trate Žilina-Košice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úsek Lipt.Mikul.-Poprad, Žilinský, Prešovský</t>
    </r>
  </si>
  <si>
    <r>
      <t>Modernizácia žel.trate Žilina-Košice,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úsek Poprad Tatry- Krompachy, Prešovský</t>
    </r>
  </si>
  <si>
    <t>Kohézny fond</t>
  </si>
  <si>
    <t>Súkromné zdroje</t>
  </si>
  <si>
    <t>Vlastné zdroje iných subjektov</t>
  </si>
  <si>
    <t>Iné</t>
  </si>
  <si>
    <t>po 2010</t>
  </si>
  <si>
    <t>TEN-T PD DSP+MPV+DVZ</t>
  </si>
  <si>
    <t>TEN-T+AD+MPV/KF</t>
  </si>
  <si>
    <t>DÚR</t>
  </si>
  <si>
    <t>DSP 80%</t>
  </si>
  <si>
    <t>(DSP 20%, DRS + DVZ+ MPV</t>
  </si>
  <si>
    <t>20% DÚR, DSP 80%</t>
  </si>
  <si>
    <t>20% DSP,</t>
  </si>
  <si>
    <t>DRS,DVZ</t>
  </si>
  <si>
    <t>Štrukt.fond/ TEN - T</t>
  </si>
  <si>
    <t xml:space="preserve">KF DSP 20%; </t>
  </si>
  <si>
    <t xml:space="preserve">KF DRS, DVZ </t>
  </si>
  <si>
    <t>KF 80%DSP</t>
  </si>
  <si>
    <t>KF 20% DSP, DVZ, DRS</t>
  </si>
  <si>
    <t xml:space="preserve">TEN-T DSP + MPV </t>
  </si>
  <si>
    <t>TEN-T PD Zámery+ DÚR</t>
  </si>
  <si>
    <t>TEN-T DVZ+DRS+AD+MPV/+KF</t>
  </si>
  <si>
    <t>TEN-T zámery + DÚR</t>
  </si>
  <si>
    <t>iné</t>
  </si>
  <si>
    <t xml:space="preserve">KF </t>
  </si>
  <si>
    <t>TEN-T DRS+AD/KF+MPV</t>
  </si>
  <si>
    <r>
      <t>Modernizácia žel.trate Žilina-Košice,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úsek Kysak - Košice, Košický</t>
    </r>
  </si>
  <si>
    <r>
      <t>Modernizácia žel.trate Žilina-Košice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úsek Krompachy - Kysak , Košický</t>
    </r>
  </si>
  <si>
    <t>PROGRAM VEREJNÝCH PRÁC NA ROKY 2007 - 2010</t>
  </si>
  <si>
    <t>GSMR BA Žilina</t>
  </si>
  <si>
    <t>2011-2015</t>
  </si>
  <si>
    <t>ŠR-spolufinacovanie k fondom</t>
  </si>
  <si>
    <t>Predkladateľ: Ministerstvo dopravy, pôšt a telekomunikácií SR</t>
  </si>
  <si>
    <t>PROGRAM VEREJNÝCH PRÁC NA ROKY    2008 - 2010</t>
  </si>
  <si>
    <t>v mil. Sk na jedno desatinné miesto</t>
  </si>
  <si>
    <t>Štátny rozpočet</t>
  </si>
  <si>
    <t>Úvery so zárukou štátu</t>
  </si>
  <si>
    <t>Štátne dlhopisy</t>
  </si>
  <si>
    <t>Kohézny   fond</t>
  </si>
  <si>
    <t>Štrukturálne fondy</t>
  </si>
  <si>
    <t>Súkromné   zdroje</t>
  </si>
  <si>
    <t>Terminál intermodálnej prepravy Teplička nad Váhom, Žilina, RVP</t>
  </si>
  <si>
    <t>Terminál intermodálnej prepravy Bočiar, Košice, RVP</t>
  </si>
  <si>
    <t>Terminál intermodálnej prepravy Budča, Zvolen, Banská Bystrica, RVP</t>
  </si>
  <si>
    <t>Terminál intermodálnej prepravy Bratislava, Bratislava, RVP</t>
  </si>
  <si>
    <t>5*</t>
  </si>
  <si>
    <t>10*</t>
  </si>
  <si>
    <t>PROJEKTOVÉ PRÁCE</t>
  </si>
  <si>
    <t>MPV</t>
  </si>
  <si>
    <t>AD,MPV</t>
  </si>
  <si>
    <t xml:space="preserve">Spolu </t>
  </si>
  <si>
    <t>POZNÁMKY</t>
  </si>
  <si>
    <t>5* jedná sa o časť stavby ktorú ŽSR uvažuje na zaradenie do zoznamu stavieb financovanú z fondov</t>
  </si>
  <si>
    <t>10* zab.zar.presunuté do stavby zab.zar. pod pol. 2</t>
  </si>
  <si>
    <t>13*</t>
  </si>
  <si>
    <t>13* zab.zar.presunuté do stavby zab.zar. pod pol. 2</t>
  </si>
  <si>
    <t>KF DSP-80%</t>
  </si>
  <si>
    <t xml:space="preserve"> KF DUR</t>
  </si>
  <si>
    <r>
      <t xml:space="preserve">Nové Mesto nad Váhom - Žilina, modernizácia zab.zar.+ ETCS, Trenčiansky, Žilinský              </t>
    </r>
    <r>
      <rPr>
        <sz val="14"/>
        <rFont val="Arial CE"/>
        <family val="2"/>
      </rPr>
      <t xml:space="preserve">  </t>
    </r>
    <r>
      <rPr>
        <b/>
        <sz val="14"/>
        <rFont val="Arial CE"/>
        <family val="2"/>
      </rPr>
      <t xml:space="preserve">                                        </t>
    </r>
  </si>
  <si>
    <r>
      <t>"ŽSR, Modernizácia žel trate Nové Mesto n/V - Púchov "</t>
    </r>
    <r>
      <rPr>
        <sz val="14"/>
        <rFont val="Arial CE"/>
        <family val="2"/>
      </rPr>
      <t xml:space="preserve">, </t>
    </r>
    <r>
      <rPr>
        <b/>
        <sz val="14"/>
        <rFont val="Arial CE"/>
        <family val="2"/>
      </rPr>
      <t xml:space="preserve">úsek N.M.- Zlatovce </t>
    </r>
    <r>
      <rPr>
        <sz val="14"/>
        <rFont val="Arial CE"/>
        <family val="2"/>
      </rPr>
      <t>Trenčianský</t>
    </r>
  </si>
  <si>
    <r>
      <t xml:space="preserve">Čierna nad Tisou,modernizácia stanice , Košický        </t>
    </r>
    <r>
      <rPr>
        <sz val="14"/>
        <rFont val="Arial CE"/>
        <family val="2"/>
      </rPr>
      <t xml:space="preserve">  </t>
    </r>
    <r>
      <rPr>
        <b/>
        <sz val="14"/>
        <rFont val="Arial CE"/>
        <family val="2"/>
      </rPr>
      <t xml:space="preserve">                       </t>
    </r>
  </si>
  <si>
    <r>
      <t>Bratislava, železničné prepojenie koridorov EÚ s priamym napojením letiska na žel.sieť,</t>
    </r>
    <r>
      <rPr>
        <sz val="14"/>
        <rFont val="Arial CE"/>
        <family val="2"/>
      </rPr>
      <t xml:space="preserve"> časť </t>
    </r>
    <r>
      <rPr>
        <b/>
        <sz val="14"/>
        <rFont val="Arial CE"/>
        <family val="2"/>
      </rPr>
      <t>"Elektrifikácia trate D.N.Ves-Marchegg, Bratislavský</t>
    </r>
  </si>
  <si>
    <r>
      <t>"ŽSR, Modernizácia žel trate Nové Mesto n/V - Púchov "</t>
    </r>
    <r>
      <rPr>
        <sz val="14"/>
        <rFont val="Arial CE"/>
        <family val="2"/>
      </rPr>
      <t xml:space="preserve">úsek </t>
    </r>
    <r>
      <rPr>
        <b/>
        <sz val="14"/>
        <rFont val="Arial CE"/>
        <family val="2"/>
      </rPr>
      <t>Tr.Teplá - Ilava- Beluša</t>
    </r>
    <r>
      <rPr>
        <sz val="14"/>
        <rFont val="Arial CE"/>
        <family val="2"/>
      </rPr>
      <t>, Trenčianský</t>
    </r>
  </si>
  <si>
    <r>
      <t xml:space="preserve">"ŽSR, Modernizácia žel trate Nové Mesto n/V - Púchov " </t>
    </r>
    <r>
      <rPr>
        <sz val="14"/>
        <rFont val="Arial CE"/>
        <family val="2"/>
      </rPr>
      <t xml:space="preserve">úsek Zlatovce - Tr. Teplá,  </t>
    </r>
    <r>
      <rPr>
        <b/>
        <sz val="14"/>
        <rFont val="Arial CE"/>
        <family val="2"/>
      </rPr>
      <t xml:space="preserve"> Beluša - Púchov</t>
    </r>
    <r>
      <rPr>
        <sz val="14"/>
        <rFont val="Arial CE"/>
        <family val="2"/>
      </rPr>
      <t>, Trenčianský</t>
    </r>
  </si>
  <si>
    <r>
      <t>Bratislava, železničné prepojenie koridorov EÚ s priamym napojením letiska na žel.sieť</t>
    </r>
    <r>
      <rPr>
        <sz val="14"/>
        <rFont val="Arial CE"/>
        <family val="2"/>
      </rPr>
      <t>,</t>
    </r>
    <r>
      <rPr>
        <b/>
        <sz val="14"/>
        <rFont val="Arial CE"/>
        <family val="2"/>
      </rPr>
      <t>b) napojenie letiska M.R.Štefánika na sieť železničných tratí,Bratislava, Bratislavský</t>
    </r>
  </si>
  <si>
    <r>
      <t>Bratislava, železničné prepojenie koridorov EÚ s priamym napojením letiska na žel.sieť</t>
    </r>
    <r>
      <rPr>
        <sz val="14"/>
        <rFont val="Arial CE"/>
        <family val="2"/>
      </rPr>
      <t>,c</t>
    </r>
    <r>
      <rPr>
        <b/>
        <sz val="14"/>
        <rFont val="Arial CE"/>
        <family val="2"/>
      </rPr>
      <t>) Bratislava filiálka prepojenie koridorov, Bratislava Petržalka</t>
    </r>
  </si>
  <si>
    <r>
      <t>Modernizácia žel.trate Žilina-Košice,</t>
    </r>
    <r>
      <rPr>
        <sz val="14"/>
        <rFont val="Arial CE"/>
        <family val="2"/>
      </rPr>
      <t xml:space="preserve"> </t>
    </r>
    <r>
      <rPr>
        <b/>
        <sz val="14"/>
        <rFont val="Arial CE"/>
        <family val="2"/>
      </rPr>
      <t>úsek Kysak - Košice, Košický</t>
    </r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</si>
</sst>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17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6"/>
      <name val="Arial CE"/>
      <family val="0"/>
    </font>
    <font>
      <sz val="14"/>
      <name val="Arial CE"/>
      <family val="2"/>
    </font>
    <font>
      <b/>
      <sz val="11"/>
      <name val="Arial CE"/>
      <family val="0"/>
    </font>
    <font>
      <i/>
      <sz val="14"/>
      <name val="Arial CE"/>
      <family val="2"/>
    </font>
    <font>
      <b/>
      <sz val="1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4" fontId="0" fillId="2" borderId="4" xfId="0" applyNumberForma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4" fontId="1" fillId="2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3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2" borderId="9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0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1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2" borderId="9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2" xfId="0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172" fontId="1" fillId="2" borderId="9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0" fillId="2" borderId="4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172" fontId="1" fillId="2" borderId="9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4" fontId="14" fillId="0" borderId="4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1" fillId="0" borderId="17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1" fillId="3" borderId="9" xfId="0" applyFont="1" applyFill="1" applyBorder="1" applyAlignment="1">
      <alignment/>
    </xf>
    <xf numFmtId="4" fontId="0" fillId="3" borderId="9" xfId="0" applyNumberForma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4" fontId="1" fillId="3" borderId="9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4" fontId="1" fillId="3" borderId="15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2" xfId="0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4" fontId="0" fillId="3" borderId="1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4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172" fontId="1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/>
    </xf>
    <xf numFmtId="172" fontId="0" fillId="0" borderId="9" xfId="0" applyNumberFormat="1" applyBorder="1" applyAlignment="1">
      <alignment/>
    </xf>
    <xf numFmtId="172" fontId="1" fillId="0" borderId="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2" fillId="0" borderId="4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14" fillId="0" borderId="17" xfId="0" applyNumberFormat="1" applyFont="1" applyBorder="1" applyAlignment="1">
      <alignment/>
    </xf>
    <xf numFmtId="172" fontId="14" fillId="0" borderId="4" xfId="0" applyNumberFormat="1" applyFont="1" applyBorder="1" applyAlignment="1">
      <alignment/>
    </xf>
    <xf numFmtId="172" fontId="14" fillId="0" borderId="18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0" fontId="0" fillId="4" borderId="9" xfId="0" applyFill="1" applyBorder="1" applyAlignment="1">
      <alignment/>
    </xf>
    <xf numFmtId="4" fontId="0" fillId="4" borderId="9" xfId="0" applyNumberFormat="1" applyFill="1" applyBorder="1" applyAlignment="1">
      <alignment/>
    </xf>
    <xf numFmtId="0" fontId="0" fillId="4" borderId="9" xfId="0" applyFont="1" applyFill="1" applyBorder="1" applyAlignment="1">
      <alignment/>
    </xf>
    <xf numFmtId="4" fontId="1" fillId="4" borderId="9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4" xfId="0" applyFill="1" applyBorder="1" applyAlignment="1">
      <alignment/>
    </xf>
    <xf numFmtId="4" fontId="0" fillId="4" borderId="4" xfId="0" applyNumberFormat="1" applyFill="1" applyBorder="1" applyAlignment="1">
      <alignment/>
    </xf>
    <xf numFmtId="0" fontId="0" fillId="4" borderId="4" xfId="0" applyFont="1" applyFill="1" applyBorder="1" applyAlignment="1">
      <alignment/>
    </xf>
    <xf numFmtId="4" fontId="1" fillId="4" borderId="4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" xfId="0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0" fillId="4" borderId="1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1" fillId="4" borderId="9" xfId="0" applyFont="1" applyFill="1" applyBorder="1" applyAlignment="1">
      <alignment/>
    </xf>
    <xf numFmtId="172" fontId="1" fillId="4" borderId="9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172" fontId="1" fillId="4" borderId="4" xfId="0" applyNumberFormat="1" applyFont="1" applyFill="1" applyBorder="1" applyAlignment="1">
      <alignment/>
    </xf>
    <xf numFmtId="0" fontId="0" fillId="4" borderId="20" xfId="0" applyFill="1" applyBorder="1" applyAlignment="1">
      <alignment/>
    </xf>
    <xf numFmtId="0" fontId="1" fillId="4" borderId="21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22" xfId="0" applyFont="1" applyFill="1" applyBorder="1" applyAlignment="1">
      <alignment/>
    </xf>
    <xf numFmtId="0" fontId="0" fillId="4" borderId="15" xfId="0" applyFill="1" applyBorder="1" applyAlignment="1">
      <alignment/>
    </xf>
    <xf numFmtId="4" fontId="1" fillId="4" borderId="15" xfId="0" applyNumberFormat="1" applyFon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0" fillId="4" borderId="16" xfId="0" applyFill="1" applyBorder="1" applyAlignment="1">
      <alignment/>
    </xf>
    <xf numFmtId="4" fontId="0" fillId="4" borderId="9" xfId="0" applyNumberFormat="1" applyFont="1" applyFill="1" applyBorder="1" applyAlignment="1">
      <alignment/>
    </xf>
    <xf numFmtId="4" fontId="0" fillId="4" borderId="9" xfId="0" applyNumberFormat="1" applyFont="1" applyFill="1" applyBorder="1" applyAlignment="1">
      <alignment/>
    </xf>
    <xf numFmtId="4" fontId="0" fillId="4" borderId="4" xfId="0" applyNumberFormat="1" applyFont="1" applyFill="1" applyBorder="1" applyAlignment="1">
      <alignment/>
    </xf>
    <xf numFmtId="172" fontId="0" fillId="4" borderId="4" xfId="0" applyNumberForma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4" fontId="1" fillId="4" borderId="9" xfId="0" applyNumberFormat="1" applyFont="1" applyFill="1" applyBorder="1" applyAlignment="1">
      <alignment/>
    </xf>
    <xf numFmtId="4" fontId="0" fillId="4" borderId="17" xfId="0" applyNumberFormat="1" applyFont="1" applyFill="1" applyBorder="1" applyAlignment="1">
      <alignment/>
    </xf>
    <xf numFmtId="4" fontId="0" fillId="4" borderId="9" xfId="0" applyNumberFormat="1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4" fontId="1" fillId="4" borderId="4" xfId="0" applyNumberFormat="1" applyFont="1" applyFill="1" applyBorder="1" applyAlignment="1">
      <alignment/>
    </xf>
    <xf numFmtId="4" fontId="0" fillId="4" borderId="4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0" fillId="4" borderId="3" xfId="0" applyNumberFormat="1" applyFont="1" applyFill="1" applyBorder="1" applyAlignment="1">
      <alignment/>
    </xf>
    <xf numFmtId="172" fontId="0" fillId="4" borderId="9" xfId="0" applyNumberFormat="1" applyFont="1" applyFill="1" applyBorder="1" applyAlignment="1">
      <alignment/>
    </xf>
    <xf numFmtId="172" fontId="0" fillId="4" borderId="9" xfId="0" applyNumberFormat="1" applyFill="1" applyBorder="1" applyAlignment="1">
      <alignment/>
    </xf>
    <xf numFmtId="4" fontId="0" fillId="4" borderId="4" xfId="0" applyNumberFormat="1" applyFont="1" applyFill="1" applyBorder="1" applyAlignment="1">
      <alignment/>
    </xf>
    <xf numFmtId="4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4" fontId="0" fillId="4" borderId="15" xfId="0" applyNumberFormat="1" applyFont="1" applyFill="1" applyBorder="1" applyAlignment="1">
      <alignment/>
    </xf>
    <xf numFmtId="172" fontId="1" fillId="4" borderId="9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ont="1" applyFill="1" applyBorder="1" applyAlignment="1">
      <alignment/>
    </xf>
    <xf numFmtId="172" fontId="15" fillId="4" borderId="17" xfId="0" applyNumberFormat="1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/>
    </xf>
    <xf numFmtId="0" fontId="16" fillId="0" borderId="0" xfId="0" applyFont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172" fontId="15" fillId="2" borderId="17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13" fillId="4" borderId="17" xfId="0" applyFont="1" applyFill="1" applyBorder="1" applyAlignment="1">
      <alignment/>
    </xf>
    <xf numFmtId="0" fontId="13" fillId="4" borderId="2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13" fillId="2" borderId="24" xfId="0" applyFont="1" applyFill="1" applyBorder="1" applyAlignment="1">
      <alignment/>
    </xf>
    <xf numFmtId="172" fontId="13" fillId="2" borderId="2" xfId="0" applyNumberFormat="1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/>
    </xf>
    <xf numFmtId="0" fontId="13" fillId="2" borderId="17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9" xfId="0" applyFill="1" applyBorder="1" applyAlignment="1">
      <alignment/>
    </xf>
    <xf numFmtId="0" fontId="15" fillId="2" borderId="1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2" fontId="13" fillId="2" borderId="9" xfId="0" applyNumberFormat="1" applyFont="1" applyFill="1" applyBorder="1" applyAlignment="1">
      <alignment horizontal="left" vertical="center" wrapText="1"/>
    </xf>
    <xf numFmtId="172" fontId="13" fillId="2" borderId="4" xfId="0" applyNumberFormat="1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/>
    </xf>
    <xf numFmtId="0" fontId="12" fillId="4" borderId="24" xfId="0" applyFont="1" applyFill="1" applyBorder="1" applyAlignment="1">
      <alignment/>
    </xf>
    <xf numFmtId="0" fontId="15" fillId="4" borderId="1" xfId="0" applyFont="1" applyFill="1" applyBorder="1" applyAlignment="1">
      <alignment wrapText="1"/>
    </xf>
    <xf numFmtId="0" fontId="13" fillId="4" borderId="2" xfId="0" applyFont="1" applyFill="1" applyBorder="1" applyAlignment="1">
      <alignment wrapText="1"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2" borderId="24" xfId="0" applyFill="1" applyBorder="1" applyAlignment="1">
      <alignment/>
    </xf>
    <xf numFmtId="0" fontId="13" fillId="4" borderId="17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18" xfId="0" applyFont="1" applyFill="1" applyBorder="1" applyAlignment="1">
      <alignment/>
    </xf>
    <xf numFmtId="0" fontId="0" fillId="5" borderId="0" xfId="0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0" fillId="0" borderId="0" xfId="0" applyBorder="1" applyAlignment="1">
      <alignment/>
    </xf>
    <xf numFmtId="0" fontId="13" fillId="4" borderId="23" xfId="0" applyFont="1" applyFill="1" applyBorder="1" applyAlignment="1">
      <alignment/>
    </xf>
    <xf numFmtId="0" fontId="13" fillId="4" borderId="24" xfId="0" applyFont="1" applyFill="1" applyBorder="1" applyAlignment="1">
      <alignment/>
    </xf>
    <xf numFmtId="0" fontId="13" fillId="4" borderId="30" xfId="0" applyFont="1" applyFill="1" applyBorder="1" applyAlignment="1">
      <alignment/>
    </xf>
    <xf numFmtId="172" fontId="13" fillId="4" borderId="17" xfId="0" applyNumberFormat="1" applyFont="1" applyFill="1" applyBorder="1" applyAlignment="1">
      <alignment horizontal="left" vertical="center" wrapText="1"/>
    </xf>
    <xf numFmtId="172" fontId="13" fillId="4" borderId="2" xfId="0" applyNumberFormat="1" applyFont="1" applyFill="1" applyBorder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5" fillId="2" borderId="9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" fillId="0" borderId="23" xfId="0" applyNumberFormat="1" applyFon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0" xfId="0" applyBorder="1" applyAlignment="1">
      <alignment/>
    </xf>
    <xf numFmtId="0" fontId="0" fillId="3" borderId="23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1"/>
  <sheetViews>
    <sheetView view="pageBreakPreview" zoomScale="75" zoomScaleNormal="75" zoomScaleSheetLayoutView="75" workbookViewId="0" topLeftCell="A1">
      <pane ySplit="8" topLeftCell="BM9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9.25390625" style="0" bestFit="1" customWidth="1"/>
    <col min="2" max="2" width="53.875" style="0" customWidth="1"/>
    <col min="3" max="3" width="12.375" style="0" customWidth="1"/>
    <col min="4" max="4" width="9.625" style="0" bestFit="1" customWidth="1"/>
    <col min="5" max="5" width="11.00390625" style="0" customWidth="1"/>
    <col min="6" max="6" width="13.875" style="0" customWidth="1"/>
    <col min="7" max="7" width="13.75390625" style="0" customWidth="1"/>
    <col min="8" max="8" width="10.625" style="0" customWidth="1"/>
    <col min="9" max="9" width="14.625" style="0" customWidth="1"/>
    <col min="10" max="10" width="9.375" style="0" bestFit="1" customWidth="1"/>
    <col min="11" max="11" width="9.25390625" style="0" customWidth="1"/>
    <col min="12" max="12" width="15.25390625" style="0" customWidth="1"/>
    <col min="13" max="13" width="17.375" style="0" customWidth="1"/>
    <col min="14" max="14" width="11.625" style="0" bestFit="1" customWidth="1"/>
    <col min="15" max="15" width="14.00390625" style="0" customWidth="1"/>
    <col min="16" max="18" width="12.625" style="0" hidden="1" customWidth="1"/>
    <col min="19" max="21" width="12.625" style="0" customWidth="1"/>
    <col min="22" max="22" width="26.875" style="0" customWidth="1"/>
    <col min="23" max="23" width="86.625" style="0" customWidth="1"/>
    <col min="24" max="24" width="13.875" style="0" bestFit="1" customWidth="1"/>
  </cols>
  <sheetData>
    <row r="1" spans="4:12" ht="23.25">
      <c r="D1" s="219" t="s">
        <v>58</v>
      </c>
      <c r="E1" s="36"/>
      <c r="F1" s="36"/>
      <c r="G1" s="36"/>
      <c r="H1" s="36"/>
      <c r="I1" s="32"/>
      <c r="K1" s="32"/>
      <c r="L1" s="32"/>
    </row>
    <row r="2" spans="9:19" ht="12.75">
      <c r="I2" s="32"/>
      <c r="K2" s="32"/>
      <c r="L2" s="32"/>
      <c r="M2" s="32"/>
      <c r="O2" s="32"/>
      <c r="S2" s="32"/>
    </row>
    <row r="3" spans="1:22" ht="12.75">
      <c r="A3" s="252" t="s">
        <v>8</v>
      </c>
      <c r="B3" s="252" t="s">
        <v>9</v>
      </c>
      <c r="C3" s="13" t="s">
        <v>10</v>
      </c>
      <c r="D3" s="17" t="s">
        <v>0</v>
      </c>
      <c r="E3" s="240" t="s">
        <v>12</v>
      </c>
      <c r="F3" s="256"/>
      <c r="G3" s="241" t="s">
        <v>14</v>
      </c>
      <c r="H3" s="242"/>
      <c r="I3" s="243"/>
      <c r="J3" s="240" t="s">
        <v>1</v>
      </c>
      <c r="K3" s="241"/>
      <c r="L3" s="242"/>
      <c r="M3" s="242"/>
      <c r="N3" s="242"/>
      <c r="O3" s="242"/>
      <c r="P3" s="242"/>
      <c r="Q3" s="242"/>
      <c r="R3" s="242"/>
      <c r="S3" s="242"/>
      <c r="T3" s="242"/>
      <c r="U3" s="243"/>
      <c r="V3" s="8" t="s">
        <v>19</v>
      </c>
    </row>
    <row r="4" spans="1:22" ht="12.75">
      <c r="A4" s="249"/>
      <c r="B4" s="249"/>
      <c r="C4" s="12"/>
      <c r="D4" s="3" t="s">
        <v>2</v>
      </c>
      <c r="E4" s="257"/>
      <c r="F4" s="258"/>
      <c r="G4" s="259"/>
      <c r="H4" s="259"/>
      <c r="I4" s="260"/>
      <c r="J4" s="244"/>
      <c r="K4" s="245"/>
      <c r="L4" s="245"/>
      <c r="M4" s="245"/>
      <c r="N4" s="245"/>
      <c r="O4" s="245"/>
      <c r="P4" s="245"/>
      <c r="Q4" s="245"/>
      <c r="R4" s="245"/>
      <c r="S4" s="246"/>
      <c r="T4" s="246"/>
      <c r="U4" s="247"/>
      <c r="V4" s="9"/>
    </row>
    <row r="5" spans="1:22" ht="12.75" customHeight="1">
      <c r="A5" s="249"/>
      <c r="B5" s="249"/>
      <c r="C5" s="252" t="s">
        <v>11</v>
      </c>
      <c r="D5" s="3" t="s">
        <v>4</v>
      </c>
      <c r="E5" s="1" t="s">
        <v>5</v>
      </c>
      <c r="F5" s="16" t="s">
        <v>3</v>
      </c>
      <c r="G5" s="261" t="s">
        <v>6</v>
      </c>
      <c r="H5" s="252" t="s">
        <v>15</v>
      </c>
      <c r="I5" s="240" t="s">
        <v>16</v>
      </c>
      <c r="J5" s="252" t="s">
        <v>17</v>
      </c>
      <c r="K5" s="252" t="s">
        <v>61</v>
      </c>
      <c r="L5" s="240" t="s">
        <v>18</v>
      </c>
      <c r="M5" s="252" t="s">
        <v>20</v>
      </c>
      <c r="N5" s="240" t="s">
        <v>31</v>
      </c>
      <c r="O5" s="252" t="s">
        <v>44</v>
      </c>
      <c r="P5" s="248" t="s">
        <v>32</v>
      </c>
      <c r="Q5" s="248" t="s">
        <v>33</v>
      </c>
      <c r="R5" s="248" t="s">
        <v>34</v>
      </c>
      <c r="S5" s="248" t="s">
        <v>32</v>
      </c>
      <c r="T5" s="248" t="s">
        <v>33</v>
      </c>
      <c r="U5" s="248" t="s">
        <v>53</v>
      </c>
      <c r="V5" s="9"/>
    </row>
    <row r="6" spans="1:22" ht="12.75">
      <c r="A6" s="249"/>
      <c r="B6" s="249"/>
      <c r="C6" s="249"/>
      <c r="D6" s="3" t="s">
        <v>7</v>
      </c>
      <c r="E6" s="3"/>
      <c r="F6" s="14" t="s">
        <v>13</v>
      </c>
      <c r="G6" s="262"/>
      <c r="H6" s="249"/>
      <c r="I6" s="244"/>
      <c r="J6" s="249"/>
      <c r="K6" s="249"/>
      <c r="L6" s="244"/>
      <c r="M6" s="249"/>
      <c r="N6" s="244"/>
      <c r="O6" s="249"/>
      <c r="P6" s="249"/>
      <c r="Q6" s="249"/>
      <c r="R6" s="249"/>
      <c r="S6" s="249"/>
      <c r="T6" s="249"/>
      <c r="U6" s="249"/>
      <c r="V6" s="9"/>
    </row>
    <row r="7" spans="1:22" ht="42" customHeight="1">
      <c r="A7" s="250"/>
      <c r="B7" s="250"/>
      <c r="C7" s="10"/>
      <c r="D7" s="4"/>
      <c r="E7" s="4"/>
      <c r="F7" s="14"/>
      <c r="G7" s="263"/>
      <c r="H7" s="250"/>
      <c r="I7" s="251"/>
      <c r="J7" s="250"/>
      <c r="K7" s="250"/>
      <c r="L7" s="251"/>
      <c r="M7" s="250"/>
      <c r="N7" s="251"/>
      <c r="O7" s="250"/>
      <c r="P7" s="250"/>
      <c r="Q7" s="250"/>
      <c r="R7" s="250"/>
      <c r="S7" s="250"/>
      <c r="T7" s="250"/>
      <c r="U7" s="250"/>
      <c r="V7" s="11"/>
    </row>
    <row r="8" spans="1:22" ht="12.75">
      <c r="A8" s="37">
        <v>1</v>
      </c>
      <c r="B8" s="37">
        <v>2</v>
      </c>
      <c r="C8" s="38">
        <v>3</v>
      </c>
      <c r="D8" s="38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8">
        <v>10</v>
      </c>
      <c r="K8" s="38"/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/>
      <c r="T8" s="38"/>
      <c r="U8" s="38"/>
      <c r="V8" s="38">
        <v>18</v>
      </c>
    </row>
    <row r="9" ht="13.5" thickBot="1"/>
    <row r="10" spans="1:22" ht="27.75" customHeight="1">
      <c r="A10" s="270">
        <v>1</v>
      </c>
      <c r="B10" s="274" t="s">
        <v>21</v>
      </c>
      <c r="C10" s="173">
        <v>2008</v>
      </c>
      <c r="D10" s="173">
        <v>2005</v>
      </c>
      <c r="E10" s="162">
        <v>4785</v>
      </c>
      <c r="F10" s="162">
        <v>4575</v>
      </c>
      <c r="G10" s="161">
        <v>2008</v>
      </c>
      <c r="H10" s="162">
        <f>J10+K10+N10+O10</f>
        <v>1342</v>
      </c>
      <c r="I10" s="162">
        <f>J10+K10+N10+O10</f>
        <v>1342</v>
      </c>
      <c r="J10" s="162">
        <v>7</v>
      </c>
      <c r="K10" s="162">
        <v>200.2</v>
      </c>
      <c r="L10" s="174"/>
      <c r="M10" s="174"/>
      <c r="N10" s="162">
        <v>1134.8</v>
      </c>
      <c r="O10" s="162"/>
      <c r="P10" s="174"/>
      <c r="Q10" s="174"/>
      <c r="R10" s="174"/>
      <c r="S10" s="174"/>
      <c r="T10" s="212"/>
      <c r="U10" s="213"/>
      <c r="V10" s="175" t="s">
        <v>28</v>
      </c>
    </row>
    <row r="11" spans="1:22" ht="27.75" customHeight="1">
      <c r="A11" s="271"/>
      <c r="B11" s="217"/>
      <c r="C11" s="176"/>
      <c r="D11" s="176">
        <v>2006</v>
      </c>
      <c r="E11" s="167"/>
      <c r="F11" s="167"/>
      <c r="G11" s="166">
        <v>2009</v>
      </c>
      <c r="H11" s="167">
        <f aca="true" t="shared" si="0" ref="H11:H71">J11+K11+N11+O11</f>
        <v>1630</v>
      </c>
      <c r="I11" s="167">
        <f aca="true" t="shared" si="1" ref="I11:I71">J11+K11+N11+O11</f>
        <v>1630</v>
      </c>
      <c r="J11" s="167">
        <v>10</v>
      </c>
      <c r="K11" s="167">
        <v>243</v>
      </c>
      <c r="L11" s="178"/>
      <c r="M11" s="178"/>
      <c r="N11" s="167">
        <v>1377</v>
      </c>
      <c r="O11" s="167"/>
      <c r="P11" s="178"/>
      <c r="Q11" s="178"/>
      <c r="R11" s="178"/>
      <c r="S11" s="178"/>
      <c r="T11" s="214"/>
      <c r="U11" s="214"/>
      <c r="V11" s="177" t="s">
        <v>28</v>
      </c>
    </row>
    <row r="12" spans="1:23" ht="27.75" customHeight="1">
      <c r="A12" s="271"/>
      <c r="B12" s="217"/>
      <c r="C12" s="176">
        <v>2010</v>
      </c>
      <c r="D12" s="176">
        <v>2007</v>
      </c>
      <c r="E12" s="167"/>
      <c r="F12" s="167"/>
      <c r="G12" s="166">
        <v>2010</v>
      </c>
      <c r="H12" s="167">
        <f t="shared" si="0"/>
        <v>1625</v>
      </c>
      <c r="I12" s="167">
        <f t="shared" si="1"/>
        <v>1625</v>
      </c>
      <c r="J12" s="167">
        <v>5</v>
      </c>
      <c r="K12" s="167">
        <v>243</v>
      </c>
      <c r="L12" s="178"/>
      <c r="M12" s="178"/>
      <c r="N12" s="167">
        <v>1377</v>
      </c>
      <c r="O12" s="167"/>
      <c r="P12" s="178"/>
      <c r="Q12" s="178"/>
      <c r="R12" s="178"/>
      <c r="S12" s="178"/>
      <c r="T12" s="214"/>
      <c r="U12" s="214"/>
      <c r="V12" s="177" t="s">
        <v>28</v>
      </c>
      <c r="W12" s="2"/>
    </row>
    <row r="13" spans="1:22" ht="27.75" customHeight="1" thickBot="1">
      <c r="A13" s="272"/>
      <c r="B13" s="232"/>
      <c r="C13" s="169"/>
      <c r="D13" s="215"/>
      <c r="E13" s="169"/>
      <c r="F13" s="169"/>
      <c r="G13" s="169" t="s">
        <v>60</v>
      </c>
      <c r="H13" s="170">
        <f t="shared" si="0"/>
        <v>5</v>
      </c>
      <c r="I13" s="170">
        <f t="shared" si="1"/>
        <v>5</v>
      </c>
      <c r="J13" s="170">
        <v>5</v>
      </c>
      <c r="K13" s="171">
        <v>0</v>
      </c>
      <c r="L13" s="169"/>
      <c r="M13" s="169"/>
      <c r="N13" s="170">
        <v>0</v>
      </c>
      <c r="O13" s="169"/>
      <c r="P13" s="169"/>
      <c r="Q13" s="169"/>
      <c r="R13" s="169"/>
      <c r="S13" s="169"/>
      <c r="T13" s="169"/>
      <c r="U13" s="169"/>
      <c r="V13" s="172"/>
    </row>
    <row r="14" spans="1:22" ht="27.75" customHeight="1">
      <c r="A14" s="220">
        <v>2</v>
      </c>
      <c r="B14" s="275" t="s">
        <v>88</v>
      </c>
      <c r="C14" s="40">
        <v>2008</v>
      </c>
      <c r="D14" s="74">
        <v>2007</v>
      </c>
      <c r="E14" s="39">
        <v>1574.8</v>
      </c>
      <c r="F14" s="39">
        <v>1564.8</v>
      </c>
      <c r="G14" s="58">
        <v>2008</v>
      </c>
      <c r="H14" s="59">
        <f t="shared" si="0"/>
        <v>150</v>
      </c>
      <c r="I14" s="59">
        <f t="shared" si="1"/>
        <v>150</v>
      </c>
      <c r="J14" s="39">
        <v>0</v>
      </c>
      <c r="K14" s="39">
        <v>22.5</v>
      </c>
      <c r="L14" s="40"/>
      <c r="M14" s="40"/>
      <c r="N14" s="39">
        <v>127.5</v>
      </c>
      <c r="O14" s="39"/>
      <c r="P14" s="40"/>
      <c r="Q14" s="40"/>
      <c r="R14" s="40"/>
      <c r="S14" s="40"/>
      <c r="T14" s="40"/>
      <c r="U14" s="40"/>
      <c r="V14" s="41" t="s">
        <v>28</v>
      </c>
    </row>
    <row r="15" spans="1:22" ht="27.75" customHeight="1">
      <c r="A15" s="273"/>
      <c r="B15" s="276"/>
      <c r="C15" s="22"/>
      <c r="D15" s="78">
        <v>2009</v>
      </c>
      <c r="E15" s="28"/>
      <c r="F15" s="28"/>
      <c r="G15" s="60">
        <v>2009</v>
      </c>
      <c r="H15" s="29">
        <f t="shared" si="0"/>
        <v>150</v>
      </c>
      <c r="I15" s="29">
        <f t="shared" si="1"/>
        <v>150</v>
      </c>
      <c r="J15" s="28">
        <v>0</v>
      </c>
      <c r="K15" s="28">
        <v>22.5</v>
      </c>
      <c r="L15" s="22"/>
      <c r="M15" s="22"/>
      <c r="N15" s="28">
        <v>127.5</v>
      </c>
      <c r="O15" s="28"/>
      <c r="P15" s="22"/>
      <c r="Q15" s="22"/>
      <c r="R15" s="22"/>
      <c r="S15" s="22"/>
      <c r="T15" s="22"/>
      <c r="U15" s="22"/>
      <c r="V15" s="42" t="s">
        <v>28</v>
      </c>
    </row>
    <row r="16" spans="1:22" ht="27.75" customHeight="1">
      <c r="A16" s="273"/>
      <c r="B16" s="276"/>
      <c r="C16" s="22">
        <v>2015</v>
      </c>
      <c r="D16" s="78">
        <v>2010</v>
      </c>
      <c r="E16" s="28"/>
      <c r="F16" s="28"/>
      <c r="G16" s="60">
        <v>2010</v>
      </c>
      <c r="H16" s="29">
        <f t="shared" si="0"/>
        <v>150</v>
      </c>
      <c r="I16" s="29">
        <f t="shared" si="1"/>
        <v>150</v>
      </c>
      <c r="J16" s="28">
        <v>0</v>
      </c>
      <c r="K16" s="28">
        <v>22.5</v>
      </c>
      <c r="L16" s="22"/>
      <c r="M16" s="22"/>
      <c r="N16" s="28">
        <v>127.5</v>
      </c>
      <c r="O16" s="28"/>
      <c r="P16" s="22"/>
      <c r="Q16" s="22"/>
      <c r="R16" s="22"/>
      <c r="S16" s="22"/>
      <c r="T16" s="22"/>
      <c r="U16" s="22"/>
      <c r="V16" s="42" t="s">
        <v>28</v>
      </c>
    </row>
    <row r="17" spans="1:22" ht="27.75" customHeight="1" thickBot="1">
      <c r="A17" s="273"/>
      <c r="B17" s="277"/>
      <c r="C17" s="19"/>
      <c r="D17" s="19"/>
      <c r="E17" s="19"/>
      <c r="F17" s="19"/>
      <c r="G17" s="19" t="s">
        <v>60</v>
      </c>
      <c r="H17" s="31">
        <f t="shared" si="0"/>
        <v>1124.8</v>
      </c>
      <c r="I17" s="31">
        <f t="shared" si="1"/>
        <v>1124.8</v>
      </c>
      <c r="J17" s="61">
        <v>10</v>
      </c>
      <c r="K17" s="61">
        <v>167.22</v>
      </c>
      <c r="L17" s="19"/>
      <c r="M17" s="19"/>
      <c r="N17" s="61">
        <v>947.58</v>
      </c>
      <c r="O17" s="19"/>
      <c r="P17" s="19"/>
      <c r="Q17" s="19"/>
      <c r="R17" s="19"/>
      <c r="S17" s="19"/>
      <c r="T17" s="19"/>
      <c r="U17" s="19"/>
      <c r="V17" s="62" t="s">
        <v>28</v>
      </c>
    </row>
    <row r="18" spans="1:22" ht="27.75" customHeight="1">
      <c r="A18" s="270">
        <v>3</v>
      </c>
      <c r="B18" s="216" t="s">
        <v>89</v>
      </c>
      <c r="C18" s="173">
        <v>2008</v>
      </c>
      <c r="D18" s="173">
        <v>2003</v>
      </c>
      <c r="E18" s="162">
        <v>6582</v>
      </c>
      <c r="F18" s="162">
        <v>6252.9</v>
      </c>
      <c r="G18" s="161">
        <v>2008</v>
      </c>
      <c r="H18" s="162">
        <f t="shared" si="0"/>
        <v>1081.6</v>
      </c>
      <c r="I18" s="162">
        <f t="shared" si="1"/>
        <v>1081.6</v>
      </c>
      <c r="J18" s="162">
        <v>81.6</v>
      </c>
      <c r="K18" s="162">
        <v>150</v>
      </c>
      <c r="L18" s="174"/>
      <c r="M18" s="173"/>
      <c r="N18" s="162">
        <v>850</v>
      </c>
      <c r="O18" s="162"/>
      <c r="P18" s="173"/>
      <c r="Q18" s="173"/>
      <c r="R18" s="173"/>
      <c r="S18" s="173"/>
      <c r="T18" s="173"/>
      <c r="U18" s="173"/>
      <c r="V18" s="175" t="s">
        <v>28</v>
      </c>
    </row>
    <row r="19" spans="1:22" ht="27.75" customHeight="1">
      <c r="A19" s="226"/>
      <c r="B19" s="217"/>
      <c r="C19" s="176"/>
      <c r="D19" s="176">
        <v>2006</v>
      </c>
      <c r="E19" s="167"/>
      <c r="F19" s="167"/>
      <c r="G19" s="166">
        <v>2009</v>
      </c>
      <c r="H19" s="167">
        <f t="shared" si="0"/>
        <v>1547.3600000000001</v>
      </c>
      <c r="I19" s="167">
        <f t="shared" si="1"/>
        <v>1547.3600000000001</v>
      </c>
      <c r="J19" s="167">
        <v>147.36</v>
      </c>
      <c r="K19" s="167">
        <v>210</v>
      </c>
      <c r="L19" s="176"/>
      <c r="M19" s="176"/>
      <c r="N19" s="167">
        <v>1190</v>
      </c>
      <c r="O19" s="167"/>
      <c r="P19" s="176"/>
      <c r="Q19" s="176"/>
      <c r="R19" s="176"/>
      <c r="S19" s="176"/>
      <c r="T19" s="176"/>
      <c r="U19" s="176"/>
      <c r="V19" s="177" t="s">
        <v>28</v>
      </c>
    </row>
    <row r="20" spans="1:22" ht="27.75" customHeight="1">
      <c r="A20" s="226"/>
      <c r="B20" s="217"/>
      <c r="C20" s="176">
        <v>2011</v>
      </c>
      <c r="D20" s="176"/>
      <c r="E20" s="167"/>
      <c r="F20" s="167"/>
      <c r="G20" s="166">
        <v>2010</v>
      </c>
      <c r="H20" s="167">
        <f t="shared" si="0"/>
        <v>1866.6</v>
      </c>
      <c r="I20" s="167">
        <f t="shared" si="1"/>
        <v>1866.6</v>
      </c>
      <c r="J20" s="167">
        <v>66.6</v>
      </c>
      <c r="K20" s="167">
        <v>270</v>
      </c>
      <c r="L20" s="178"/>
      <c r="M20" s="176"/>
      <c r="N20" s="167">
        <v>1530</v>
      </c>
      <c r="O20" s="167"/>
      <c r="P20" s="176"/>
      <c r="Q20" s="176"/>
      <c r="R20" s="176"/>
      <c r="S20" s="176"/>
      <c r="T20" s="176"/>
      <c r="U20" s="176"/>
      <c r="V20" s="177" t="s">
        <v>28</v>
      </c>
    </row>
    <row r="21" spans="1:22" ht="27.75" customHeight="1" thickBot="1">
      <c r="A21" s="272"/>
      <c r="B21" s="232"/>
      <c r="C21" s="169"/>
      <c r="D21" s="169"/>
      <c r="E21" s="169"/>
      <c r="F21" s="169"/>
      <c r="G21" s="169" t="s">
        <v>60</v>
      </c>
      <c r="H21" s="170">
        <f t="shared" si="0"/>
        <v>2060.13</v>
      </c>
      <c r="I21" s="170">
        <f t="shared" si="1"/>
        <v>2060.13</v>
      </c>
      <c r="J21" s="170">
        <v>7.23</v>
      </c>
      <c r="K21" s="170">
        <v>307.935</v>
      </c>
      <c r="L21" s="169"/>
      <c r="M21" s="169"/>
      <c r="N21" s="170">
        <v>1744.965</v>
      </c>
      <c r="O21" s="169"/>
      <c r="P21" s="169"/>
      <c r="Q21" s="169"/>
      <c r="R21" s="169"/>
      <c r="S21" s="169"/>
      <c r="T21" s="169"/>
      <c r="U21" s="169"/>
      <c r="V21" s="172" t="s">
        <v>28</v>
      </c>
    </row>
    <row r="22" spans="1:22" ht="27.75" customHeight="1">
      <c r="A22" s="220">
        <v>4</v>
      </c>
      <c r="B22" s="233" t="s">
        <v>24</v>
      </c>
      <c r="C22" s="40">
        <v>2008</v>
      </c>
      <c r="D22" s="44">
        <v>1979</v>
      </c>
      <c r="E22" s="63">
        <v>4378.099</v>
      </c>
      <c r="F22" s="63">
        <v>3941</v>
      </c>
      <c r="G22" s="58">
        <v>2008</v>
      </c>
      <c r="H22" s="59">
        <f t="shared" si="0"/>
        <v>1300</v>
      </c>
      <c r="I22" s="59">
        <f t="shared" si="1"/>
        <v>1300</v>
      </c>
      <c r="J22" s="39">
        <v>100</v>
      </c>
      <c r="K22" s="39">
        <v>180</v>
      </c>
      <c r="L22" s="40"/>
      <c r="M22" s="40"/>
      <c r="N22" s="39">
        <v>1020</v>
      </c>
      <c r="O22" s="39"/>
      <c r="P22" s="40"/>
      <c r="Q22" s="40"/>
      <c r="R22" s="40"/>
      <c r="S22" s="40"/>
      <c r="T22" s="40"/>
      <c r="U22" s="40"/>
      <c r="V22" s="41" t="s">
        <v>28</v>
      </c>
    </row>
    <row r="23" spans="1:22" ht="27.75" customHeight="1">
      <c r="A23" s="221"/>
      <c r="B23" s="223"/>
      <c r="C23" s="22"/>
      <c r="D23" s="23">
        <v>1984</v>
      </c>
      <c r="E23" s="28"/>
      <c r="F23" s="28"/>
      <c r="G23" s="60">
        <v>2009</v>
      </c>
      <c r="H23" s="29">
        <f t="shared" si="0"/>
        <v>1245</v>
      </c>
      <c r="I23" s="29">
        <f t="shared" si="1"/>
        <v>1245</v>
      </c>
      <c r="J23" s="28">
        <v>45</v>
      </c>
      <c r="K23" s="28">
        <v>180</v>
      </c>
      <c r="L23" s="22"/>
      <c r="M23" s="22"/>
      <c r="N23" s="28">
        <v>1020</v>
      </c>
      <c r="O23" s="28"/>
      <c r="P23" s="22"/>
      <c r="Q23" s="22"/>
      <c r="R23" s="22"/>
      <c r="S23" s="22"/>
      <c r="T23" s="22"/>
      <c r="U23" s="22"/>
      <c r="V23" s="42" t="s">
        <v>28</v>
      </c>
    </row>
    <row r="24" spans="1:22" ht="27.75" customHeight="1">
      <c r="A24" s="221"/>
      <c r="B24" s="223"/>
      <c r="C24" s="22">
        <v>2010</v>
      </c>
      <c r="D24" s="23">
        <v>2007</v>
      </c>
      <c r="E24" s="28"/>
      <c r="F24" s="28"/>
      <c r="G24" s="60">
        <v>2010</v>
      </c>
      <c r="H24" s="29">
        <f t="shared" si="0"/>
        <v>1581</v>
      </c>
      <c r="I24" s="29">
        <f t="shared" si="1"/>
        <v>1581</v>
      </c>
      <c r="J24" s="28">
        <v>40</v>
      </c>
      <c r="K24" s="28">
        <v>231.15</v>
      </c>
      <c r="L24" s="22"/>
      <c r="M24" s="22"/>
      <c r="N24" s="28">
        <v>1309.85</v>
      </c>
      <c r="O24" s="28"/>
      <c r="P24" s="22"/>
      <c r="Q24" s="22"/>
      <c r="R24" s="22"/>
      <c r="S24" s="22"/>
      <c r="T24" s="22"/>
      <c r="U24" s="22"/>
      <c r="V24" s="42" t="s">
        <v>28</v>
      </c>
    </row>
    <row r="25" spans="1:22" ht="27.75" customHeight="1">
      <c r="A25" s="221"/>
      <c r="B25" s="234"/>
      <c r="C25" s="19"/>
      <c r="D25" s="20"/>
      <c r="E25" s="61"/>
      <c r="F25" s="61"/>
      <c r="G25" s="64" t="s">
        <v>60</v>
      </c>
      <c r="H25" s="31">
        <f>J25+K25+N25+O25</f>
        <v>2.33</v>
      </c>
      <c r="I25" s="31">
        <f>J25+K25+N25+O25</f>
        <v>2.33</v>
      </c>
      <c r="J25" s="61">
        <v>2.33</v>
      </c>
      <c r="K25" s="61">
        <v>0</v>
      </c>
      <c r="L25" s="19"/>
      <c r="M25" s="19"/>
      <c r="N25" s="61">
        <v>0</v>
      </c>
      <c r="O25" s="19"/>
      <c r="P25" s="19"/>
      <c r="Q25" s="19"/>
      <c r="R25" s="19"/>
      <c r="S25" s="19"/>
      <c r="T25" s="19"/>
      <c r="U25" s="19"/>
      <c r="V25" s="62" t="s">
        <v>28</v>
      </c>
    </row>
    <row r="26" spans="1:22" ht="27.75" customHeight="1">
      <c r="A26" s="266" t="s">
        <v>75</v>
      </c>
      <c r="B26" s="268" t="s">
        <v>90</v>
      </c>
      <c r="C26" s="179">
        <v>2007</v>
      </c>
      <c r="D26" s="180">
        <v>2001</v>
      </c>
      <c r="E26" s="165">
        <v>1600</v>
      </c>
      <c r="F26" s="165">
        <v>1536</v>
      </c>
      <c r="G26" s="166">
        <v>2008</v>
      </c>
      <c r="H26" s="167">
        <f t="shared" si="0"/>
        <v>350</v>
      </c>
      <c r="I26" s="167">
        <f t="shared" si="1"/>
        <v>350</v>
      </c>
      <c r="J26" s="165">
        <v>0</v>
      </c>
      <c r="K26" s="165">
        <v>52.5</v>
      </c>
      <c r="L26" s="164"/>
      <c r="M26" s="164"/>
      <c r="N26" s="165">
        <v>297.5</v>
      </c>
      <c r="O26" s="165"/>
      <c r="P26" s="164"/>
      <c r="Q26" s="164"/>
      <c r="R26" s="164"/>
      <c r="S26" s="164"/>
      <c r="T26" s="164"/>
      <c r="U26" s="164"/>
      <c r="V26" s="168" t="s">
        <v>28</v>
      </c>
    </row>
    <row r="27" spans="1:22" ht="27.75" customHeight="1">
      <c r="A27" s="267"/>
      <c r="B27" s="269"/>
      <c r="C27" s="179"/>
      <c r="D27" s="180">
        <v>2001</v>
      </c>
      <c r="E27" s="165"/>
      <c r="F27" s="165"/>
      <c r="G27" s="166">
        <v>2009</v>
      </c>
      <c r="H27" s="167">
        <f t="shared" si="0"/>
        <v>400</v>
      </c>
      <c r="I27" s="167">
        <f t="shared" si="1"/>
        <v>400</v>
      </c>
      <c r="J27" s="165">
        <v>0</v>
      </c>
      <c r="K27" s="165">
        <v>60</v>
      </c>
      <c r="L27" s="164"/>
      <c r="M27" s="164"/>
      <c r="N27" s="165">
        <v>340</v>
      </c>
      <c r="O27" s="165"/>
      <c r="P27" s="164"/>
      <c r="Q27" s="164"/>
      <c r="R27" s="164"/>
      <c r="S27" s="164"/>
      <c r="T27" s="164"/>
      <c r="U27" s="164"/>
      <c r="V27" s="168" t="s">
        <v>28</v>
      </c>
    </row>
    <row r="28" spans="1:22" ht="27.75" customHeight="1">
      <c r="A28" s="267"/>
      <c r="B28" s="269"/>
      <c r="C28" s="179" t="s">
        <v>60</v>
      </c>
      <c r="D28" s="180">
        <v>2007</v>
      </c>
      <c r="E28" s="165"/>
      <c r="F28" s="165"/>
      <c r="G28" s="166">
        <v>2010</v>
      </c>
      <c r="H28" s="167">
        <f t="shared" si="0"/>
        <v>300</v>
      </c>
      <c r="I28" s="167">
        <f t="shared" si="1"/>
        <v>300</v>
      </c>
      <c r="J28" s="165">
        <v>0</v>
      </c>
      <c r="K28" s="165">
        <v>45</v>
      </c>
      <c r="L28" s="164"/>
      <c r="M28" s="164"/>
      <c r="N28" s="165">
        <v>255</v>
      </c>
      <c r="O28" s="165"/>
      <c r="P28" s="164"/>
      <c r="Q28" s="164"/>
      <c r="R28" s="164"/>
      <c r="S28" s="164"/>
      <c r="T28" s="164"/>
      <c r="U28" s="164"/>
      <c r="V28" s="168" t="s">
        <v>28</v>
      </c>
    </row>
    <row r="29" spans="1:22" ht="27.75" customHeight="1" thickBot="1">
      <c r="A29" s="226"/>
      <c r="B29" s="228"/>
      <c r="C29" s="181"/>
      <c r="D29" s="182"/>
      <c r="E29" s="183"/>
      <c r="F29" s="183"/>
      <c r="G29" s="183" t="s">
        <v>60</v>
      </c>
      <c r="H29" s="184">
        <f t="shared" si="0"/>
        <v>350</v>
      </c>
      <c r="I29" s="184">
        <f t="shared" si="1"/>
        <v>350</v>
      </c>
      <c r="J29" s="185">
        <v>0</v>
      </c>
      <c r="K29" s="185">
        <v>52.5</v>
      </c>
      <c r="L29" s="183"/>
      <c r="M29" s="183"/>
      <c r="N29" s="185">
        <v>297.5</v>
      </c>
      <c r="O29" s="183"/>
      <c r="P29" s="183"/>
      <c r="Q29" s="183"/>
      <c r="R29" s="183"/>
      <c r="S29" s="183"/>
      <c r="T29" s="183"/>
      <c r="U29" s="183"/>
      <c r="V29" s="186" t="s">
        <v>28</v>
      </c>
    </row>
    <row r="30" spans="1:22" ht="27.75" customHeight="1">
      <c r="A30" s="235">
        <v>6</v>
      </c>
      <c r="B30" s="238" t="s">
        <v>91</v>
      </c>
      <c r="C30" s="44">
        <v>2008</v>
      </c>
      <c r="D30" s="44">
        <v>2007</v>
      </c>
      <c r="E30" s="59">
        <v>100</v>
      </c>
      <c r="F30" s="59">
        <v>92.5</v>
      </c>
      <c r="G30" s="58">
        <v>2008</v>
      </c>
      <c r="H30" s="59">
        <f t="shared" si="0"/>
        <v>100</v>
      </c>
      <c r="I30" s="59">
        <f t="shared" si="1"/>
        <v>100</v>
      </c>
      <c r="J30" s="59">
        <v>0.1</v>
      </c>
      <c r="K30" s="59">
        <f>3.7+13.875</f>
        <v>17.575</v>
      </c>
      <c r="L30" s="44"/>
      <c r="M30" s="44"/>
      <c r="N30" s="59">
        <v>78.625</v>
      </c>
      <c r="O30" s="59">
        <v>3.7</v>
      </c>
      <c r="P30" s="44"/>
      <c r="Q30" s="44"/>
      <c r="R30" s="44"/>
      <c r="S30" s="44"/>
      <c r="T30" s="44"/>
      <c r="U30" s="44"/>
      <c r="V30" s="65" t="s">
        <v>37</v>
      </c>
    </row>
    <row r="31" spans="1:22" ht="27.75" customHeight="1">
      <c r="A31" s="236"/>
      <c r="B31" s="239"/>
      <c r="C31" s="23"/>
      <c r="D31" s="23">
        <v>2007</v>
      </c>
      <c r="E31" s="29"/>
      <c r="F31" s="29"/>
      <c r="G31" s="60">
        <v>2009</v>
      </c>
      <c r="H31" s="29">
        <v>0</v>
      </c>
      <c r="I31" s="29">
        <v>0</v>
      </c>
      <c r="J31" s="29">
        <v>0</v>
      </c>
      <c r="K31" s="29">
        <v>0</v>
      </c>
      <c r="L31" s="23"/>
      <c r="M31" s="23"/>
      <c r="N31" s="29">
        <v>0</v>
      </c>
      <c r="O31" s="29"/>
      <c r="P31" s="23"/>
      <c r="Q31" s="23"/>
      <c r="R31" s="23"/>
      <c r="S31" s="23"/>
      <c r="T31" s="23"/>
      <c r="U31" s="23"/>
      <c r="V31" s="66"/>
    </row>
    <row r="32" spans="1:22" ht="27.75" customHeight="1">
      <c r="A32" s="236"/>
      <c r="B32" s="239"/>
      <c r="C32" s="23">
        <v>2008</v>
      </c>
      <c r="D32" s="23">
        <v>2007</v>
      </c>
      <c r="E32" s="29"/>
      <c r="F32" s="29"/>
      <c r="G32" s="60">
        <v>2010</v>
      </c>
      <c r="H32" s="29">
        <f t="shared" si="0"/>
        <v>0</v>
      </c>
      <c r="I32" s="29">
        <f t="shared" si="1"/>
        <v>0</v>
      </c>
      <c r="J32" s="29">
        <v>0</v>
      </c>
      <c r="K32" s="29">
        <v>0</v>
      </c>
      <c r="L32" s="23"/>
      <c r="M32" s="23"/>
      <c r="N32" s="29">
        <v>0</v>
      </c>
      <c r="O32" s="29"/>
      <c r="P32" s="23"/>
      <c r="Q32" s="23"/>
      <c r="R32" s="23"/>
      <c r="S32" s="23"/>
      <c r="T32" s="23"/>
      <c r="U32" s="23"/>
      <c r="V32" s="66"/>
    </row>
    <row r="33" spans="1:22" ht="27.75" customHeight="1" thickBot="1">
      <c r="A33" s="237"/>
      <c r="B33" s="224"/>
      <c r="C33" s="19"/>
      <c r="D33" s="19"/>
      <c r="E33" s="19"/>
      <c r="F33" s="64"/>
      <c r="G33" s="64" t="s">
        <v>60</v>
      </c>
      <c r="H33" s="31">
        <f t="shared" si="0"/>
        <v>0</v>
      </c>
      <c r="I33" s="31">
        <f t="shared" si="1"/>
        <v>0</v>
      </c>
      <c r="J33" s="31">
        <v>0</v>
      </c>
      <c r="K33" s="29">
        <v>0</v>
      </c>
      <c r="L33" s="64"/>
      <c r="M33" s="64"/>
      <c r="N33" s="31">
        <v>0</v>
      </c>
      <c r="O33" s="64">
        <v>0</v>
      </c>
      <c r="P33" s="64"/>
      <c r="Q33" s="64"/>
      <c r="R33" s="64"/>
      <c r="S33" s="64"/>
      <c r="T33" s="64"/>
      <c r="U33" s="64"/>
      <c r="V33" s="62"/>
    </row>
    <row r="34" spans="1:22" ht="27.75" customHeight="1">
      <c r="A34" s="225">
        <v>7</v>
      </c>
      <c r="B34" s="216" t="s">
        <v>92</v>
      </c>
      <c r="C34" s="173">
        <v>2009</v>
      </c>
      <c r="D34" s="173">
        <v>2003</v>
      </c>
      <c r="E34" s="187">
        <v>6980</v>
      </c>
      <c r="F34" s="188">
        <v>6631</v>
      </c>
      <c r="G34" s="161">
        <v>2008</v>
      </c>
      <c r="H34" s="162">
        <f t="shared" si="0"/>
        <v>81.6</v>
      </c>
      <c r="I34" s="162">
        <f t="shared" si="1"/>
        <v>81.6</v>
      </c>
      <c r="J34" s="188">
        <v>81.6</v>
      </c>
      <c r="K34" s="188">
        <v>0</v>
      </c>
      <c r="L34" s="161"/>
      <c r="M34" s="174"/>
      <c r="N34" s="188">
        <v>0</v>
      </c>
      <c r="O34" s="162"/>
      <c r="P34" s="173"/>
      <c r="Q34" s="173"/>
      <c r="R34" s="173"/>
      <c r="S34" s="173"/>
      <c r="T34" s="173"/>
      <c r="U34" s="173"/>
      <c r="V34" s="163"/>
    </row>
    <row r="35" spans="1:22" ht="27.75" customHeight="1">
      <c r="A35" s="226"/>
      <c r="B35" s="217"/>
      <c r="C35" s="176"/>
      <c r="D35" s="176">
        <v>2008</v>
      </c>
      <c r="E35" s="165"/>
      <c r="F35" s="165"/>
      <c r="G35" s="166">
        <v>2009</v>
      </c>
      <c r="H35" s="167">
        <f t="shared" si="0"/>
        <v>1147.3600000000001</v>
      </c>
      <c r="I35" s="167">
        <f t="shared" si="1"/>
        <v>1147.3600000000001</v>
      </c>
      <c r="J35" s="189">
        <v>147.36</v>
      </c>
      <c r="K35" s="189">
        <v>150</v>
      </c>
      <c r="L35" s="190"/>
      <c r="M35" s="178"/>
      <c r="N35" s="167">
        <v>850</v>
      </c>
      <c r="O35" s="167"/>
      <c r="P35" s="176"/>
      <c r="Q35" s="176"/>
      <c r="R35" s="176"/>
      <c r="S35" s="176"/>
      <c r="T35" s="176"/>
      <c r="U35" s="176"/>
      <c r="V35" s="168" t="s">
        <v>28</v>
      </c>
    </row>
    <row r="36" spans="1:22" ht="27.75" customHeight="1">
      <c r="A36" s="226"/>
      <c r="B36" s="217"/>
      <c r="C36" s="164">
        <v>2012</v>
      </c>
      <c r="D36" s="176"/>
      <c r="E36" s="165"/>
      <c r="F36" s="165"/>
      <c r="G36" s="166">
        <v>2010</v>
      </c>
      <c r="H36" s="167">
        <f t="shared" si="0"/>
        <v>1686.6</v>
      </c>
      <c r="I36" s="167">
        <f t="shared" si="1"/>
        <v>1686.6</v>
      </c>
      <c r="J36" s="189">
        <v>66.6</v>
      </c>
      <c r="K36" s="189">
        <v>243</v>
      </c>
      <c r="L36" s="164"/>
      <c r="M36" s="178"/>
      <c r="N36" s="167">
        <v>1377</v>
      </c>
      <c r="O36" s="167"/>
      <c r="P36" s="176"/>
      <c r="Q36" s="176"/>
      <c r="R36" s="176"/>
      <c r="S36" s="176"/>
      <c r="T36" s="176"/>
      <c r="U36" s="176"/>
      <c r="V36" s="177" t="s">
        <v>28</v>
      </c>
    </row>
    <row r="37" spans="1:22" ht="27.75" customHeight="1" thickBot="1">
      <c r="A37" s="226"/>
      <c r="B37" s="228"/>
      <c r="C37" s="169"/>
      <c r="D37" s="169"/>
      <c r="E37" s="169"/>
      <c r="F37" s="169"/>
      <c r="G37" s="169" t="s">
        <v>60</v>
      </c>
      <c r="H37" s="170">
        <f t="shared" si="0"/>
        <v>4038.13</v>
      </c>
      <c r="I37" s="170">
        <f t="shared" si="1"/>
        <v>4038.13</v>
      </c>
      <c r="J37" s="169">
        <v>27.13</v>
      </c>
      <c r="K37" s="191">
        <v>601.65</v>
      </c>
      <c r="L37" s="169"/>
      <c r="M37" s="169"/>
      <c r="N37" s="169">
        <v>3409.35</v>
      </c>
      <c r="O37" s="169"/>
      <c r="P37" s="169"/>
      <c r="Q37" s="169"/>
      <c r="R37" s="169"/>
      <c r="S37" s="169"/>
      <c r="T37" s="169"/>
      <c r="U37" s="169"/>
      <c r="V37" s="172"/>
    </row>
    <row r="38" spans="1:22" ht="27.75" customHeight="1">
      <c r="A38" s="218">
        <v>8</v>
      </c>
      <c r="B38" s="222" t="s">
        <v>93</v>
      </c>
      <c r="C38" s="44">
        <v>2010</v>
      </c>
      <c r="D38" s="44">
        <v>2003</v>
      </c>
      <c r="E38" s="59">
        <v>10599</v>
      </c>
      <c r="F38" s="59">
        <v>10069.05</v>
      </c>
      <c r="G38" s="58">
        <v>2008</v>
      </c>
      <c r="H38" s="59">
        <f t="shared" si="0"/>
        <v>81.6</v>
      </c>
      <c r="I38" s="59">
        <f t="shared" si="1"/>
        <v>81.6</v>
      </c>
      <c r="J38" s="67">
        <v>81.6</v>
      </c>
      <c r="K38" s="67">
        <v>0</v>
      </c>
      <c r="L38" s="68"/>
      <c r="M38" s="68"/>
      <c r="N38" s="59">
        <v>0</v>
      </c>
      <c r="O38" s="59"/>
      <c r="P38" s="68"/>
      <c r="Q38" s="68"/>
      <c r="R38" s="68"/>
      <c r="S38" s="68"/>
      <c r="T38" s="68"/>
      <c r="U38" s="68"/>
      <c r="V38" s="65"/>
    </row>
    <row r="39" spans="1:22" ht="27.75" customHeight="1">
      <c r="A39" s="221"/>
      <c r="B39" s="231"/>
      <c r="C39" s="23"/>
      <c r="D39" s="23">
        <v>2008</v>
      </c>
      <c r="E39" s="29"/>
      <c r="F39" s="29"/>
      <c r="G39" s="60">
        <v>2009</v>
      </c>
      <c r="H39" s="29">
        <f t="shared" si="0"/>
        <v>147.36</v>
      </c>
      <c r="I39" s="29">
        <f t="shared" si="1"/>
        <v>147.36</v>
      </c>
      <c r="J39" s="69">
        <v>147.36</v>
      </c>
      <c r="K39" s="69">
        <v>0</v>
      </c>
      <c r="L39" s="21"/>
      <c r="M39" s="21"/>
      <c r="N39" s="29">
        <v>0</v>
      </c>
      <c r="O39" s="29"/>
      <c r="P39" s="21"/>
      <c r="Q39" s="21"/>
      <c r="R39" s="21"/>
      <c r="S39" s="21"/>
      <c r="T39" s="21"/>
      <c r="U39" s="21"/>
      <c r="V39" s="66"/>
    </row>
    <row r="40" spans="1:22" ht="27.75" customHeight="1">
      <c r="A40" s="221"/>
      <c r="B40" s="231"/>
      <c r="C40" s="23">
        <v>2014</v>
      </c>
      <c r="D40" s="23"/>
      <c r="E40" s="29"/>
      <c r="F40" s="29"/>
      <c r="G40" s="60">
        <v>2010</v>
      </c>
      <c r="H40" s="29">
        <f t="shared" si="0"/>
        <v>1466.6</v>
      </c>
      <c r="I40" s="29">
        <f t="shared" si="1"/>
        <v>1466.6</v>
      </c>
      <c r="J40" s="69">
        <v>66.6</v>
      </c>
      <c r="K40" s="69">
        <v>210</v>
      </c>
      <c r="L40" s="21"/>
      <c r="M40" s="21"/>
      <c r="N40" s="29">
        <v>1190</v>
      </c>
      <c r="O40" s="29"/>
      <c r="P40" s="21"/>
      <c r="Q40" s="21"/>
      <c r="R40" s="21"/>
      <c r="S40" s="21"/>
      <c r="T40" s="21"/>
      <c r="U40" s="21"/>
      <c r="V40" s="66" t="s">
        <v>54</v>
      </c>
    </row>
    <row r="41" spans="1:22" ht="27.75" customHeight="1" thickBot="1">
      <c r="A41" s="221"/>
      <c r="B41" s="224"/>
      <c r="C41" s="19"/>
      <c r="D41" s="19"/>
      <c r="E41" s="19"/>
      <c r="F41" s="19"/>
      <c r="G41" s="19" t="s">
        <v>60</v>
      </c>
      <c r="H41" s="31">
        <f t="shared" si="0"/>
        <v>8877.127499999999</v>
      </c>
      <c r="I41" s="31">
        <f t="shared" si="1"/>
        <v>8877.127499999999</v>
      </c>
      <c r="J41" s="19">
        <v>208.08</v>
      </c>
      <c r="K41" s="61">
        <v>1300.3575</v>
      </c>
      <c r="L41" s="19"/>
      <c r="M41" s="19"/>
      <c r="N41" s="31">
        <v>7368.69</v>
      </c>
      <c r="O41" s="19"/>
      <c r="P41" s="19"/>
      <c r="Q41" s="19"/>
      <c r="R41" s="19"/>
      <c r="S41" s="19"/>
      <c r="T41" s="19"/>
      <c r="U41" s="19"/>
      <c r="V41" s="62"/>
    </row>
    <row r="42" spans="1:22" ht="27.75" customHeight="1">
      <c r="A42" s="225">
        <v>9</v>
      </c>
      <c r="B42" s="227" t="s">
        <v>59</v>
      </c>
      <c r="C42" s="159">
        <v>2008</v>
      </c>
      <c r="D42" s="192">
        <v>2007</v>
      </c>
      <c r="E42" s="193">
        <v>467.43</v>
      </c>
      <c r="F42" s="192">
        <v>444.06</v>
      </c>
      <c r="G42" s="192">
        <v>2008</v>
      </c>
      <c r="H42" s="194">
        <f t="shared" si="0"/>
        <v>0</v>
      </c>
      <c r="I42" s="194">
        <f t="shared" si="1"/>
        <v>0</v>
      </c>
      <c r="J42" s="195">
        <v>0</v>
      </c>
      <c r="K42" s="196">
        <v>0</v>
      </c>
      <c r="L42" s="197"/>
      <c r="M42" s="159"/>
      <c r="N42" s="160">
        <v>0</v>
      </c>
      <c r="O42" s="159"/>
      <c r="P42" s="159"/>
      <c r="Q42" s="159"/>
      <c r="R42" s="159"/>
      <c r="S42" s="159"/>
      <c r="T42" s="159"/>
      <c r="U42" s="159"/>
      <c r="V42" s="163"/>
    </row>
    <row r="43" spans="1:22" ht="27.75" customHeight="1">
      <c r="A43" s="226"/>
      <c r="B43" s="228"/>
      <c r="C43" s="164"/>
      <c r="D43" s="198"/>
      <c r="E43" s="199"/>
      <c r="F43" s="198"/>
      <c r="G43" s="198">
        <v>2009</v>
      </c>
      <c r="H43" s="200">
        <f t="shared" si="0"/>
        <v>167.51</v>
      </c>
      <c r="I43" s="200">
        <f t="shared" si="1"/>
        <v>167.51</v>
      </c>
      <c r="J43" s="201">
        <v>0</v>
      </c>
      <c r="K43" s="201">
        <v>25.13</v>
      </c>
      <c r="L43" s="198"/>
      <c r="M43" s="164"/>
      <c r="N43" s="165">
        <v>142.38</v>
      </c>
      <c r="O43" s="164"/>
      <c r="P43" s="164"/>
      <c r="Q43" s="164"/>
      <c r="R43" s="164"/>
      <c r="S43" s="164"/>
      <c r="T43" s="164"/>
      <c r="U43" s="164"/>
      <c r="V43" s="168"/>
    </row>
    <row r="44" spans="1:24" ht="27.75" customHeight="1">
      <c r="A44" s="226"/>
      <c r="B44" s="228"/>
      <c r="C44" s="164"/>
      <c r="D44" s="198"/>
      <c r="E44" s="199"/>
      <c r="F44" s="198"/>
      <c r="G44" s="198">
        <v>2010</v>
      </c>
      <c r="H44" s="200">
        <f t="shared" si="0"/>
        <v>167.51</v>
      </c>
      <c r="I44" s="200">
        <f t="shared" si="1"/>
        <v>167.51</v>
      </c>
      <c r="J44" s="201">
        <v>0</v>
      </c>
      <c r="K44" s="201">
        <v>25.13</v>
      </c>
      <c r="L44" s="198"/>
      <c r="M44" s="164"/>
      <c r="N44" s="165">
        <v>142.38</v>
      </c>
      <c r="O44" s="164"/>
      <c r="P44" s="164"/>
      <c r="Q44" s="164"/>
      <c r="R44" s="164"/>
      <c r="S44" s="164"/>
      <c r="T44" s="164"/>
      <c r="U44" s="164"/>
      <c r="V44" s="168"/>
      <c r="X44" s="2"/>
    </row>
    <row r="45" spans="1:22" ht="27.75" customHeight="1" thickBot="1">
      <c r="A45" s="226"/>
      <c r="B45" s="228"/>
      <c r="C45" s="169" t="s">
        <v>60</v>
      </c>
      <c r="D45" s="202"/>
      <c r="E45" s="202"/>
      <c r="F45" s="202"/>
      <c r="G45" s="202" t="s">
        <v>60</v>
      </c>
      <c r="H45" s="203">
        <f t="shared" si="0"/>
        <v>132.41</v>
      </c>
      <c r="I45" s="203">
        <f t="shared" si="1"/>
        <v>132.41</v>
      </c>
      <c r="J45" s="204">
        <v>0</v>
      </c>
      <c r="K45" s="202">
        <v>19.86</v>
      </c>
      <c r="L45" s="202"/>
      <c r="M45" s="169"/>
      <c r="N45" s="169">
        <v>112.55</v>
      </c>
      <c r="O45" s="169"/>
      <c r="P45" s="169"/>
      <c r="Q45" s="169"/>
      <c r="R45" s="169"/>
      <c r="S45" s="169"/>
      <c r="T45" s="169"/>
      <c r="U45" s="169"/>
      <c r="V45" s="172"/>
    </row>
    <row r="46" spans="1:22" ht="27.75" customHeight="1">
      <c r="A46" s="229" t="s">
        <v>76</v>
      </c>
      <c r="B46" s="264" t="s">
        <v>23</v>
      </c>
      <c r="C46" s="44">
        <v>2010</v>
      </c>
      <c r="D46" s="74">
        <v>2007</v>
      </c>
      <c r="E46" s="75">
        <v>6953.06</v>
      </c>
      <c r="F46" s="75">
        <v>6605.4</v>
      </c>
      <c r="G46" s="76">
        <v>2008</v>
      </c>
      <c r="H46" s="75">
        <f t="shared" si="0"/>
        <v>31</v>
      </c>
      <c r="I46" s="75">
        <f t="shared" si="1"/>
        <v>31</v>
      </c>
      <c r="J46" s="75">
        <v>1</v>
      </c>
      <c r="K46" s="75">
        <v>15</v>
      </c>
      <c r="L46" s="77"/>
      <c r="M46" s="68"/>
      <c r="N46" s="59">
        <v>0</v>
      </c>
      <c r="O46" s="59">
        <v>15</v>
      </c>
      <c r="P46" s="68"/>
      <c r="Q46" s="68"/>
      <c r="R46" s="68"/>
      <c r="S46" s="68"/>
      <c r="T46" s="68"/>
      <c r="U46" s="68"/>
      <c r="V46" s="65" t="s">
        <v>27</v>
      </c>
    </row>
    <row r="47" spans="1:23" ht="27.75" customHeight="1">
      <c r="A47" s="230"/>
      <c r="B47" s="265"/>
      <c r="C47" s="23"/>
      <c r="D47" s="78">
        <v>2009</v>
      </c>
      <c r="E47" s="69"/>
      <c r="F47" s="69"/>
      <c r="G47" s="79">
        <v>2009</v>
      </c>
      <c r="H47" s="69">
        <f t="shared" si="0"/>
        <v>168.34</v>
      </c>
      <c r="I47" s="69">
        <f t="shared" si="1"/>
        <v>168.34</v>
      </c>
      <c r="J47" s="69">
        <v>68.34</v>
      </c>
      <c r="K47" s="69">
        <v>50</v>
      </c>
      <c r="L47" s="80"/>
      <c r="M47" s="21"/>
      <c r="N47" s="29">
        <v>0</v>
      </c>
      <c r="O47" s="29">
        <v>50</v>
      </c>
      <c r="P47" s="21"/>
      <c r="Q47" s="21"/>
      <c r="R47" s="21"/>
      <c r="S47" s="21"/>
      <c r="T47" s="21"/>
      <c r="U47" s="21"/>
      <c r="V47" s="66" t="s">
        <v>26</v>
      </c>
      <c r="W47" s="2"/>
    </row>
    <row r="48" spans="1:22" ht="27.75" customHeight="1">
      <c r="A48" s="230"/>
      <c r="B48" s="265"/>
      <c r="C48" s="23">
        <v>2012</v>
      </c>
      <c r="D48" s="78"/>
      <c r="E48" s="69"/>
      <c r="F48" s="69"/>
      <c r="G48" s="79">
        <v>2010</v>
      </c>
      <c r="H48" s="69">
        <f t="shared" si="0"/>
        <v>880</v>
      </c>
      <c r="I48" s="69">
        <f t="shared" si="1"/>
        <v>880</v>
      </c>
      <c r="J48" s="69">
        <v>45</v>
      </c>
      <c r="K48" s="69">
        <f>17.5+120</f>
        <v>137.5</v>
      </c>
      <c r="L48" s="80"/>
      <c r="M48" s="21"/>
      <c r="N48" s="29">
        <v>680</v>
      </c>
      <c r="O48" s="29">
        <v>17.5</v>
      </c>
      <c r="P48" s="21"/>
      <c r="Q48" s="21"/>
      <c r="R48" s="21"/>
      <c r="S48" s="21"/>
      <c r="T48" s="21"/>
      <c r="U48" s="21"/>
      <c r="V48" s="66" t="s">
        <v>25</v>
      </c>
    </row>
    <row r="49" spans="1:22" ht="27.75" customHeight="1" thickBot="1">
      <c r="A49" s="221"/>
      <c r="B49" s="158"/>
      <c r="C49" s="19"/>
      <c r="D49" s="81"/>
      <c r="E49" s="81"/>
      <c r="F49" s="81"/>
      <c r="G49" s="81" t="s">
        <v>60</v>
      </c>
      <c r="H49" s="82">
        <f t="shared" si="0"/>
        <v>5810.4</v>
      </c>
      <c r="I49" s="82">
        <f t="shared" si="1"/>
        <v>5810.4</v>
      </c>
      <c r="J49" s="82">
        <v>5</v>
      </c>
      <c r="K49" s="82">
        <v>870.81</v>
      </c>
      <c r="L49" s="81"/>
      <c r="M49" s="64"/>
      <c r="N49" s="31">
        <v>4934.59</v>
      </c>
      <c r="O49" s="64"/>
      <c r="P49" s="19"/>
      <c r="Q49" s="19"/>
      <c r="R49" s="19"/>
      <c r="S49" s="19"/>
      <c r="T49" s="19"/>
      <c r="U49" s="19"/>
      <c r="V49" s="62"/>
    </row>
    <row r="50" spans="1:22" ht="27.75" customHeight="1">
      <c r="A50" s="225">
        <v>11</v>
      </c>
      <c r="B50" s="216" t="s">
        <v>94</v>
      </c>
      <c r="C50" s="159">
        <v>2010</v>
      </c>
      <c r="D50" s="173">
        <v>2008</v>
      </c>
      <c r="E50" s="160">
        <v>1500</v>
      </c>
      <c r="F50" s="160">
        <v>1080</v>
      </c>
      <c r="G50" s="161">
        <v>2008</v>
      </c>
      <c r="H50" s="162">
        <f t="shared" si="0"/>
        <v>42.42</v>
      </c>
      <c r="I50" s="162">
        <f t="shared" si="1"/>
        <v>42.42</v>
      </c>
      <c r="J50" s="188">
        <v>0</v>
      </c>
      <c r="K50" s="188">
        <f>3.29+8.1+9.82</f>
        <v>21.21</v>
      </c>
      <c r="L50" s="205"/>
      <c r="M50" s="205"/>
      <c r="N50" s="188">
        <v>0</v>
      </c>
      <c r="O50" s="188">
        <v>21.21</v>
      </c>
      <c r="P50" s="206"/>
      <c r="Q50" s="206"/>
      <c r="R50" s="206"/>
      <c r="S50" s="206"/>
      <c r="T50" s="206"/>
      <c r="U50" s="206"/>
      <c r="V50" s="163" t="s">
        <v>52</v>
      </c>
    </row>
    <row r="51" spans="1:22" ht="27.75" customHeight="1">
      <c r="A51" s="226"/>
      <c r="B51" s="217"/>
      <c r="C51" s="164"/>
      <c r="D51" s="176">
        <v>2009</v>
      </c>
      <c r="E51" s="165"/>
      <c r="F51" s="165"/>
      <c r="G51" s="166">
        <v>2009</v>
      </c>
      <c r="H51" s="167">
        <f t="shared" si="0"/>
        <v>42.68</v>
      </c>
      <c r="I51" s="167">
        <f t="shared" si="1"/>
        <v>42.68</v>
      </c>
      <c r="J51" s="207">
        <v>5</v>
      </c>
      <c r="K51" s="207">
        <v>18.84</v>
      </c>
      <c r="L51" s="166"/>
      <c r="M51" s="166"/>
      <c r="N51" s="207">
        <v>0</v>
      </c>
      <c r="O51" s="207">
        <f>18.14+0.7</f>
        <v>18.84</v>
      </c>
      <c r="P51" s="164"/>
      <c r="Q51" s="164"/>
      <c r="R51" s="164"/>
      <c r="S51" s="164"/>
      <c r="T51" s="164"/>
      <c r="U51" s="164"/>
      <c r="V51" s="168" t="s">
        <v>36</v>
      </c>
    </row>
    <row r="52" spans="1:23" ht="27.75" customHeight="1">
      <c r="A52" s="226"/>
      <c r="B52" s="217"/>
      <c r="C52" s="164">
        <v>2012</v>
      </c>
      <c r="D52" s="176">
        <v>2010</v>
      </c>
      <c r="E52" s="165"/>
      <c r="F52" s="165"/>
      <c r="G52" s="166">
        <v>2010</v>
      </c>
      <c r="H52" s="167">
        <f t="shared" si="0"/>
        <v>482.4</v>
      </c>
      <c r="I52" s="167">
        <f t="shared" si="1"/>
        <v>482.4</v>
      </c>
      <c r="J52" s="207">
        <f>255</f>
        <v>255</v>
      </c>
      <c r="K52" s="207">
        <f>13.7+30</f>
        <v>43.7</v>
      </c>
      <c r="L52" s="207"/>
      <c r="M52" s="166"/>
      <c r="N52" s="207">
        <v>170</v>
      </c>
      <c r="O52" s="207">
        <f>8.7+5</f>
        <v>13.7</v>
      </c>
      <c r="P52" s="164"/>
      <c r="Q52" s="164"/>
      <c r="R52" s="164"/>
      <c r="S52" s="164"/>
      <c r="T52" s="164"/>
      <c r="U52" s="164"/>
      <c r="V52" s="168" t="s">
        <v>55</v>
      </c>
      <c r="W52" s="2"/>
    </row>
    <row r="53" spans="1:22" ht="27.75" customHeight="1" thickBot="1">
      <c r="A53" s="226"/>
      <c r="B53" s="228"/>
      <c r="C53" s="169"/>
      <c r="D53" s="169"/>
      <c r="E53" s="169"/>
      <c r="F53" s="169"/>
      <c r="G53" s="169" t="s">
        <v>60</v>
      </c>
      <c r="H53" s="170">
        <f t="shared" si="0"/>
        <v>932.5</v>
      </c>
      <c r="I53" s="170">
        <f t="shared" si="1"/>
        <v>932.5</v>
      </c>
      <c r="J53" s="208">
        <v>40</v>
      </c>
      <c r="K53" s="209">
        <f>6.25+132</f>
        <v>138.25</v>
      </c>
      <c r="L53" s="209"/>
      <c r="M53" s="209"/>
      <c r="N53" s="208">
        <v>748</v>
      </c>
      <c r="O53" s="209">
        <v>6.25</v>
      </c>
      <c r="P53" s="169"/>
      <c r="Q53" s="169"/>
      <c r="R53" s="169"/>
      <c r="S53" s="169"/>
      <c r="T53" s="169"/>
      <c r="U53" s="169"/>
      <c r="V53" s="172"/>
    </row>
    <row r="54" spans="1:22" ht="27.75" customHeight="1">
      <c r="A54" s="220">
        <v>12</v>
      </c>
      <c r="B54" s="222" t="s">
        <v>95</v>
      </c>
      <c r="C54" s="40">
        <v>2010</v>
      </c>
      <c r="D54" s="44">
        <v>2008</v>
      </c>
      <c r="E54" s="39">
        <v>13500</v>
      </c>
      <c r="F54" s="39">
        <v>12500</v>
      </c>
      <c r="G54" s="58">
        <v>2008</v>
      </c>
      <c r="H54" s="59">
        <f t="shared" si="0"/>
        <v>429.22</v>
      </c>
      <c r="I54" s="59">
        <f t="shared" si="1"/>
        <v>429.22</v>
      </c>
      <c r="J54" s="63">
        <v>78</v>
      </c>
      <c r="K54" s="63">
        <v>175.61</v>
      </c>
      <c r="L54" s="58"/>
      <c r="M54" s="40"/>
      <c r="N54" s="39">
        <v>0</v>
      </c>
      <c r="O54" s="39">
        <v>175.61</v>
      </c>
      <c r="P54" s="40"/>
      <c r="Q54" s="40"/>
      <c r="R54" s="40"/>
      <c r="S54" s="40"/>
      <c r="T54" s="40"/>
      <c r="U54" s="40"/>
      <c r="V54" s="41" t="s">
        <v>50</v>
      </c>
    </row>
    <row r="55" spans="1:22" ht="27.75" customHeight="1">
      <c r="A55" s="221"/>
      <c r="B55" s="223"/>
      <c r="C55" s="22"/>
      <c r="D55" s="23">
        <v>2009</v>
      </c>
      <c r="E55" s="28"/>
      <c r="F55" s="28"/>
      <c r="G55" s="60">
        <v>2009</v>
      </c>
      <c r="H55" s="29">
        <f t="shared" si="0"/>
        <v>323.5</v>
      </c>
      <c r="I55" s="29">
        <f t="shared" si="1"/>
        <v>323.5</v>
      </c>
      <c r="J55" s="73">
        <v>112.5</v>
      </c>
      <c r="K55" s="73">
        <v>105.5</v>
      </c>
      <c r="L55" s="60"/>
      <c r="M55" s="22"/>
      <c r="N55" s="28">
        <v>0</v>
      </c>
      <c r="O55" s="28">
        <v>105.5</v>
      </c>
      <c r="P55" s="22"/>
      <c r="Q55" s="22"/>
      <c r="R55" s="22"/>
      <c r="S55" s="22"/>
      <c r="T55" s="22"/>
      <c r="U55" s="22"/>
      <c r="V55" s="42" t="s">
        <v>49</v>
      </c>
    </row>
    <row r="56" spans="1:22" ht="27.75" customHeight="1">
      <c r="A56" s="221"/>
      <c r="B56" s="223"/>
      <c r="C56" s="22">
        <v>2015</v>
      </c>
      <c r="D56" s="23">
        <v>2010</v>
      </c>
      <c r="E56" s="28"/>
      <c r="F56" s="28"/>
      <c r="G56" s="60">
        <v>2010</v>
      </c>
      <c r="H56" s="29">
        <f t="shared" si="0"/>
        <v>2231.8599999999997</v>
      </c>
      <c r="I56" s="29">
        <f t="shared" si="1"/>
        <v>2231.8599999999997</v>
      </c>
      <c r="J56" s="73">
        <v>0</v>
      </c>
      <c r="K56" s="73">
        <f>115.93+300</f>
        <v>415.93</v>
      </c>
      <c r="L56" s="60"/>
      <c r="M56" s="28"/>
      <c r="N56" s="28">
        <v>1700</v>
      </c>
      <c r="O56" s="28">
        <f>9.36+101.57+5</f>
        <v>115.92999999999999</v>
      </c>
      <c r="P56" s="22"/>
      <c r="Q56" s="22"/>
      <c r="R56" s="22"/>
      <c r="S56" s="22"/>
      <c r="T56" s="22"/>
      <c r="U56" s="22"/>
      <c r="V56" s="42" t="s">
        <v>51</v>
      </c>
    </row>
    <row r="57" spans="1:22" ht="27.75" customHeight="1" thickBot="1">
      <c r="A57" s="221"/>
      <c r="B57" s="224"/>
      <c r="C57" s="19"/>
      <c r="D57" s="19"/>
      <c r="E57" s="19"/>
      <c r="F57" s="19"/>
      <c r="G57" s="19" t="s">
        <v>60</v>
      </c>
      <c r="H57" s="31">
        <f t="shared" si="0"/>
        <v>10515</v>
      </c>
      <c r="I57" s="31">
        <f t="shared" si="1"/>
        <v>10515</v>
      </c>
      <c r="J57" s="19"/>
      <c r="K57" s="19">
        <f>7.5+1575</f>
        <v>1582.5</v>
      </c>
      <c r="L57" s="19"/>
      <c r="M57" s="61"/>
      <c r="N57" s="61">
        <v>8925</v>
      </c>
      <c r="O57" s="61">
        <v>7.5</v>
      </c>
      <c r="P57" s="19"/>
      <c r="Q57" s="19"/>
      <c r="R57" s="19"/>
      <c r="S57" s="19"/>
      <c r="T57" s="19"/>
      <c r="U57" s="19"/>
      <c r="V57" s="62"/>
    </row>
    <row r="58" spans="1:22" ht="27.75" customHeight="1">
      <c r="A58" s="282" t="s">
        <v>84</v>
      </c>
      <c r="B58" s="285" t="s">
        <v>22</v>
      </c>
      <c r="C58" s="173" t="s">
        <v>35</v>
      </c>
      <c r="D58" s="173">
        <v>2007</v>
      </c>
      <c r="E58" s="162">
        <v>9722.94</v>
      </c>
      <c r="F58" s="162">
        <v>9236.7</v>
      </c>
      <c r="G58" s="161">
        <v>2008</v>
      </c>
      <c r="H58" s="162">
        <f t="shared" si="0"/>
        <v>36</v>
      </c>
      <c r="I58" s="162">
        <f t="shared" si="1"/>
        <v>36</v>
      </c>
      <c r="J58" s="162">
        <v>1</v>
      </c>
      <c r="K58" s="162">
        <v>17.5</v>
      </c>
      <c r="L58" s="174"/>
      <c r="M58" s="174"/>
      <c r="N58" s="162">
        <v>0</v>
      </c>
      <c r="O58" s="162">
        <v>17.5</v>
      </c>
      <c r="P58" s="174"/>
      <c r="Q58" s="174"/>
      <c r="R58" s="174"/>
      <c r="S58" s="174"/>
      <c r="T58" s="174"/>
      <c r="U58" s="174"/>
      <c r="V58" s="175"/>
    </row>
    <row r="59" spans="1:22" ht="27.75" customHeight="1">
      <c r="A59" s="283"/>
      <c r="B59" s="286"/>
      <c r="C59" s="176"/>
      <c r="D59" s="176">
        <v>2009</v>
      </c>
      <c r="E59" s="167"/>
      <c r="F59" s="167"/>
      <c r="G59" s="166">
        <v>2009</v>
      </c>
      <c r="H59" s="167">
        <f t="shared" si="0"/>
        <v>145</v>
      </c>
      <c r="I59" s="167">
        <f t="shared" si="1"/>
        <v>145</v>
      </c>
      <c r="J59" s="167">
        <v>50</v>
      </c>
      <c r="K59" s="167">
        <v>47.5</v>
      </c>
      <c r="L59" s="178"/>
      <c r="M59" s="178"/>
      <c r="N59" s="167">
        <v>0</v>
      </c>
      <c r="O59" s="167">
        <v>47.5</v>
      </c>
      <c r="P59" s="178"/>
      <c r="Q59" s="178"/>
      <c r="R59" s="178"/>
      <c r="S59" s="178"/>
      <c r="T59" s="178"/>
      <c r="U59" s="178"/>
      <c r="V59" s="177" t="s">
        <v>27</v>
      </c>
    </row>
    <row r="60" spans="1:22" ht="27.75" customHeight="1">
      <c r="A60" s="283"/>
      <c r="B60" s="286"/>
      <c r="C60" s="176">
        <v>2015</v>
      </c>
      <c r="D60" s="176"/>
      <c r="E60" s="167"/>
      <c r="F60" s="167"/>
      <c r="G60" s="166">
        <v>2010</v>
      </c>
      <c r="H60" s="167">
        <f t="shared" si="0"/>
        <v>80</v>
      </c>
      <c r="I60" s="167">
        <f t="shared" si="1"/>
        <v>80</v>
      </c>
      <c r="J60" s="167">
        <v>45</v>
      </c>
      <c r="K60" s="167">
        <v>17.5</v>
      </c>
      <c r="L60" s="178"/>
      <c r="M60" s="178"/>
      <c r="N60" s="167">
        <v>0</v>
      </c>
      <c r="O60" s="167">
        <v>17.5</v>
      </c>
      <c r="P60" s="178"/>
      <c r="Q60" s="178"/>
      <c r="R60" s="178"/>
      <c r="S60" s="178"/>
      <c r="T60" s="178"/>
      <c r="U60" s="178"/>
      <c r="V60" s="177" t="s">
        <v>27</v>
      </c>
    </row>
    <row r="61" spans="1:22" ht="27.75" customHeight="1" thickBot="1">
      <c r="A61" s="284"/>
      <c r="B61" s="232"/>
      <c r="C61" s="210"/>
      <c r="D61" s="210"/>
      <c r="E61" s="210"/>
      <c r="F61" s="210"/>
      <c r="G61" s="210" t="s">
        <v>60</v>
      </c>
      <c r="H61" s="184">
        <f t="shared" si="0"/>
        <v>9241.7</v>
      </c>
      <c r="I61" s="184">
        <f t="shared" si="1"/>
        <v>9241.7</v>
      </c>
      <c r="J61" s="184">
        <v>5</v>
      </c>
      <c r="K61" s="211">
        <v>1385.5</v>
      </c>
      <c r="L61" s="210"/>
      <c r="M61" s="183"/>
      <c r="N61" s="185">
        <v>7851.2</v>
      </c>
      <c r="O61" s="183">
        <v>0</v>
      </c>
      <c r="P61" s="183"/>
      <c r="Q61" s="183"/>
      <c r="R61" s="183"/>
      <c r="S61" s="183"/>
      <c r="T61" s="183"/>
      <c r="U61" s="183"/>
      <c r="V61" s="186"/>
    </row>
    <row r="62" spans="1:22" ht="27.75" customHeight="1">
      <c r="A62" s="220">
        <v>14</v>
      </c>
      <c r="B62" s="290" t="s">
        <v>96</v>
      </c>
      <c r="C62" s="40" t="s">
        <v>35</v>
      </c>
      <c r="D62" s="44">
        <v>2007</v>
      </c>
      <c r="E62" s="39">
        <v>3200</v>
      </c>
      <c r="F62" s="39">
        <v>3040</v>
      </c>
      <c r="G62" s="58">
        <v>2008</v>
      </c>
      <c r="H62" s="31">
        <f t="shared" si="0"/>
        <v>0</v>
      </c>
      <c r="I62" s="31">
        <f t="shared" si="1"/>
        <v>0</v>
      </c>
      <c r="J62" s="39">
        <v>0</v>
      </c>
      <c r="K62" s="39"/>
      <c r="L62" s="40"/>
      <c r="M62" s="40"/>
      <c r="N62" s="39">
        <v>0</v>
      </c>
      <c r="O62" s="39">
        <v>0</v>
      </c>
      <c r="P62" s="40"/>
      <c r="Q62" s="40"/>
      <c r="R62" s="40"/>
      <c r="S62" s="40"/>
      <c r="T62" s="40"/>
      <c r="U62" s="40"/>
      <c r="V62" s="41"/>
    </row>
    <row r="63" spans="1:22" ht="27.75" customHeight="1">
      <c r="A63" s="221"/>
      <c r="B63" s="291"/>
      <c r="C63" s="22"/>
      <c r="D63" s="23">
        <v>2009</v>
      </c>
      <c r="E63" s="28"/>
      <c r="F63" s="28"/>
      <c r="G63" s="60">
        <v>2009</v>
      </c>
      <c r="H63" s="29">
        <f t="shared" si="0"/>
        <v>0</v>
      </c>
      <c r="I63" s="29">
        <f t="shared" si="1"/>
        <v>0</v>
      </c>
      <c r="J63" s="28">
        <v>0</v>
      </c>
      <c r="K63" s="28"/>
      <c r="L63" s="28"/>
      <c r="M63" s="22"/>
      <c r="N63" s="28">
        <v>0</v>
      </c>
      <c r="O63" s="28"/>
      <c r="P63" s="22"/>
      <c r="Q63" s="22"/>
      <c r="R63" s="22"/>
      <c r="S63" s="22"/>
      <c r="T63" s="22"/>
      <c r="U63" s="22"/>
      <c r="V63" s="42"/>
    </row>
    <row r="64" spans="1:22" ht="27.75" customHeight="1">
      <c r="A64" s="221"/>
      <c r="B64" s="291"/>
      <c r="C64" s="22">
        <v>2014</v>
      </c>
      <c r="D64" s="23">
        <v>2010</v>
      </c>
      <c r="E64" s="28"/>
      <c r="F64" s="28"/>
      <c r="G64" s="60">
        <v>2010</v>
      </c>
      <c r="H64" s="29">
        <f t="shared" si="0"/>
        <v>0</v>
      </c>
      <c r="I64" s="29">
        <f t="shared" si="1"/>
        <v>0</v>
      </c>
      <c r="J64" s="28">
        <v>0</v>
      </c>
      <c r="K64" s="28"/>
      <c r="L64" s="22"/>
      <c r="M64" s="22"/>
      <c r="N64" s="28">
        <v>0</v>
      </c>
      <c r="O64" s="28"/>
      <c r="P64" s="22"/>
      <c r="Q64" s="22"/>
      <c r="R64" s="22"/>
      <c r="S64" s="22"/>
      <c r="T64" s="22"/>
      <c r="U64" s="22"/>
      <c r="V64" s="42"/>
    </row>
    <row r="65" spans="1:22" ht="27.75" customHeight="1" thickBot="1">
      <c r="A65" s="295"/>
      <c r="B65" s="158"/>
      <c r="C65" s="19"/>
      <c r="D65" s="19"/>
      <c r="E65" s="19"/>
      <c r="F65" s="19"/>
      <c r="G65" s="19" t="s">
        <v>60</v>
      </c>
      <c r="H65" s="112">
        <f t="shared" si="0"/>
        <v>3040</v>
      </c>
      <c r="I65" s="112">
        <f t="shared" si="1"/>
        <v>3040</v>
      </c>
      <c r="J65" s="28">
        <v>0</v>
      </c>
      <c r="K65" s="61">
        <v>456</v>
      </c>
      <c r="L65" s="19"/>
      <c r="M65" s="19"/>
      <c r="N65" s="61">
        <v>2584</v>
      </c>
      <c r="O65" s="19"/>
      <c r="P65" s="19"/>
      <c r="Q65" s="19"/>
      <c r="R65" s="19"/>
      <c r="S65" s="19"/>
      <c r="T65" s="19"/>
      <c r="U65" s="19"/>
      <c r="V65" s="62" t="s">
        <v>54</v>
      </c>
    </row>
    <row r="66" spans="1:22" ht="27.75" customHeight="1">
      <c r="A66" s="287" t="s">
        <v>5</v>
      </c>
      <c r="B66" s="87"/>
      <c r="C66" s="88"/>
      <c r="D66" s="88"/>
      <c r="E66" s="88"/>
      <c r="F66" s="88"/>
      <c r="G66" s="88"/>
      <c r="H66" s="97"/>
      <c r="I66" s="97"/>
      <c r="J66" s="88"/>
      <c r="K66" s="88"/>
      <c r="L66" s="88"/>
      <c r="M66" s="87"/>
      <c r="N66" s="87"/>
      <c r="O66" s="87"/>
      <c r="P66" s="87"/>
      <c r="Q66" s="87"/>
      <c r="R66" s="87"/>
      <c r="S66" s="87"/>
      <c r="T66" s="87"/>
      <c r="U66" s="87"/>
      <c r="V66" s="89"/>
    </row>
    <row r="67" spans="1:22" s="27" customFormat="1" ht="27.75" customHeight="1">
      <c r="A67" s="288"/>
      <c r="B67" s="18"/>
      <c r="C67" s="18"/>
      <c r="D67" s="18"/>
      <c r="E67" s="18"/>
      <c r="F67" s="18"/>
      <c r="G67" s="83">
        <v>2007</v>
      </c>
      <c r="H67" s="84" t="e">
        <f t="shared" si="0"/>
        <v>#REF!</v>
      </c>
      <c r="I67" s="84" t="e">
        <f t="shared" si="1"/>
        <v>#REF!</v>
      </c>
      <c r="J67" s="83" t="e">
        <f>#REF!</f>
        <v>#REF!</v>
      </c>
      <c r="K67" s="85" t="e">
        <f>#REF!</f>
        <v>#REF!</v>
      </c>
      <c r="L67" s="83"/>
      <c r="M67" s="83"/>
      <c r="N67" s="85" t="e">
        <f>#REF!</f>
        <v>#REF!</v>
      </c>
      <c r="O67" s="83">
        <v>0</v>
      </c>
      <c r="P67" s="18"/>
      <c r="Q67" s="18"/>
      <c r="R67" s="18"/>
      <c r="S67" s="18"/>
      <c r="T67" s="18"/>
      <c r="U67" s="18"/>
      <c r="V67" s="90"/>
    </row>
    <row r="68" spans="1:22" ht="27.75" customHeight="1">
      <c r="A68" s="288"/>
      <c r="B68" s="71"/>
      <c r="C68" s="72"/>
      <c r="D68" s="71"/>
      <c r="E68" s="71"/>
      <c r="F68" s="71"/>
      <c r="G68" s="71">
        <v>2008</v>
      </c>
      <c r="H68" s="84">
        <f t="shared" si="0"/>
        <v>5025.4400000000005</v>
      </c>
      <c r="I68" s="84">
        <f t="shared" si="1"/>
        <v>5025.4400000000005</v>
      </c>
      <c r="J68" s="72">
        <f>J10+J14+J18+J22+J26+J30+J34+J38+J42+J46+J50+J54+J58</f>
        <v>431.9</v>
      </c>
      <c r="K68" s="72">
        <f>K10+K14+K18+K22+K26+K30+K34+K38+K42+K46+K50+K54+K58</f>
        <v>852.0950000000001</v>
      </c>
      <c r="L68" s="72"/>
      <c r="M68" s="72"/>
      <c r="N68" s="72">
        <f>N10+N14+N18+N22+N26+N30+N34+N38+N42+N46+N50+N54+N58</f>
        <v>3508.425</v>
      </c>
      <c r="O68" s="72">
        <f>O30+O46+O50+O54+O58</f>
        <v>233.02</v>
      </c>
      <c r="P68" s="7"/>
      <c r="Q68" s="7"/>
      <c r="R68" s="7"/>
      <c r="S68" s="30"/>
      <c r="T68" s="7"/>
      <c r="U68" s="7"/>
      <c r="V68" s="91"/>
    </row>
    <row r="69" spans="1:22" ht="27.75" customHeight="1">
      <c r="A69" s="288"/>
      <c r="B69" s="71"/>
      <c r="C69" s="72"/>
      <c r="D69" s="71"/>
      <c r="E69" s="71"/>
      <c r="F69" s="71"/>
      <c r="G69" s="71">
        <v>2009</v>
      </c>
      <c r="H69" s="84">
        <f t="shared" si="0"/>
        <v>7114.110000000001</v>
      </c>
      <c r="I69" s="84">
        <f t="shared" si="1"/>
        <v>7114.110000000001</v>
      </c>
      <c r="J69" s="72">
        <f>J11+J15+J19+J23+J27+J31+J35+J39+J43+J47+J51+J55+J59</f>
        <v>732.9200000000001</v>
      </c>
      <c r="K69" s="72">
        <f>K11+K15+K19+K23+K27+K31+K35+K39+K43+K47+K51+K55+K59</f>
        <v>1112.47</v>
      </c>
      <c r="L69" s="72"/>
      <c r="M69" s="72"/>
      <c r="N69" s="72">
        <f>N11+N15+N19+N23+N27+N35+N39+N43+N47+N51+N55+N59</f>
        <v>5046.88</v>
      </c>
      <c r="O69" s="72">
        <f>O47+O51+O55+O59</f>
        <v>221.84</v>
      </c>
      <c r="P69" s="7"/>
      <c r="Q69" s="7"/>
      <c r="R69" s="7"/>
      <c r="S69" s="30"/>
      <c r="T69" s="7"/>
      <c r="U69" s="7"/>
      <c r="V69" s="91"/>
    </row>
    <row r="70" spans="1:22" ht="27.75" customHeight="1">
      <c r="A70" s="288"/>
      <c r="B70" s="71"/>
      <c r="C70" s="72"/>
      <c r="D70" s="72"/>
      <c r="E70" s="71"/>
      <c r="F70" s="71"/>
      <c r="G70" s="71">
        <v>2010</v>
      </c>
      <c r="H70" s="84">
        <f t="shared" si="0"/>
        <v>12517.569999999998</v>
      </c>
      <c r="I70" s="84">
        <f t="shared" si="1"/>
        <v>12517.569999999998</v>
      </c>
      <c r="J70" s="72">
        <f>J12+J20+J24+J28+J32+J36+J40+J44+J48+J52+J56+J60</f>
        <v>589.8</v>
      </c>
      <c r="K70" s="72">
        <f>K12+K16+K20+K24+K28+K32+K36+K40+K44+K48+K52+K56+K60</f>
        <v>1904.4100000000003</v>
      </c>
      <c r="L70" s="72"/>
      <c r="M70" s="72"/>
      <c r="N70" s="72">
        <f>N12+N16+N20+N24+N28+N32+N36+N40+N44+N48+N52+N56+N60</f>
        <v>9858.73</v>
      </c>
      <c r="O70" s="72">
        <f>O48+O52+O56+O60</f>
        <v>164.63</v>
      </c>
      <c r="P70" s="7"/>
      <c r="Q70" s="7"/>
      <c r="R70" s="7"/>
      <c r="S70" s="30"/>
      <c r="T70" s="7"/>
      <c r="U70" s="7"/>
      <c r="V70" s="91"/>
    </row>
    <row r="71" spans="1:22" ht="27.75" customHeight="1" thickBot="1">
      <c r="A71" s="289"/>
      <c r="B71" s="92"/>
      <c r="C71" s="93"/>
      <c r="D71" s="92"/>
      <c r="E71" s="92"/>
      <c r="F71" s="92"/>
      <c r="G71" s="92" t="s">
        <v>60</v>
      </c>
      <c r="H71" s="98">
        <f t="shared" si="0"/>
        <v>43089.5275</v>
      </c>
      <c r="I71" s="98">
        <f t="shared" si="1"/>
        <v>43089.5275</v>
      </c>
      <c r="J71" s="93">
        <f>J13+J17+J21+J25+J29+J33+J37+J41+J45+J49+J53+J57+J61</f>
        <v>309.77</v>
      </c>
      <c r="K71" s="93">
        <f>K13+K17+K21+K25+K29+K33+K37+K41+K45+K49+K53+K57+K61</f>
        <v>6426.5825</v>
      </c>
      <c r="L71" s="92"/>
      <c r="M71" s="93"/>
      <c r="N71" s="93">
        <f>N13+N17+N21+N25+N29+N33+N37+N41+N45+N49+N53+N57+N61</f>
        <v>36339.424999999996</v>
      </c>
      <c r="O71" s="93">
        <f>O53+O57</f>
        <v>13.75</v>
      </c>
      <c r="P71" s="94"/>
      <c r="Q71" s="94"/>
      <c r="R71" s="94"/>
      <c r="S71" s="95"/>
      <c r="T71" s="94"/>
      <c r="U71" s="94"/>
      <c r="V71" s="96"/>
    </row>
    <row r="72" spans="1:10" ht="14.25">
      <c r="A72" s="297" t="s">
        <v>81</v>
      </c>
      <c r="B72" s="297"/>
      <c r="G72" s="26"/>
      <c r="H72" s="86"/>
      <c r="I72" s="86"/>
      <c r="J72" s="26"/>
    </row>
    <row r="73" spans="1:10" ht="13.5" customHeight="1">
      <c r="A73" s="298" t="s">
        <v>82</v>
      </c>
      <c r="B73" s="299"/>
      <c r="C73" s="299"/>
      <c r="D73" s="299"/>
      <c r="E73" s="299"/>
      <c r="F73" s="299"/>
      <c r="G73" s="299"/>
      <c r="H73" s="300"/>
      <c r="I73" s="117"/>
      <c r="J73" s="25"/>
    </row>
    <row r="74" spans="1:10" ht="13.5" customHeight="1">
      <c r="A74" s="298" t="s">
        <v>83</v>
      </c>
      <c r="B74" s="298"/>
      <c r="C74" s="298"/>
      <c r="D74" s="298"/>
      <c r="E74" s="298"/>
      <c r="F74" s="298"/>
      <c r="G74" s="298"/>
      <c r="H74" s="301"/>
      <c r="I74" s="117"/>
      <c r="J74" s="25"/>
    </row>
    <row r="75" spans="1:10" ht="13.5" customHeight="1">
      <c r="A75" s="298" t="s">
        <v>85</v>
      </c>
      <c r="B75" s="299"/>
      <c r="C75" s="299"/>
      <c r="D75" s="299"/>
      <c r="E75" s="299"/>
      <c r="F75" s="300"/>
      <c r="G75" s="25"/>
      <c r="H75" s="117"/>
      <c r="I75" s="117"/>
      <c r="J75" s="25"/>
    </row>
    <row r="76" spans="7:10" ht="14.25">
      <c r="G76" s="25"/>
      <c r="H76" s="117"/>
      <c r="I76" s="117"/>
      <c r="J76" s="25"/>
    </row>
    <row r="77" spans="1:10" ht="15" thickBot="1">
      <c r="A77" s="36" t="s">
        <v>77</v>
      </c>
      <c r="B77" s="36"/>
      <c r="F77" s="36"/>
      <c r="G77" s="24"/>
      <c r="H77" s="99"/>
      <c r="I77" s="99"/>
      <c r="J77" s="24"/>
    </row>
    <row r="78" spans="1:22" ht="14.25">
      <c r="A78" s="296">
        <v>1</v>
      </c>
      <c r="B78" s="279" t="s">
        <v>29</v>
      </c>
      <c r="C78" s="100" t="s">
        <v>35</v>
      </c>
      <c r="D78" s="101">
        <v>2008</v>
      </c>
      <c r="E78" s="102">
        <v>11440</v>
      </c>
      <c r="F78" s="102">
        <v>10860</v>
      </c>
      <c r="G78" s="103">
        <v>2008</v>
      </c>
      <c r="H78" s="106">
        <f aca="true" t="shared" si="2" ref="H78:H93">J78+K78+N78+O78</f>
        <v>61</v>
      </c>
      <c r="I78" s="106">
        <f aca="true" t="shared" si="3" ref="I78:I93">J78+K78+N78+O78</f>
        <v>61</v>
      </c>
      <c r="J78" s="102">
        <v>1</v>
      </c>
      <c r="K78" s="102">
        <v>9</v>
      </c>
      <c r="L78" s="100"/>
      <c r="M78" s="100"/>
      <c r="N78" s="102">
        <v>51</v>
      </c>
      <c r="O78" s="102">
        <v>0</v>
      </c>
      <c r="P78" s="100"/>
      <c r="Q78" s="100"/>
      <c r="R78" s="100"/>
      <c r="S78" s="100"/>
      <c r="T78" s="100"/>
      <c r="U78" s="100"/>
      <c r="V78" s="104" t="s">
        <v>38</v>
      </c>
    </row>
    <row r="79" spans="1:22" ht="14.25">
      <c r="A79" s="221"/>
      <c r="B79" s="280"/>
      <c r="C79" s="48"/>
      <c r="D79" s="35">
        <v>2010</v>
      </c>
      <c r="E79" s="47"/>
      <c r="F79" s="47"/>
      <c r="G79" s="34">
        <v>2009</v>
      </c>
      <c r="H79" s="107">
        <f t="shared" si="2"/>
        <v>224.6</v>
      </c>
      <c r="I79" s="107">
        <f t="shared" si="3"/>
        <v>224.6</v>
      </c>
      <c r="J79" s="47">
        <v>1</v>
      </c>
      <c r="K79" s="47">
        <v>33.54</v>
      </c>
      <c r="L79" s="48"/>
      <c r="M79" s="48"/>
      <c r="N79" s="47">
        <v>190.06</v>
      </c>
      <c r="O79" s="47">
        <v>0</v>
      </c>
      <c r="P79" s="48"/>
      <c r="Q79" s="48"/>
      <c r="R79" s="48"/>
      <c r="S79" s="48"/>
      <c r="T79" s="48"/>
      <c r="U79" s="48"/>
      <c r="V79" s="105" t="s">
        <v>39</v>
      </c>
    </row>
    <row r="80" spans="1:22" ht="24.75" customHeight="1">
      <c r="A80" s="221"/>
      <c r="B80" s="280"/>
      <c r="C80" s="48"/>
      <c r="D80" s="35">
        <v>2010</v>
      </c>
      <c r="E80" s="47"/>
      <c r="F80" s="47"/>
      <c r="G80" s="34">
        <v>2010</v>
      </c>
      <c r="H80" s="107">
        <f t="shared" si="2"/>
        <v>399.38</v>
      </c>
      <c r="I80" s="107">
        <f t="shared" si="3"/>
        <v>399.38</v>
      </c>
      <c r="J80" s="47">
        <v>150</v>
      </c>
      <c r="K80" s="47">
        <v>39.26</v>
      </c>
      <c r="L80" s="48"/>
      <c r="M80" s="48"/>
      <c r="N80" s="47">
        <f>146.54+47.515+16.065</f>
        <v>210.12</v>
      </c>
      <c r="O80" s="47">
        <v>0</v>
      </c>
      <c r="P80" s="48"/>
      <c r="Q80" s="48"/>
      <c r="R80" s="48"/>
      <c r="S80" s="48"/>
      <c r="T80" s="48"/>
      <c r="U80" s="48"/>
      <c r="V80" s="105" t="s">
        <v>40</v>
      </c>
    </row>
    <row r="81" spans="1:22" ht="15" thickBot="1">
      <c r="A81" s="295"/>
      <c r="B81" s="45"/>
      <c r="C81" s="45"/>
      <c r="D81" s="45"/>
      <c r="E81" s="45"/>
      <c r="F81" s="45"/>
      <c r="G81" s="45" t="s">
        <v>60</v>
      </c>
      <c r="H81" s="107">
        <f t="shared" si="2"/>
        <v>50</v>
      </c>
      <c r="I81" s="107">
        <f t="shared" si="3"/>
        <v>50</v>
      </c>
      <c r="J81" s="46">
        <v>50</v>
      </c>
      <c r="K81" s="46">
        <v>0</v>
      </c>
      <c r="L81" s="45"/>
      <c r="M81" s="45"/>
      <c r="N81" s="46">
        <v>0</v>
      </c>
      <c r="O81" s="47">
        <v>0</v>
      </c>
      <c r="P81" s="45"/>
      <c r="Q81" s="45"/>
      <c r="R81" s="45"/>
      <c r="S81" s="45"/>
      <c r="T81" s="45"/>
      <c r="U81" s="45"/>
      <c r="V81" s="111" t="s">
        <v>78</v>
      </c>
    </row>
    <row r="82" spans="1:22" ht="14.25">
      <c r="A82" s="296">
        <v>2</v>
      </c>
      <c r="B82" s="279" t="s">
        <v>30</v>
      </c>
      <c r="C82" s="100" t="s">
        <v>35</v>
      </c>
      <c r="D82" s="101">
        <v>2007</v>
      </c>
      <c r="E82" s="102">
        <v>10607</v>
      </c>
      <c r="F82" s="102">
        <v>9963</v>
      </c>
      <c r="G82" s="103">
        <v>2008</v>
      </c>
      <c r="H82" s="106">
        <f t="shared" si="2"/>
        <v>226.54000000000002</v>
      </c>
      <c r="I82" s="106">
        <f t="shared" si="3"/>
        <v>226.54000000000002</v>
      </c>
      <c r="J82" s="102">
        <v>1</v>
      </c>
      <c r="K82" s="102">
        <f>2.439+31.392</f>
        <v>33.831</v>
      </c>
      <c r="L82" s="100"/>
      <c r="M82" s="100"/>
      <c r="N82" s="102">
        <f>13.821+177.888</f>
        <v>191.709</v>
      </c>
      <c r="O82" s="102">
        <v>0</v>
      </c>
      <c r="P82" s="100"/>
      <c r="Q82" s="100"/>
      <c r="R82" s="100"/>
      <c r="S82" s="100"/>
      <c r="T82" s="100"/>
      <c r="U82" s="100"/>
      <c r="V82" s="104" t="s">
        <v>41</v>
      </c>
    </row>
    <row r="83" spans="1:22" ht="14.25">
      <c r="A83" s="221"/>
      <c r="B83" s="280"/>
      <c r="C83" s="48"/>
      <c r="D83" s="35">
        <v>2009</v>
      </c>
      <c r="E83" s="47"/>
      <c r="F83" s="47"/>
      <c r="G83" s="34">
        <v>2009</v>
      </c>
      <c r="H83" s="107">
        <f t="shared" si="2"/>
        <v>53.32</v>
      </c>
      <c r="I83" s="107">
        <f t="shared" si="3"/>
        <v>53.32</v>
      </c>
      <c r="J83" s="47">
        <v>1</v>
      </c>
      <c r="K83" s="47">
        <v>7.848</v>
      </c>
      <c r="L83" s="49"/>
      <c r="M83" s="48"/>
      <c r="N83" s="47">
        <v>44.472</v>
      </c>
      <c r="O83" s="47">
        <v>0</v>
      </c>
      <c r="P83" s="48"/>
      <c r="Q83" s="48"/>
      <c r="R83" s="48"/>
      <c r="S83" s="48"/>
      <c r="T83" s="48"/>
      <c r="U83" s="48"/>
      <c r="V83" s="105" t="s">
        <v>42</v>
      </c>
    </row>
    <row r="84" spans="1:22" ht="24" customHeight="1">
      <c r="A84" s="221"/>
      <c r="B84" s="280"/>
      <c r="C84" s="48"/>
      <c r="D84" s="35">
        <v>2010</v>
      </c>
      <c r="E84" s="47"/>
      <c r="F84" s="47"/>
      <c r="G84" s="34">
        <v>2010</v>
      </c>
      <c r="H84" s="107">
        <f t="shared" si="2"/>
        <v>357.2</v>
      </c>
      <c r="I84" s="107">
        <f t="shared" si="3"/>
        <v>357.2</v>
      </c>
      <c r="J84" s="47">
        <v>150</v>
      </c>
      <c r="K84" s="47">
        <f>28.365+2.715</f>
        <v>31.08</v>
      </c>
      <c r="L84" s="48"/>
      <c r="M84" s="48"/>
      <c r="N84" s="47">
        <f>160.735+15.385</f>
        <v>176.12</v>
      </c>
      <c r="O84" s="47">
        <v>0</v>
      </c>
      <c r="P84" s="48"/>
      <c r="Q84" s="48"/>
      <c r="R84" s="48"/>
      <c r="S84" s="48"/>
      <c r="T84" s="48"/>
      <c r="U84" s="48"/>
      <c r="V84" s="105" t="s">
        <v>43</v>
      </c>
    </row>
    <row r="85" spans="1:22" ht="15" thickBot="1">
      <c r="A85" s="295"/>
      <c r="B85" s="45"/>
      <c r="C85" s="45"/>
      <c r="D85" s="45"/>
      <c r="E85" s="45"/>
      <c r="F85" s="45"/>
      <c r="G85" s="45" t="s">
        <v>60</v>
      </c>
      <c r="H85" s="107">
        <f t="shared" si="2"/>
        <v>50</v>
      </c>
      <c r="I85" s="107">
        <f t="shared" si="3"/>
        <v>50</v>
      </c>
      <c r="J85" s="46">
        <v>50</v>
      </c>
      <c r="K85" s="46">
        <v>0</v>
      </c>
      <c r="L85" s="45"/>
      <c r="M85" s="45"/>
      <c r="N85" s="46">
        <v>0</v>
      </c>
      <c r="O85" s="47">
        <v>0</v>
      </c>
      <c r="P85" s="45"/>
      <c r="Q85" s="45"/>
      <c r="R85" s="45"/>
      <c r="S85" s="45"/>
      <c r="T85" s="45"/>
      <c r="U85" s="45"/>
      <c r="V85" s="111" t="s">
        <v>78</v>
      </c>
    </row>
    <row r="86" spans="1:22" ht="14.25">
      <c r="A86" s="296">
        <v>3</v>
      </c>
      <c r="B86" s="279" t="s">
        <v>56</v>
      </c>
      <c r="C86" s="100" t="s">
        <v>35</v>
      </c>
      <c r="D86" s="101">
        <v>2007</v>
      </c>
      <c r="E86" s="102">
        <v>3200</v>
      </c>
      <c r="F86" s="102">
        <v>3040</v>
      </c>
      <c r="G86" s="103">
        <v>2008</v>
      </c>
      <c r="H86" s="106">
        <f t="shared" si="2"/>
        <v>55</v>
      </c>
      <c r="I86" s="106">
        <f t="shared" si="3"/>
        <v>55</v>
      </c>
      <c r="J86" s="102">
        <v>1</v>
      </c>
      <c r="K86" s="102">
        <v>8.1</v>
      </c>
      <c r="L86" s="100"/>
      <c r="M86" s="100"/>
      <c r="N86" s="102">
        <v>45.9</v>
      </c>
      <c r="O86" s="102">
        <v>0</v>
      </c>
      <c r="P86" s="100"/>
      <c r="Q86" s="100"/>
      <c r="R86" s="100"/>
      <c r="S86" s="100"/>
      <c r="T86" s="100"/>
      <c r="U86" s="100"/>
      <c r="V86" s="104" t="s">
        <v>86</v>
      </c>
    </row>
    <row r="87" spans="1:22" ht="14.25">
      <c r="A87" s="221"/>
      <c r="B87" s="280"/>
      <c r="C87" s="48"/>
      <c r="D87" s="35">
        <v>2009</v>
      </c>
      <c r="E87" s="47"/>
      <c r="F87" s="47"/>
      <c r="G87" s="34">
        <v>2009</v>
      </c>
      <c r="H87" s="107">
        <f t="shared" si="2"/>
        <v>14.5</v>
      </c>
      <c r="I87" s="107">
        <f t="shared" si="3"/>
        <v>14.5</v>
      </c>
      <c r="J87" s="47">
        <v>1</v>
      </c>
      <c r="K87" s="47">
        <v>2</v>
      </c>
      <c r="L87" s="47"/>
      <c r="M87" s="48"/>
      <c r="N87" s="47">
        <v>11.5</v>
      </c>
      <c r="O87" s="47">
        <v>0</v>
      </c>
      <c r="P87" s="48"/>
      <c r="Q87" s="48"/>
      <c r="R87" s="48"/>
      <c r="S87" s="48"/>
      <c r="T87" s="48"/>
      <c r="U87" s="48"/>
      <c r="V87" s="105" t="s">
        <v>45</v>
      </c>
    </row>
    <row r="88" spans="1:22" ht="14.25">
      <c r="A88" s="221"/>
      <c r="B88" s="280"/>
      <c r="C88" s="48"/>
      <c r="D88" s="35">
        <v>2010</v>
      </c>
      <c r="E88" s="47"/>
      <c r="F88" s="47"/>
      <c r="G88" s="34">
        <v>2010</v>
      </c>
      <c r="H88" s="107">
        <f t="shared" si="2"/>
        <v>210.45000000000002</v>
      </c>
      <c r="I88" s="107">
        <f t="shared" si="3"/>
        <v>210.45000000000002</v>
      </c>
      <c r="J88" s="47">
        <v>150</v>
      </c>
      <c r="K88" s="47">
        <v>9.05</v>
      </c>
      <c r="L88" s="48"/>
      <c r="M88" s="48"/>
      <c r="N88" s="47">
        <v>51.4</v>
      </c>
      <c r="O88" s="47">
        <v>0</v>
      </c>
      <c r="P88" s="48"/>
      <c r="Q88" s="48"/>
      <c r="R88" s="48"/>
      <c r="S88" s="48"/>
      <c r="T88" s="48"/>
      <c r="U88" s="48"/>
      <c r="V88" s="105" t="s">
        <v>46</v>
      </c>
    </row>
    <row r="89" spans="1:22" ht="15" thickBot="1">
      <c r="A89" s="295"/>
      <c r="B89" s="45"/>
      <c r="C89" s="45"/>
      <c r="D89" s="45"/>
      <c r="E89" s="45"/>
      <c r="F89" s="45"/>
      <c r="G89" s="45" t="s">
        <v>60</v>
      </c>
      <c r="H89" s="107">
        <f t="shared" si="2"/>
        <v>52.31</v>
      </c>
      <c r="I89" s="107">
        <f t="shared" si="3"/>
        <v>52.31</v>
      </c>
      <c r="J89" s="46">
        <v>50</v>
      </c>
      <c r="K89" s="45">
        <v>0.35</v>
      </c>
      <c r="L89" s="45"/>
      <c r="M89" s="45"/>
      <c r="N89" s="45">
        <v>1.96</v>
      </c>
      <c r="O89" s="47">
        <v>0</v>
      </c>
      <c r="P89" s="45"/>
      <c r="Q89" s="45"/>
      <c r="R89" s="45"/>
      <c r="S89" s="45"/>
      <c r="T89" s="45"/>
      <c r="U89" s="45"/>
      <c r="V89" s="111" t="s">
        <v>79</v>
      </c>
    </row>
    <row r="90" spans="1:22" ht="14.25">
      <c r="A90" s="296">
        <v>4</v>
      </c>
      <c r="B90" s="279" t="s">
        <v>57</v>
      </c>
      <c r="C90" s="100" t="s">
        <v>35</v>
      </c>
      <c r="D90" s="101">
        <v>2008</v>
      </c>
      <c r="E90" s="102">
        <v>6500</v>
      </c>
      <c r="F90" s="102">
        <v>6200</v>
      </c>
      <c r="G90" s="103">
        <v>2008</v>
      </c>
      <c r="H90" s="106">
        <f t="shared" si="2"/>
        <v>36.35</v>
      </c>
      <c r="I90" s="106">
        <f t="shared" si="3"/>
        <v>36.35</v>
      </c>
      <c r="J90" s="102">
        <v>1</v>
      </c>
      <c r="K90" s="102">
        <v>5.3</v>
      </c>
      <c r="L90" s="100"/>
      <c r="M90" s="100"/>
      <c r="N90" s="102">
        <v>30.05</v>
      </c>
      <c r="O90" s="102">
        <v>0</v>
      </c>
      <c r="P90" s="100"/>
      <c r="Q90" s="100"/>
      <c r="R90" s="100"/>
      <c r="S90" s="100"/>
      <c r="T90" s="100"/>
      <c r="U90" s="100"/>
      <c r="V90" s="104" t="s">
        <v>87</v>
      </c>
    </row>
    <row r="91" spans="1:22" ht="14.25">
      <c r="A91" s="221"/>
      <c r="B91" s="280"/>
      <c r="C91" s="48"/>
      <c r="D91" s="35">
        <v>2010</v>
      </c>
      <c r="E91" s="47"/>
      <c r="F91" s="47"/>
      <c r="G91" s="34">
        <v>2009</v>
      </c>
      <c r="H91" s="107">
        <f t="shared" si="2"/>
        <v>121.6</v>
      </c>
      <c r="I91" s="107">
        <f t="shared" si="3"/>
        <v>121.6</v>
      </c>
      <c r="J91" s="47">
        <v>1</v>
      </c>
      <c r="K91" s="47">
        <v>18.1</v>
      </c>
      <c r="L91" s="48"/>
      <c r="M91" s="48"/>
      <c r="N91" s="47">
        <v>102.5</v>
      </c>
      <c r="O91" s="47">
        <v>0</v>
      </c>
      <c r="P91" s="48"/>
      <c r="Q91" s="48"/>
      <c r="R91" s="48"/>
      <c r="S91" s="48"/>
      <c r="T91" s="48"/>
      <c r="U91" s="48"/>
      <c r="V91" s="105" t="s">
        <v>47</v>
      </c>
    </row>
    <row r="92" spans="1:22" ht="24.75" customHeight="1">
      <c r="A92" s="221"/>
      <c r="B92" s="280"/>
      <c r="C92" s="48"/>
      <c r="D92" s="35">
        <v>2010</v>
      </c>
      <c r="E92" s="47"/>
      <c r="F92" s="47"/>
      <c r="G92" s="34">
        <v>2010</v>
      </c>
      <c r="H92" s="107">
        <f t="shared" si="2"/>
        <v>293.8</v>
      </c>
      <c r="I92" s="107">
        <f t="shared" si="3"/>
        <v>293.8</v>
      </c>
      <c r="J92" s="47">
        <v>150</v>
      </c>
      <c r="K92" s="47">
        <f>4.5+1.6+15.4</f>
        <v>21.5</v>
      </c>
      <c r="L92" s="48"/>
      <c r="M92" s="48"/>
      <c r="N92" s="47">
        <f>25.6+9.2+87.5</f>
        <v>122.3</v>
      </c>
      <c r="O92" s="47">
        <v>0</v>
      </c>
      <c r="P92" s="48"/>
      <c r="Q92" s="48"/>
      <c r="R92" s="48"/>
      <c r="S92" s="48"/>
      <c r="T92" s="48"/>
      <c r="U92" s="48"/>
      <c r="V92" s="105" t="s">
        <v>48</v>
      </c>
    </row>
    <row r="93" spans="1:22" ht="15" thickBot="1">
      <c r="A93" s="295"/>
      <c r="B93" s="108"/>
      <c r="C93" s="108"/>
      <c r="D93" s="108"/>
      <c r="E93" s="108"/>
      <c r="F93" s="108"/>
      <c r="G93" s="108" t="s">
        <v>60</v>
      </c>
      <c r="H93" s="109">
        <f t="shared" si="2"/>
        <v>50</v>
      </c>
      <c r="I93" s="109">
        <f t="shared" si="3"/>
        <v>50</v>
      </c>
      <c r="J93" s="113">
        <v>50</v>
      </c>
      <c r="K93" s="113">
        <v>0</v>
      </c>
      <c r="L93" s="108"/>
      <c r="M93" s="108"/>
      <c r="N93" s="113">
        <v>0</v>
      </c>
      <c r="O93" s="113">
        <v>0</v>
      </c>
      <c r="P93" s="108"/>
      <c r="Q93" s="108"/>
      <c r="R93" s="108"/>
      <c r="S93" s="108"/>
      <c r="T93" s="108"/>
      <c r="U93" s="108"/>
      <c r="V93" s="110" t="s">
        <v>78</v>
      </c>
    </row>
    <row r="94" spans="8:9" ht="15" thickBot="1">
      <c r="H94" s="117"/>
      <c r="I94" s="117"/>
    </row>
    <row r="95" spans="1:22" ht="13.5" customHeight="1">
      <c r="A95" s="292" t="s">
        <v>80</v>
      </c>
      <c r="B95" s="115"/>
      <c r="C95" s="115"/>
      <c r="D95" s="115"/>
      <c r="E95" s="115"/>
      <c r="F95" s="115"/>
      <c r="G95" s="116">
        <v>2007</v>
      </c>
      <c r="H95" s="118">
        <f>J95+K95+N95+O95</f>
        <v>0</v>
      </c>
      <c r="I95" s="118">
        <f>J95+K95+N95+O95</f>
        <v>0</v>
      </c>
      <c r="J95" s="119">
        <v>0</v>
      </c>
      <c r="K95" s="119">
        <v>0</v>
      </c>
      <c r="L95" s="119"/>
      <c r="M95" s="119"/>
      <c r="N95" s="119">
        <v>0</v>
      </c>
      <c r="O95" s="119">
        <v>0</v>
      </c>
      <c r="P95" s="120"/>
      <c r="Q95" s="120"/>
      <c r="R95" s="120"/>
      <c r="S95" s="120"/>
      <c r="T95" s="120"/>
      <c r="U95" s="120"/>
      <c r="V95" s="121"/>
    </row>
    <row r="96" spans="1:22" ht="15">
      <c r="A96" s="293"/>
      <c r="B96" s="7"/>
      <c r="C96" s="7"/>
      <c r="D96" s="7"/>
      <c r="E96" s="7"/>
      <c r="F96" s="30"/>
      <c r="G96" s="71">
        <v>2008</v>
      </c>
      <c r="H96" s="84">
        <f>J96+K96+N96+O96</f>
        <v>378.89</v>
      </c>
      <c r="I96" s="84">
        <f>J96+K96+N96+O96</f>
        <v>378.89</v>
      </c>
      <c r="J96" s="85">
        <f aca="true" t="shared" si="4" ref="J96:K99">J78+J82+J86+J90</f>
        <v>4</v>
      </c>
      <c r="K96" s="85">
        <f t="shared" si="4"/>
        <v>56.231</v>
      </c>
      <c r="L96" s="85"/>
      <c r="M96" s="85"/>
      <c r="N96" s="85">
        <f aca="true" t="shared" si="5" ref="N96:O99">N78+N82+N86+N90</f>
        <v>318.659</v>
      </c>
      <c r="O96" s="85">
        <f t="shared" si="5"/>
        <v>0</v>
      </c>
      <c r="P96" s="71"/>
      <c r="Q96" s="71"/>
      <c r="R96" s="71"/>
      <c r="S96" s="71"/>
      <c r="T96" s="71"/>
      <c r="U96" s="71"/>
      <c r="V96" s="122"/>
    </row>
    <row r="97" spans="1:22" ht="14.25" customHeight="1">
      <c r="A97" s="293"/>
      <c r="B97" s="7"/>
      <c r="C97" s="7"/>
      <c r="D97" s="7"/>
      <c r="E97" s="7"/>
      <c r="F97" s="30"/>
      <c r="G97" s="71">
        <v>2009</v>
      </c>
      <c r="H97" s="84">
        <f>J97+K97+N97+O97</f>
        <v>414.02000000000004</v>
      </c>
      <c r="I97" s="84">
        <f>J97+K97+N97+O97</f>
        <v>414.02000000000004</v>
      </c>
      <c r="J97" s="85">
        <f t="shared" si="4"/>
        <v>4</v>
      </c>
      <c r="K97" s="85">
        <f t="shared" si="4"/>
        <v>61.488</v>
      </c>
      <c r="L97" s="85"/>
      <c r="M97" s="85"/>
      <c r="N97" s="85">
        <f t="shared" si="5"/>
        <v>348.53200000000004</v>
      </c>
      <c r="O97" s="85">
        <f t="shared" si="5"/>
        <v>0</v>
      </c>
      <c r="P97" s="71"/>
      <c r="Q97" s="71"/>
      <c r="R97" s="71"/>
      <c r="S97" s="71"/>
      <c r="T97" s="71"/>
      <c r="U97" s="71"/>
      <c r="V97" s="122"/>
    </row>
    <row r="98" spans="1:22" ht="13.5" customHeight="1">
      <c r="A98" s="293"/>
      <c r="B98" s="7"/>
      <c r="C98" s="7"/>
      <c r="D98" s="7"/>
      <c r="E98" s="7"/>
      <c r="F98" s="30"/>
      <c r="G98" s="71">
        <v>2010</v>
      </c>
      <c r="H98" s="84">
        <f>J98+K98+N98+O98</f>
        <v>1260.83</v>
      </c>
      <c r="I98" s="84">
        <f>J98+K98+N98+O98</f>
        <v>1260.83</v>
      </c>
      <c r="J98" s="85">
        <f t="shared" si="4"/>
        <v>600</v>
      </c>
      <c r="K98" s="85">
        <f t="shared" si="4"/>
        <v>100.89</v>
      </c>
      <c r="L98" s="85"/>
      <c r="M98" s="85"/>
      <c r="N98" s="85">
        <f t="shared" si="5"/>
        <v>559.9399999999999</v>
      </c>
      <c r="O98" s="85">
        <f t="shared" si="5"/>
        <v>0</v>
      </c>
      <c r="P98" s="71"/>
      <c r="Q98" s="71"/>
      <c r="R98" s="71"/>
      <c r="S98" s="71"/>
      <c r="T98" s="71"/>
      <c r="U98" s="71"/>
      <c r="V98" s="122"/>
    </row>
    <row r="99" spans="1:22" ht="15.75" thickBot="1">
      <c r="A99" s="294"/>
      <c r="B99" s="94"/>
      <c r="C99" s="94"/>
      <c r="D99" s="94"/>
      <c r="E99" s="94"/>
      <c r="F99" s="95"/>
      <c r="G99" s="92" t="s">
        <v>60</v>
      </c>
      <c r="H99" s="98">
        <f>J99+K99+N99+O99</f>
        <v>202.31</v>
      </c>
      <c r="I99" s="98">
        <f>J99+K99+N99+O99</f>
        <v>202.31</v>
      </c>
      <c r="J99" s="123">
        <f t="shared" si="4"/>
        <v>200</v>
      </c>
      <c r="K99" s="123">
        <f t="shared" si="4"/>
        <v>0.35</v>
      </c>
      <c r="L99" s="123"/>
      <c r="M99" s="123"/>
      <c r="N99" s="123">
        <f t="shared" si="5"/>
        <v>1.96</v>
      </c>
      <c r="O99" s="123">
        <f t="shared" si="5"/>
        <v>0</v>
      </c>
      <c r="P99" s="92"/>
      <c r="Q99" s="92"/>
      <c r="R99" s="92"/>
      <c r="S99" s="92"/>
      <c r="T99" s="92"/>
      <c r="U99" s="92"/>
      <c r="V99" s="124"/>
    </row>
    <row r="101" ht="13.5" customHeight="1"/>
    <row r="102" ht="12.75">
      <c r="H102" s="15"/>
    </row>
    <row r="103" ht="12.75">
      <c r="H103" s="15"/>
    </row>
    <row r="104" ht="14.25">
      <c r="H104" s="131"/>
    </row>
    <row r="106" spans="1:32" ht="53.2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</row>
    <row r="107" spans="1:32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</row>
    <row r="111" spans="1:22" ht="14.25">
      <c r="A111" s="125"/>
      <c r="B111" s="254"/>
      <c r="C111" s="125"/>
      <c r="D111" s="43"/>
      <c r="E111" s="114"/>
      <c r="F111" s="126"/>
      <c r="G111" s="127"/>
      <c r="H111" s="114"/>
      <c r="I111" s="114"/>
      <c r="J111" s="114"/>
      <c r="K111" s="114"/>
      <c r="L111" s="125"/>
      <c r="M111" s="125"/>
      <c r="N111" s="114"/>
      <c r="O111" s="114"/>
      <c r="P111" s="125"/>
      <c r="Q111" s="125"/>
      <c r="R111" s="125"/>
      <c r="S111" s="125"/>
      <c r="T111" s="125"/>
      <c r="U111" s="125"/>
      <c r="V111" s="125"/>
    </row>
    <row r="112" spans="1:22" ht="14.25">
      <c r="A112" s="125"/>
      <c r="B112" s="255"/>
      <c r="C112" s="125"/>
      <c r="D112" s="43"/>
      <c r="E112" s="114"/>
      <c r="F112" s="114"/>
      <c r="G112" s="127"/>
      <c r="H112" s="114"/>
      <c r="I112" s="114"/>
      <c r="J112" s="114"/>
      <c r="K112" s="114"/>
      <c r="L112" s="125"/>
      <c r="M112" s="125"/>
      <c r="N112" s="114"/>
      <c r="O112" s="114"/>
      <c r="P112" s="125"/>
      <c r="Q112" s="125"/>
      <c r="R112" s="125"/>
      <c r="S112" s="125"/>
      <c r="T112" s="125"/>
      <c r="U112" s="125"/>
      <c r="V112" s="125"/>
    </row>
    <row r="113" spans="1:22" ht="14.25">
      <c r="A113" s="125"/>
      <c r="B113" s="255"/>
      <c r="C113" s="125"/>
      <c r="D113" s="43"/>
      <c r="E113" s="114"/>
      <c r="F113" s="114"/>
      <c r="G113" s="127"/>
      <c r="H113" s="114"/>
      <c r="I113" s="114"/>
      <c r="J113" s="114"/>
      <c r="K113" s="114"/>
      <c r="L113" s="125"/>
      <c r="M113" s="125"/>
      <c r="N113" s="114"/>
      <c r="O113" s="114"/>
      <c r="P113" s="125"/>
      <c r="Q113" s="125"/>
      <c r="R113" s="125"/>
      <c r="S113" s="125"/>
      <c r="T113" s="125"/>
      <c r="U113" s="125"/>
      <c r="V113" s="125"/>
    </row>
    <row r="114" spans="1:2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3" ht="90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2"/>
    </row>
    <row r="116" spans="1:22" ht="14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101.2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27" customFormat="1" ht="14.25" customHeight="1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</row>
    <row r="120" spans="1:22" s="27" customFormat="1" ht="12" customHeight="1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</row>
    <row r="121" spans="1:22" s="27" customFormat="1" ht="78" customHeight="1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</row>
    <row r="122" spans="1:2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6.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2" ht="12.75" customHeight="1">
      <c r="A125" s="15"/>
      <c r="B125" s="253"/>
      <c r="C125" s="15"/>
      <c r="D125" s="128"/>
      <c r="E125" s="33"/>
      <c r="F125" s="129"/>
      <c r="G125" s="127"/>
      <c r="H125" s="33"/>
      <c r="I125" s="33"/>
      <c r="J125" s="33"/>
      <c r="K125" s="33"/>
      <c r="L125" s="15"/>
      <c r="M125" s="15"/>
      <c r="N125" s="33"/>
      <c r="O125" s="33"/>
      <c r="P125" s="15"/>
      <c r="Q125" s="15"/>
      <c r="R125" s="15"/>
      <c r="S125" s="15"/>
      <c r="T125" s="15"/>
      <c r="U125" s="15"/>
      <c r="V125" s="278"/>
    </row>
    <row r="126" spans="1:22" ht="14.25">
      <c r="A126" s="15"/>
      <c r="B126" s="253"/>
      <c r="C126" s="15"/>
      <c r="D126" s="128"/>
      <c r="E126" s="33"/>
      <c r="F126" s="33"/>
      <c r="G126" s="127"/>
      <c r="H126" s="33"/>
      <c r="I126" s="33"/>
      <c r="J126" s="33"/>
      <c r="K126" s="33"/>
      <c r="L126" s="15"/>
      <c r="M126" s="15"/>
      <c r="N126" s="33"/>
      <c r="O126" s="33"/>
      <c r="P126" s="15"/>
      <c r="Q126" s="15"/>
      <c r="R126" s="15"/>
      <c r="S126" s="15"/>
      <c r="T126" s="15"/>
      <c r="U126" s="15"/>
      <c r="V126" s="278"/>
    </row>
    <row r="127" spans="1:22" ht="14.25">
      <c r="A127" s="15"/>
      <c r="B127" s="253"/>
      <c r="C127" s="15"/>
      <c r="D127" s="128"/>
      <c r="E127" s="33"/>
      <c r="F127" s="33"/>
      <c r="G127" s="127"/>
      <c r="H127" s="33"/>
      <c r="I127" s="33"/>
      <c r="J127" s="33"/>
      <c r="K127" s="33"/>
      <c r="L127" s="15"/>
      <c r="M127" s="15"/>
      <c r="N127" s="33"/>
      <c r="O127" s="33"/>
      <c r="P127" s="15"/>
      <c r="Q127" s="15"/>
      <c r="R127" s="15"/>
      <c r="S127" s="15"/>
      <c r="T127" s="15"/>
      <c r="U127" s="15"/>
      <c r="V127" s="278"/>
    </row>
    <row r="128" spans="1:22" ht="14.2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ht="27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ht="14.2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ht="25.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ht="14.2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ht="14.2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ht="14.2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ht="24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ht="12.75">
      <c r="A140" s="15"/>
      <c r="B140" s="253"/>
      <c r="C140" s="15"/>
      <c r="D140" s="15"/>
      <c r="E140" s="33"/>
      <c r="F140" s="33"/>
      <c r="G140" s="127"/>
      <c r="H140" s="114"/>
      <c r="I140" s="114"/>
      <c r="J140" s="33"/>
      <c r="K140" s="33"/>
      <c r="L140" s="15"/>
      <c r="M140" s="15"/>
      <c r="N140" s="33"/>
      <c r="O140" s="33"/>
      <c r="P140" s="15"/>
      <c r="Q140" s="15"/>
      <c r="R140" s="15"/>
      <c r="S140" s="15"/>
      <c r="T140" s="15"/>
      <c r="U140" s="15"/>
      <c r="V140" s="15"/>
    </row>
    <row r="141" spans="1:22" ht="14.25">
      <c r="A141" s="15"/>
      <c r="B141" s="281"/>
      <c r="C141" s="15"/>
      <c r="D141" s="130"/>
      <c r="E141" s="33"/>
      <c r="F141" s="33"/>
      <c r="G141" s="127"/>
      <c r="H141" s="114"/>
      <c r="I141" s="114"/>
      <c r="J141" s="114"/>
      <c r="K141" s="114"/>
      <c r="L141" s="15"/>
      <c r="M141" s="15"/>
      <c r="N141" s="33"/>
      <c r="O141" s="33"/>
      <c r="P141" s="15"/>
      <c r="Q141" s="15"/>
      <c r="R141" s="15"/>
      <c r="S141" s="15"/>
      <c r="T141" s="15"/>
      <c r="U141" s="15"/>
      <c r="V141" s="15"/>
    </row>
    <row r="142" spans="1:22" ht="12.75">
      <c r="A142" s="15"/>
      <c r="B142" s="281"/>
      <c r="C142" s="15"/>
      <c r="D142" s="15"/>
      <c r="E142" s="33"/>
      <c r="F142" s="33"/>
      <c r="G142" s="127"/>
      <c r="H142" s="114"/>
      <c r="I142" s="114"/>
      <c r="J142" s="33"/>
      <c r="K142" s="33"/>
      <c r="L142" s="15"/>
      <c r="M142" s="15"/>
      <c r="N142" s="33"/>
      <c r="O142" s="33"/>
      <c r="P142" s="15"/>
      <c r="Q142" s="15"/>
      <c r="R142" s="15"/>
      <c r="S142" s="15"/>
      <c r="T142" s="15"/>
      <c r="U142" s="15"/>
      <c r="V142" s="15"/>
    </row>
    <row r="143" spans="1:24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32"/>
      <c r="X143" s="32"/>
    </row>
    <row r="144" spans="1:24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32"/>
      <c r="X144" s="32"/>
    </row>
    <row r="145" spans="1:24" ht="24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32"/>
      <c r="X145" s="32"/>
    </row>
    <row r="146" spans="1:24" ht="14.25">
      <c r="A146" s="125"/>
      <c r="B146" s="254"/>
      <c r="C146" s="125"/>
      <c r="D146" s="43"/>
      <c r="E146" s="114"/>
      <c r="F146" s="126"/>
      <c r="G146" s="127"/>
      <c r="H146" s="114"/>
      <c r="I146" s="114"/>
      <c r="J146" s="114"/>
      <c r="K146" s="114"/>
      <c r="L146" s="125"/>
      <c r="M146" s="125"/>
      <c r="N146" s="114"/>
      <c r="O146" s="114"/>
      <c r="P146" s="125"/>
      <c r="Q146" s="125"/>
      <c r="R146" s="125"/>
      <c r="S146" s="125"/>
      <c r="T146" s="125"/>
      <c r="U146" s="125"/>
      <c r="V146" s="125"/>
      <c r="W146" s="32"/>
      <c r="X146" s="32"/>
    </row>
    <row r="147" spans="1:24" ht="14.25">
      <c r="A147" s="125"/>
      <c r="B147" s="255"/>
      <c r="C147" s="125"/>
      <c r="D147" s="43"/>
      <c r="E147" s="114"/>
      <c r="F147" s="114"/>
      <c r="G147" s="127"/>
      <c r="H147" s="114"/>
      <c r="I147" s="114"/>
      <c r="J147" s="114"/>
      <c r="K147" s="114"/>
      <c r="L147" s="125"/>
      <c r="M147" s="125"/>
      <c r="N147" s="114"/>
      <c r="O147" s="114"/>
      <c r="P147" s="125"/>
      <c r="Q147" s="125"/>
      <c r="R147" s="125"/>
      <c r="S147" s="125"/>
      <c r="T147" s="125"/>
      <c r="U147" s="125"/>
      <c r="V147" s="125"/>
      <c r="W147" s="32"/>
      <c r="X147" s="32"/>
    </row>
    <row r="148" spans="1:24" ht="14.25">
      <c r="A148" s="125"/>
      <c r="B148" s="255"/>
      <c r="C148" s="125"/>
      <c r="D148" s="43"/>
      <c r="E148" s="114"/>
      <c r="F148" s="114"/>
      <c r="G148" s="127"/>
      <c r="H148" s="114"/>
      <c r="I148" s="114"/>
      <c r="J148" s="114"/>
      <c r="K148" s="114"/>
      <c r="L148" s="125"/>
      <c r="M148" s="125"/>
      <c r="N148" s="114"/>
      <c r="O148" s="114"/>
      <c r="P148" s="125"/>
      <c r="Q148" s="125"/>
      <c r="R148" s="125"/>
      <c r="S148" s="125"/>
      <c r="T148" s="125"/>
      <c r="U148" s="125"/>
      <c r="V148" s="125"/>
      <c r="W148" s="32"/>
      <c r="X148" s="32"/>
    </row>
    <row r="149" spans="1:24" ht="14.25">
      <c r="A149" s="125"/>
      <c r="B149" s="254"/>
      <c r="C149" s="125"/>
      <c r="D149" s="43"/>
      <c r="E149" s="114"/>
      <c r="F149" s="114"/>
      <c r="G149" s="127"/>
      <c r="H149" s="114"/>
      <c r="I149" s="114"/>
      <c r="J149" s="114"/>
      <c r="K149" s="114"/>
      <c r="L149" s="125"/>
      <c r="M149" s="125"/>
      <c r="N149" s="114"/>
      <c r="O149" s="114"/>
      <c r="P149" s="125"/>
      <c r="Q149" s="125"/>
      <c r="R149" s="125"/>
      <c r="S149" s="125"/>
      <c r="T149" s="125"/>
      <c r="U149" s="125"/>
      <c r="V149" s="125"/>
      <c r="W149" s="32"/>
      <c r="X149" s="32"/>
    </row>
    <row r="150" spans="1:24" ht="14.25">
      <c r="A150" s="125"/>
      <c r="B150" s="255"/>
      <c r="C150" s="125"/>
      <c r="D150" s="43"/>
      <c r="E150" s="114"/>
      <c r="F150" s="114"/>
      <c r="G150" s="127"/>
      <c r="H150" s="114"/>
      <c r="I150" s="114"/>
      <c r="J150" s="114"/>
      <c r="K150" s="114"/>
      <c r="L150" s="125"/>
      <c r="M150" s="125"/>
      <c r="N150" s="114"/>
      <c r="O150" s="114"/>
      <c r="P150" s="125"/>
      <c r="Q150" s="125"/>
      <c r="R150" s="125"/>
      <c r="S150" s="125"/>
      <c r="T150" s="125"/>
      <c r="U150" s="125"/>
      <c r="V150" s="125"/>
      <c r="W150" s="32"/>
      <c r="X150" s="32"/>
    </row>
    <row r="151" spans="1:24" ht="14.25">
      <c r="A151" s="125"/>
      <c r="B151" s="255"/>
      <c r="C151" s="125"/>
      <c r="D151" s="43"/>
      <c r="E151" s="114"/>
      <c r="F151" s="114"/>
      <c r="G151" s="127"/>
      <c r="H151" s="114"/>
      <c r="I151" s="114"/>
      <c r="J151" s="114"/>
      <c r="K151" s="114"/>
      <c r="L151" s="125"/>
      <c r="M151" s="125"/>
      <c r="N151" s="114"/>
      <c r="O151" s="114"/>
      <c r="P151" s="125"/>
      <c r="Q151" s="125"/>
      <c r="R151" s="125"/>
      <c r="S151" s="125"/>
      <c r="T151" s="125"/>
      <c r="U151" s="125"/>
      <c r="V151" s="125"/>
      <c r="W151" s="32"/>
      <c r="X151" s="32"/>
    </row>
    <row r="152" spans="1:24" ht="14.25">
      <c r="A152" s="125"/>
      <c r="B152" s="254"/>
      <c r="C152" s="125"/>
      <c r="D152" s="43"/>
      <c r="E152" s="114"/>
      <c r="F152" s="114"/>
      <c r="G152" s="127"/>
      <c r="H152" s="114"/>
      <c r="I152" s="114"/>
      <c r="J152" s="114"/>
      <c r="K152" s="114"/>
      <c r="L152" s="125"/>
      <c r="M152" s="125"/>
      <c r="N152" s="114"/>
      <c r="O152" s="114"/>
      <c r="P152" s="125"/>
      <c r="Q152" s="125"/>
      <c r="R152" s="125"/>
      <c r="S152" s="125"/>
      <c r="T152" s="125"/>
      <c r="U152" s="125"/>
      <c r="V152" s="125"/>
      <c r="W152" s="32"/>
      <c r="X152" s="32"/>
    </row>
    <row r="153" spans="1:24" ht="14.25">
      <c r="A153" s="125"/>
      <c r="B153" s="255"/>
      <c r="C153" s="125"/>
      <c r="D153" s="43"/>
      <c r="E153" s="114"/>
      <c r="F153" s="114"/>
      <c r="G153" s="127"/>
      <c r="H153" s="114"/>
      <c r="I153" s="114"/>
      <c r="J153" s="114"/>
      <c r="K153" s="114"/>
      <c r="L153" s="125"/>
      <c r="M153" s="125"/>
      <c r="N153" s="114"/>
      <c r="O153" s="114"/>
      <c r="P153" s="125"/>
      <c r="Q153" s="125"/>
      <c r="R153" s="125"/>
      <c r="S153" s="125"/>
      <c r="T153" s="125"/>
      <c r="U153" s="125"/>
      <c r="V153" s="125"/>
      <c r="W153" s="32"/>
      <c r="X153" s="32"/>
    </row>
    <row r="154" spans="1:24" ht="14.25">
      <c r="A154" s="125"/>
      <c r="B154" s="255"/>
      <c r="C154" s="125"/>
      <c r="D154" s="43"/>
      <c r="E154" s="114"/>
      <c r="F154" s="114"/>
      <c r="G154" s="127"/>
      <c r="H154" s="114"/>
      <c r="I154" s="114"/>
      <c r="J154" s="114"/>
      <c r="K154" s="114"/>
      <c r="L154" s="125"/>
      <c r="M154" s="125"/>
      <c r="N154" s="114"/>
      <c r="O154" s="114"/>
      <c r="P154" s="125"/>
      <c r="Q154" s="125"/>
      <c r="R154" s="125"/>
      <c r="S154" s="125"/>
      <c r="T154" s="125"/>
      <c r="U154" s="125"/>
      <c r="V154" s="125"/>
      <c r="W154" s="32"/>
      <c r="X154" s="32"/>
    </row>
    <row r="155" spans="1:24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33"/>
      <c r="P155" s="15"/>
      <c r="Q155" s="15"/>
      <c r="R155" s="15"/>
      <c r="S155" s="15"/>
      <c r="T155" s="15"/>
      <c r="U155" s="15"/>
      <c r="V155" s="15"/>
      <c r="W155" s="32"/>
      <c r="X155" s="32"/>
    </row>
    <row r="156" spans="1:24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32"/>
      <c r="X156" s="32"/>
    </row>
    <row r="157" spans="1:24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32"/>
      <c r="X157" s="32"/>
    </row>
    <row r="158" spans="1:24" ht="14.25">
      <c r="A158" s="125"/>
      <c r="B158" s="254"/>
      <c r="C158" s="125"/>
      <c r="D158" s="43"/>
      <c r="E158" s="114"/>
      <c r="F158" s="114"/>
      <c r="G158" s="127"/>
      <c r="H158" s="114"/>
      <c r="I158" s="114"/>
      <c r="J158" s="114"/>
      <c r="K158" s="114"/>
      <c r="L158" s="125"/>
      <c r="M158" s="125"/>
      <c r="N158" s="114"/>
      <c r="O158" s="114"/>
      <c r="P158" s="125"/>
      <c r="Q158" s="125"/>
      <c r="R158" s="125"/>
      <c r="S158" s="125"/>
      <c r="T158" s="125"/>
      <c r="U158" s="125"/>
      <c r="V158" s="125"/>
      <c r="W158" s="32"/>
      <c r="X158" s="32"/>
    </row>
    <row r="159" spans="1:24" ht="14.25">
      <c r="A159" s="125"/>
      <c r="B159" s="255"/>
      <c r="C159" s="125"/>
      <c r="D159" s="43"/>
      <c r="E159" s="114"/>
      <c r="F159" s="114"/>
      <c r="G159" s="127"/>
      <c r="H159" s="114"/>
      <c r="I159" s="114"/>
      <c r="J159" s="114"/>
      <c r="K159" s="114"/>
      <c r="L159" s="125"/>
      <c r="M159" s="125"/>
      <c r="N159" s="114"/>
      <c r="O159" s="114"/>
      <c r="P159" s="125"/>
      <c r="Q159" s="125"/>
      <c r="R159" s="125"/>
      <c r="S159" s="125"/>
      <c r="T159" s="125"/>
      <c r="U159" s="125"/>
      <c r="V159" s="125"/>
      <c r="W159" s="32"/>
      <c r="X159" s="32"/>
    </row>
    <row r="160" spans="1:24" ht="14.25">
      <c r="A160" s="125"/>
      <c r="B160" s="255"/>
      <c r="C160" s="125"/>
      <c r="D160" s="43"/>
      <c r="E160" s="114"/>
      <c r="F160" s="114"/>
      <c r="G160" s="127"/>
      <c r="H160" s="114"/>
      <c r="I160" s="114"/>
      <c r="J160" s="114"/>
      <c r="K160" s="114"/>
      <c r="L160" s="125"/>
      <c r="M160" s="125"/>
      <c r="N160" s="114"/>
      <c r="O160" s="114"/>
      <c r="P160" s="125"/>
      <c r="Q160" s="125"/>
      <c r="R160" s="125"/>
      <c r="S160" s="125"/>
      <c r="T160" s="125"/>
      <c r="U160" s="125"/>
      <c r="V160" s="125"/>
      <c r="W160" s="32"/>
      <c r="X160" s="32"/>
    </row>
    <row r="161" spans="1:23" ht="14.25">
      <c r="A161" s="125"/>
      <c r="B161" s="254"/>
      <c r="C161" s="125"/>
      <c r="D161" s="43"/>
      <c r="E161" s="114"/>
      <c r="F161" s="114"/>
      <c r="G161" s="127"/>
      <c r="H161" s="114"/>
      <c r="I161" s="114"/>
      <c r="J161" s="114"/>
      <c r="K161" s="114"/>
      <c r="L161" s="125"/>
      <c r="M161" s="125"/>
      <c r="N161" s="114"/>
      <c r="O161" s="114"/>
      <c r="P161" s="125"/>
      <c r="Q161" s="125"/>
      <c r="R161" s="125"/>
      <c r="S161" s="125"/>
      <c r="T161" s="125"/>
      <c r="U161" s="125"/>
      <c r="V161" s="125"/>
      <c r="W161" s="32"/>
    </row>
    <row r="162" spans="1:22" ht="14.25">
      <c r="A162" s="125"/>
      <c r="B162" s="255"/>
      <c r="C162" s="125"/>
      <c r="D162" s="43"/>
      <c r="E162" s="114"/>
      <c r="F162" s="114"/>
      <c r="G162" s="127"/>
      <c r="H162" s="114"/>
      <c r="I162" s="114"/>
      <c r="J162" s="114"/>
      <c r="K162" s="114"/>
      <c r="L162" s="125"/>
      <c r="M162" s="125"/>
      <c r="N162" s="114"/>
      <c r="O162" s="114"/>
      <c r="P162" s="125"/>
      <c r="Q162" s="125"/>
      <c r="R162" s="125"/>
      <c r="S162" s="125"/>
      <c r="T162" s="125"/>
      <c r="U162" s="125"/>
      <c r="V162" s="125"/>
    </row>
    <row r="163" spans="1:22" ht="27" customHeight="1">
      <c r="A163" s="125"/>
      <c r="B163" s="255"/>
      <c r="C163" s="125"/>
      <c r="D163" s="43"/>
      <c r="E163" s="114"/>
      <c r="F163" s="114"/>
      <c r="G163" s="127"/>
      <c r="H163" s="114"/>
      <c r="I163" s="114"/>
      <c r="J163" s="114"/>
      <c r="K163" s="114"/>
      <c r="L163" s="125"/>
      <c r="M163" s="125"/>
      <c r="N163" s="114"/>
      <c r="O163" s="114"/>
      <c r="P163" s="125"/>
      <c r="Q163" s="125"/>
      <c r="R163" s="125"/>
      <c r="S163" s="125"/>
      <c r="T163" s="125"/>
      <c r="U163" s="125"/>
      <c r="V163" s="125"/>
    </row>
    <row r="164" spans="1:22" ht="14.25">
      <c r="A164" s="125"/>
      <c r="B164" s="254"/>
      <c r="C164" s="125"/>
      <c r="D164" s="43"/>
      <c r="E164" s="114"/>
      <c r="F164" s="126"/>
      <c r="G164" s="127"/>
      <c r="H164" s="114"/>
      <c r="I164" s="114"/>
      <c r="J164" s="114"/>
      <c r="K164" s="114"/>
      <c r="L164" s="125"/>
      <c r="M164" s="125"/>
      <c r="N164" s="114"/>
      <c r="O164" s="114"/>
      <c r="P164" s="125"/>
      <c r="Q164" s="125"/>
      <c r="R164" s="125"/>
      <c r="S164" s="125"/>
      <c r="T164" s="125"/>
      <c r="U164" s="125"/>
      <c r="V164" s="125"/>
    </row>
    <row r="165" spans="1:22" ht="14.25">
      <c r="A165" s="125"/>
      <c r="B165" s="255"/>
      <c r="C165" s="125"/>
      <c r="D165" s="43"/>
      <c r="E165" s="114"/>
      <c r="F165" s="114"/>
      <c r="G165" s="127"/>
      <c r="H165" s="114"/>
      <c r="I165" s="114"/>
      <c r="J165" s="114"/>
      <c r="K165" s="114"/>
      <c r="L165" s="125"/>
      <c r="M165" s="125"/>
      <c r="N165" s="114"/>
      <c r="O165" s="114"/>
      <c r="P165" s="125"/>
      <c r="Q165" s="125"/>
      <c r="R165" s="125"/>
      <c r="S165" s="125"/>
      <c r="T165" s="125"/>
      <c r="U165" s="125"/>
      <c r="V165" s="125"/>
    </row>
    <row r="166" spans="1:22" ht="24.75" customHeight="1">
      <c r="A166" s="125"/>
      <c r="B166" s="255"/>
      <c r="C166" s="125"/>
      <c r="D166" s="43"/>
      <c r="E166" s="114"/>
      <c r="F166" s="114"/>
      <c r="G166" s="127"/>
      <c r="H166" s="114"/>
      <c r="I166" s="114"/>
      <c r="J166" s="114"/>
      <c r="K166" s="114"/>
      <c r="L166" s="125"/>
      <c r="M166" s="125"/>
      <c r="N166" s="114"/>
      <c r="O166" s="114"/>
      <c r="P166" s="125"/>
      <c r="Q166" s="125"/>
      <c r="R166" s="125"/>
      <c r="S166" s="125"/>
      <c r="T166" s="125"/>
      <c r="U166" s="125"/>
      <c r="V166" s="125"/>
    </row>
    <row r="167" spans="1:22" ht="14.25">
      <c r="A167" s="125"/>
      <c r="B167" s="254"/>
      <c r="C167" s="125"/>
      <c r="D167" s="43"/>
      <c r="E167" s="114"/>
      <c r="F167" s="126"/>
      <c r="G167" s="127"/>
      <c r="H167" s="114"/>
      <c r="I167" s="114"/>
      <c r="J167" s="114"/>
      <c r="K167" s="114"/>
      <c r="L167" s="125"/>
      <c r="M167" s="125"/>
      <c r="N167" s="114"/>
      <c r="O167" s="114"/>
      <c r="P167" s="125"/>
      <c r="Q167" s="125"/>
      <c r="R167" s="125"/>
      <c r="S167" s="125"/>
      <c r="T167" s="125"/>
      <c r="U167" s="125"/>
      <c r="V167" s="125"/>
    </row>
    <row r="168" spans="1:22" ht="14.25">
      <c r="A168" s="125"/>
      <c r="B168" s="255"/>
      <c r="C168" s="125"/>
      <c r="D168" s="43"/>
      <c r="E168" s="114"/>
      <c r="F168" s="114"/>
      <c r="G168" s="127"/>
      <c r="H168" s="114"/>
      <c r="I168" s="114"/>
      <c r="J168" s="114"/>
      <c r="K168" s="114"/>
      <c r="L168" s="125"/>
      <c r="M168" s="125"/>
      <c r="N168" s="114"/>
      <c r="O168" s="114"/>
      <c r="P168" s="125"/>
      <c r="Q168" s="125"/>
      <c r="R168" s="125"/>
      <c r="S168" s="125"/>
      <c r="T168" s="125"/>
      <c r="U168" s="125"/>
      <c r="V168" s="125"/>
    </row>
    <row r="169" spans="1:22" ht="14.25">
      <c r="A169" s="125"/>
      <c r="B169" s="255"/>
      <c r="C169" s="125"/>
      <c r="D169" s="43"/>
      <c r="E169" s="114"/>
      <c r="F169" s="114"/>
      <c r="G169" s="127"/>
      <c r="H169" s="114"/>
      <c r="I169" s="114"/>
      <c r="J169" s="114"/>
      <c r="K169" s="114"/>
      <c r="L169" s="125"/>
      <c r="M169" s="125"/>
      <c r="N169" s="114"/>
      <c r="O169" s="114"/>
      <c r="P169" s="125"/>
      <c r="Q169" s="125"/>
      <c r="R169" s="125"/>
      <c r="S169" s="125"/>
      <c r="T169" s="125"/>
      <c r="U169" s="125"/>
      <c r="V169" s="125"/>
    </row>
    <row r="170" spans="1:2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ht="14.25" customHeight="1">
      <c r="A173" s="15"/>
      <c r="B173" s="253"/>
      <c r="C173" s="15"/>
      <c r="D173" s="15"/>
      <c r="E173" s="33"/>
      <c r="F173" s="33"/>
      <c r="G173" s="127"/>
      <c r="H173" s="33"/>
      <c r="I173" s="114"/>
      <c r="J173" s="15"/>
      <c r="K173" s="15"/>
      <c r="L173" s="15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ht="12.75">
      <c r="A174" s="15"/>
      <c r="B174" s="253"/>
      <c r="C174" s="15"/>
      <c r="D174" s="15"/>
      <c r="E174" s="15"/>
      <c r="F174" s="15"/>
      <c r="G174" s="127"/>
      <c r="H174" s="33"/>
      <c r="I174" s="114"/>
      <c r="J174" s="114"/>
      <c r="K174" s="114"/>
      <c r="L174" s="15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ht="12.75">
      <c r="A175" s="15"/>
      <c r="B175" s="253"/>
      <c r="C175" s="15"/>
      <c r="D175" s="15"/>
      <c r="E175" s="15"/>
      <c r="F175" s="15"/>
      <c r="G175" s="127"/>
      <c r="H175" s="33"/>
      <c r="I175" s="114"/>
      <c r="J175" s="114"/>
      <c r="K175" s="114"/>
      <c r="L175" s="15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12.75">
      <c r="A178" s="15"/>
      <c r="B178" s="15"/>
      <c r="C178" s="15"/>
      <c r="D178" s="15"/>
      <c r="E178" s="33"/>
      <c r="F178" s="33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2.75">
      <c r="A179" s="15"/>
      <c r="B179" s="15"/>
      <c r="C179" s="15"/>
      <c r="D179" s="15"/>
      <c r="E179" s="15"/>
      <c r="F179" s="33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ht="12.75">
      <c r="A180" s="15"/>
      <c r="B180" s="15"/>
      <c r="C180" s="15"/>
      <c r="D180" s="15"/>
      <c r="E180" s="15"/>
      <c r="F180" s="33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ht="12.75">
      <c r="A181" s="15"/>
      <c r="B181" s="15"/>
      <c r="C181" s="15"/>
      <c r="D181" s="15"/>
      <c r="E181" s="15"/>
      <c r="F181" s="33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ht="12.75">
      <c r="A182" s="15"/>
      <c r="B182" s="15"/>
      <c r="C182" s="15"/>
      <c r="D182" s="15"/>
      <c r="E182" s="15"/>
      <c r="F182" s="33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ht="12.75">
      <c r="A183" s="15"/>
      <c r="B183" s="15"/>
      <c r="C183" s="15"/>
      <c r="D183" s="15"/>
      <c r="E183" s="33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12.75">
      <c r="A184" s="15"/>
      <c r="B184" s="15"/>
      <c r="C184" s="15"/>
      <c r="D184" s="15"/>
      <c r="E184" s="33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ht="12.75">
      <c r="A185" s="15"/>
      <c r="B185" s="15"/>
      <c r="C185" s="15"/>
      <c r="D185" s="15"/>
      <c r="E185" s="33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</sheetData>
  <mergeCells count="75">
    <mergeCell ref="A90:A93"/>
    <mergeCell ref="A72:B72"/>
    <mergeCell ref="A73:H73"/>
    <mergeCell ref="A74:H74"/>
    <mergeCell ref="A75:F75"/>
    <mergeCell ref="B140:B142"/>
    <mergeCell ref="A58:A61"/>
    <mergeCell ref="B58:B61"/>
    <mergeCell ref="A66:A71"/>
    <mergeCell ref="B62:B64"/>
    <mergeCell ref="A95:A99"/>
    <mergeCell ref="A62:A65"/>
    <mergeCell ref="A78:A81"/>
    <mergeCell ref="A82:A85"/>
    <mergeCell ref="A86:A89"/>
    <mergeCell ref="V125:V127"/>
    <mergeCell ref="B78:B80"/>
    <mergeCell ref="B82:B84"/>
    <mergeCell ref="B86:B88"/>
    <mergeCell ref="B125:B127"/>
    <mergeCell ref="B90:B92"/>
    <mergeCell ref="A3:A7"/>
    <mergeCell ref="B3:B7"/>
    <mergeCell ref="B46:B48"/>
    <mergeCell ref="A26:A29"/>
    <mergeCell ref="B26:B29"/>
    <mergeCell ref="A10:A13"/>
    <mergeCell ref="A14:A17"/>
    <mergeCell ref="B10:B13"/>
    <mergeCell ref="B14:B17"/>
    <mergeCell ref="A18:A21"/>
    <mergeCell ref="B161:B163"/>
    <mergeCell ref="R5:R7"/>
    <mergeCell ref="E3:F4"/>
    <mergeCell ref="G3:I4"/>
    <mergeCell ref="G5:G7"/>
    <mergeCell ref="H5:H7"/>
    <mergeCell ref="I5:I7"/>
    <mergeCell ref="J5:J7"/>
    <mergeCell ref="L5:L7"/>
    <mergeCell ref="M5:M7"/>
    <mergeCell ref="C5:C6"/>
    <mergeCell ref="Q5:Q7"/>
    <mergeCell ref="B173:B175"/>
    <mergeCell ref="B146:B148"/>
    <mergeCell ref="B149:B151"/>
    <mergeCell ref="B164:B166"/>
    <mergeCell ref="B167:B169"/>
    <mergeCell ref="B152:B154"/>
    <mergeCell ref="B111:B113"/>
    <mergeCell ref="B158:B160"/>
    <mergeCell ref="J3:U4"/>
    <mergeCell ref="S5:S7"/>
    <mergeCell ref="T5:T7"/>
    <mergeCell ref="U5:U7"/>
    <mergeCell ref="N5:N7"/>
    <mergeCell ref="O5:O7"/>
    <mergeCell ref="P5:P7"/>
    <mergeCell ref="K5:K7"/>
    <mergeCell ref="B18:B21"/>
    <mergeCell ref="A22:A25"/>
    <mergeCell ref="B22:B25"/>
    <mergeCell ref="A30:A33"/>
    <mergeCell ref="B30:B33"/>
    <mergeCell ref="A34:A37"/>
    <mergeCell ref="B34:B37"/>
    <mergeCell ref="A38:A41"/>
    <mergeCell ref="B38:B41"/>
    <mergeCell ref="A54:A57"/>
    <mergeCell ref="B54:B57"/>
    <mergeCell ref="A42:A45"/>
    <mergeCell ref="B42:B45"/>
    <mergeCell ref="A46:A49"/>
    <mergeCell ref="A50:A53"/>
    <mergeCell ref="B50:B53"/>
  </mergeCells>
  <printOptions/>
  <pageMargins left="0.75" right="0.2" top="0.17" bottom="0.17" header="0.17" footer="0.17"/>
  <pageSetup fitToHeight="1" fitToWidth="1" horizontalDpi="600" verticalDpi="600" orientation="portrait" paperSize="8" scale="48" r:id="rId1"/>
  <headerFooter alignWithMargins="0">
    <oddHeader>&amp;R&amp;16Príloha č. 2</oddHeader>
  </headerFooter>
  <rowBreaks count="1" manualBreakCount="1">
    <brk id="6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75" zoomScaleNormal="75" workbookViewId="0" topLeftCell="A1">
      <selection activeCell="T4" sqref="T4"/>
    </sheetView>
  </sheetViews>
  <sheetFormatPr defaultColWidth="9.00390625" defaultRowHeight="12.75"/>
  <cols>
    <col min="2" max="2" width="12.125" style="0" customWidth="1"/>
    <col min="3" max="3" width="10.625" style="0" customWidth="1"/>
    <col min="4" max="4" width="8.00390625" style="0" customWidth="1"/>
    <col min="5" max="5" width="6.25390625" style="0" customWidth="1"/>
    <col min="6" max="6" width="6.125" style="0" customWidth="1"/>
    <col min="7" max="7" width="10.375" style="0" customWidth="1"/>
  </cols>
  <sheetData>
    <row r="1" spans="1:16" ht="18">
      <c r="A1" s="317" t="s">
        <v>62</v>
      </c>
      <c r="B1" s="317"/>
      <c r="C1" s="317"/>
      <c r="D1" s="317"/>
      <c r="E1" s="318" t="s">
        <v>63</v>
      </c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5:18" ht="12.75">
      <c r="O2" s="319" t="s">
        <v>64</v>
      </c>
      <c r="P2" s="319"/>
      <c r="Q2" s="319"/>
      <c r="R2" s="319"/>
    </row>
    <row r="3" spans="1:18" ht="12.75">
      <c r="A3" s="252" t="s">
        <v>8</v>
      </c>
      <c r="B3" s="252" t="s">
        <v>9</v>
      </c>
      <c r="C3" s="13" t="s">
        <v>10</v>
      </c>
      <c r="D3" s="17" t="s">
        <v>0</v>
      </c>
      <c r="E3" s="240" t="s">
        <v>12</v>
      </c>
      <c r="F3" s="256"/>
      <c r="G3" s="241" t="s">
        <v>14</v>
      </c>
      <c r="H3" s="242"/>
      <c r="I3" s="243"/>
      <c r="J3" s="240" t="s">
        <v>1</v>
      </c>
      <c r="K3" s="242"/>
      <c r="L3" s="242"/>
      <c r="M3" s="242"/>
      <c r="N3" s="242"/>
      <c r="O3" s="242"/>
      <c r="P3" s="242"/>
      <c r="Q3" s="243"/>
      <c r="R3" s="8" t="s">
        <v>19</v>
      </c>
    </row>
    <row r="4" spans="1:18" ht="12.75">
      <c r="A4" s="249"/>
      <c r="B4" s="249"/>
      <c r="C4" s="12"/>
      <c r="D4" s="3" t="s">
        <v>2</v>
      </c>
      <c r="E4" s="257"/>
      <c r="F4" s="258"/>
      <c r="G4" s="259"/>
      <c r="H4" s="259"/>
      <c r="I4" s="260"/>
      <c r="J4" s="251"/>
      <c r="K4" s="259"/>
      <c r="L4" s="259"/>
      <c r="M4" s="259"/>
      <c r="N4" s="259"/>
      <c r="O4" s="259"/>
      <c r="P4" s="259"/>
      <c r="Q4" s="260"/>
      <c r="R4" s="9"/>
    </row>
    <row r="5" spans="1:18" ht="12.75">
      <c r="A5" s="249"/>
      <c r="B5" s="249"/>
      <c r="C5" s="252" t="s">
        <v>11</v>
      </c>
      <c r="D5" s="3" t="s">
        <v>4</v>
      </c>
      <c r="E5" s="1" t="s">
        <v>5</v>
      </c>
      <c r="F5" s="16" t="s">
        <v>3</v>
      </c>
      <c r="G5" s="261" t="s">
        <v>6</v>
      </c>
      <c r="H5" s="252" t="s">
        <v>15</v>
      </c>
      <c r="I5" s="240" t="s">
        <v>16</v>
      </c>
      <c r="J5" s="252" t="s">
        <v>65</v>
      </c>
      <c r="K5" s="240" t="s">
        <v>66</v>
      </c>
      <c r="L5" s="252" t="s">
        <v>67</v>
      </c>
      <c r="M5" s="240" t="s">
        <v>68</v>
      </c>
      <c r="N5" s="252" t="s">
        <v>69</v>
      </c>
      <c r="O5" s="314" t="s">
        <v>70</v>
      </c>
      <c r="P5" s="310" t="s">
        <v>33</v>
      </c>
      <c r="Q5" s="313" t="s">
        <v>34</v>
      </c>
      <c r="R5" s="9"/>
    </row>
    <row r="6" spans="1:18" ht="12.75">
      <c r="A6" s="249"/>
      <c r="B6" s="249"/>
      <c r="C6" s="249"/>
      <c r="D6" s="3" t="s">
        <v>7</v>
      </c>
      <c r="E6" s="3"/>
      <c r="F6" s="14" t="s">
        <v>13</v>
      </c>
      <c r="G6" s="262"/>
      <c r="H6" s="249"/>
      <c r="I6" s="244"/>
      <c r="J6" s="249"/>
      <c r="K6" s="244"/>
      <c r="L6" s="249"/>
      <c r="M6" s="244"/>
      <c r="N6" s="249"/>
      <c r="O6" s="315"/>
      <c r="P6" s="311"/>
      <c r="Q6" s="249"/>
      <c r="R6" s="9"/>
    </row>
    <row r="7" spans="1:18" ht="12.75">
      <c r="A7" s="250"/>
      <c r="B7" s="250"/>
      <c r="C7" s="10"/>
      <c r="D7" s="4"/>
      <c r="E7" s="4"/>
      <c r="F7" s="14"/>
      <c r="G7" s="263"/>
      <c r="H7" s="250"/>
      <c r="I7" s="251"/>
      <c r="J7" s="250"/>
      <c r="K7" s="251"/>
      <c r="L7" s="250"/>
      <c r="M7" s="251"/>
      <c r="N7" s="250"/>
      <c r="O7" s="316"/>
      <c r="P7" s="312"/>
      <c r="Q7" s="250"/>
      <c r="R7" s="11"/>
    </row>
    <row r="8" spans="1:18" ht="13.5" thickBot="1">
      <c r="A8" s="37">
        <v>1</v>
      </c>
      <c r="B8" s="37">
        <v>2</v>
      </c>
      <c r="C8" s="38">
        <v>3</v>
      </c>
      <c r="D8" s="38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</row>
    <row r="9" spans="1:18" ht="15" thickBot="1">
      <c r="A9" s="305">
        <v>1</v>
      </c>
      <c r="B9" s="308" t="s">
        <v>71</v>
      </c>
      <c r="C9" s="134">
        <v>2009</v>
      </c>
      <c r="D9" s="135">
        <v>2007</v>
      </c>
      <c r="E9" s="136"/>
      <c r="F9" s="136"/>
      <c r="G9" s="137">
        <v>2008</v>
      </c>
      <c r="H9" s="151">
        <f>I9+L9</f>
        <v>0</v>
      </c>
      <c r="I9" s="151">
        <f>J9+M9</f>
        <v>0</v>
      </c>
      <c r="J9" s="136"/>
      <c r="K9" s="136"/>
      <c r="L9" s="136"/>
      <c r="M9" s="136">
        <v>0</v>
      </c>
      <c r="N9" s="136"/>
      <c r="O9" s="136"/>
      <c r="P9" s="136"/>
      <c r="Q9" s="136"/>
      <c r="R9" s="138"/>
    </row>
    <row r="10" spans="1:18" ht="14.25">
      <c r="A10" s="306"/>
      <c r="B10" s="309"/>
      <c r="C10" s="132"/>
      <c r="D10" s="133">
        <v>2008</v>
      </c>
      <c r="E10" s="5"/>
      <c r="F10" s="5"/>
      <c r="G10" s="50">
        <v>2009</v>
      </c>
      <c r="H10" s="151">
        <f>I10+L10</f>
        <v>700</v>
      </c>
      <c r="I10" s="54">
        <f aca="true" t="shared" si="0" ref="I10:I28">J10+M10</f>
        <v>700</v>
      </c>
      <c r="J10" s="54">
        <v>105</v>
      </c>
      <c r="K10" s="54"/>
      <c r="L10" s="54"/>
      <c r="M10" s="54">
        <v>595</v>
      </c>
      <c r="N10" s="54"/>
      <c r="O10" s="54"/>
      <c r="P10" s="54"/>
      <c r="Q10" s="54"/>
      <c r="R10" s="139"/>
    </row>
    <row r="11" spans="1:18" ht="33" customHeight="1">
      <c r="A11" s="306"/>
      <c r="B11" s="309"/>
      <c r="C11" s="132">
        <v>2010</v>
      </c>
      <c r="D11" s="133">
        <v>2008</v>
      </c>
      <c r="E11" s="5">
        <v>1200</v>
      </c>
      <c r="F11" s="5">
        <v>800</v>
      </c>
      <c r="G11" s="50">
        <v>2010</v>
      </c>
      <c r="H11" s="54">
        <f aca="true" t="shared" si="1" ref="H11:H28">I11+L11</f>
        <v>500</v>
      </c>
      <c r="I11" s="54">
        <f t="shared" si="0"/>
        <v>500</v>
      </c>
      <c r="J11" s="54">
        <v>75</v>
      </c>
      <c r="K11" s="54"/>
      <c r="L11" s="54"/>
      <c r="M11" s="54">
        <v>425</v>
      </c>
      <c r="N11" s="54"/>
      <c r="O11" s="54"/>
      <c r="P11" s="54"/>
      <c r="Q11" s="54"/>
      <c r="R11" s="139"/>
    </row>
    <row r="12" spans="1:18" ht="15" thickBot="1">
      <c r="A12" s="140"/>
      <c r="B12" s="70"/>
      <c r="C12" s="52"/>
      <c r="D12" s="141"/>
      <c r="E12" s="51"/>
      <c r="F12" s="51"/>
      <c r="G12" s="6" t="s">
        <v>60</v>
      </c>
      <c r="H12" s="55">
        <f t="shared" si="1"/>
        <v>0</v>
      </c>
      <c r="I12" s="55">
        <f t="shared" si="0"/>
        <v>0</v>
      </c>
      <c r="J12" s="53">
        <v>0</v>
      </c>
      <c r="K12" s="53"/>
      <c r="L12" s="53"/>
      <c r="M12" s="53">
        <v>0</v>
      </c>
      <c r="N12" s="53"/>
      <c r="O12" s="53"/>
      <c r="P12" s="53"/>
      <c r="Q12" s="53"/>
      <c r="R12" s="142"/>
    </row>
    <row r="13" spans="1:18" ht="14.25">
      <c r="A13" s="305">
        <v>2</v>
      </c>
      <c r="B13" s="308" t="s">
        <v>72</v>
      </c>
      <c r="C13" s="134">
        <v>2009</v>
      </c>
      <c r="D13" s="135">
        <v>2007</v>
      </c>
      <c r="E13" s="136"/>
      <c r="F13" s="136"/>
      <c r="G13" s="137">
        <v>2008</v>
      </c>
      <c r="H13" s="151">
        <f t="shared" si="1"/>
        <v>0</v>
      </c>
      <c r="I13" s="151">
        <f t="shared" si="0"/>
        <v>0</v>
      </c>
      <c r="J13" s="136">
        <v>0</v>
      </c>
      <c r="K13" s="136"/>
      <c r="L13" s="136"/>
      <c r="M13" s="136">
        <v>0</v>
      </c>
      <c r="N13" s="136"/>
      <c r="O13" s="136"/>
      <c r="P13" s="136"/>
      <c r="Q13" s="136"/>
      <c r="R13" s="138"/>
    </row>
    <row r="14" spans="1:18" ht="14.25">
      <c r="A14" s="306"/>
      <c r="B14" s="309"/>
      <c r="C14" s="132"/>
      <c r="D14" s="132">
        <v>2008</v>
      </c>
      <c r="E14" s="5"/>
      <c r="F14" s="5"/>
      <c r="G14" s="50">
        <v>2009</v>
      </c>
      <c r="H14" s="54">
        <f t="shared" si="1"/>
        <v>700</v>
      </c>
      <c r="I14" s="54">
        <f t="shared" si="0"/>
        <v>700</v>
      </c>
      <c r="J14" s="54">
        <v>105</v>
      </c>
      <c r="K14" s="54"/>
      <c r="L14" s="54"/>
      <c r="M14" s="54">
        <v>595</v>
      </c>
      <c r="N14" s="54"/>
      <c r="O14" s="54"/>
      <c r="P14" s="54"/>
      <c r="Q14" s="54"/>
      <c r="R14" s="139"/>
    </row>
    <row r="15" spans="1:18" ht="18.75" customHeight="1">
      <c r="A15" s="306"/>
      <c r="B15" s="309"/>
      <c r="C15" s="132">
        <v>2010</v>
      </c>
      <c r="D15" s="133">
        <v>2009</v>
      </c>
      <c r="E15" s="5">
        <v>1200</v>
      </c>
      <c r="F15" s="5">
        <v>800</v>
      </c>
      <c r="G15" s="50">
        <v>2010</v>
      </c>
      <c r="H15" s="54">
        <f t="shared" si="1"/>
        <v>500</v>
      </c>
      <c r="I15" s="54">
        <f t="shared" si="0"/>
        <v>500</v>
      </c>
      <c r="J15" s="54">
        <v>75</v>
      </c>
      <c r="K15" s="54"/>
      <c r="L15" s="54"/>
      <c r="M15" s="54">
        <v>425</v>
      </c>
      <c r="N15" s="54"/>
      <c r="O15" s="54"/>
      <c r="P15" s="54"/>
      <c r="Q15" s="54"/>
      <c r="R15" s="139"/>
    </row>
    <row r="16" spans="1:18" ht="15" thickBot="1">
      <c r="A16" s="140"/>
      <c r="B16" s="70"/>
      <c r="C16" s="52"/>
      <c r="D16" s="141"/>
      <c r="E16" s="51"/>
      <c r="F16" s="51"/>
      <c r="G16" s="6" t="s">
        <v>60</v>
      </c>
      <c r="H16" s="55">
        <f t="shared" si="1"/>
        <v>0</v>
      </c>
      <c r="I16" s="55">
        <f t="shared" si="0"/>
        <v>0</v>
      </c>
      <c r="J16" s="53">
        <v>0</v>
      </c>
      <c r="K16" s="53"/>
      <c r="L16" s="53"/>
      <c r="M16" s="53">
        <v>0</v>
      </c>
      <c r="N16" s="53"/>
      <c r="O16" s="53"/>
      <c r="P16" s="53"/>
      <c r="Q16" s="53"/>
      <c r="R16" s="142"/>
    </row>
    <row r="17" spans="1:18" ht="14.25">
      <c r="A17" s="305">
        <v>3</v>
      </c>
      <c r="B17" s="308" t="s">
        <v>74</v>
      </c>
      <c r="C17" s="134">
        <v>2010</v>
      </c>
      <c r="D17" s="134">
        <v>2008</v>
      </c>
      <c r="E17" s="136"/>
      <c r="F17" s="136"/>
      <c r="G17" s="137">
        <v>2008</v>
      </c>
      <c r="H17" s="151">
        <f t="shared" si="1"/>
        <v>0</v>
      </c>
      <c r="I17" s="151">
        <f t="shared" si="0"/>
        <v>0</v>
      </c>
      <c r="J17" s="136">
        <v>0</v>
      </c>
      <c r="K17" s="136"/>
      <c r="L17" s="136"/>
      <c r="M17" s="136">
        <v>0</v>
      </c>
      <c r="N17" s="136"/>
      <c r="O17" s="136"/>
      <c r="P17" s="136"/>
      <c r="Q17" s="136"/>
      <c r="R17" s="138"/>
    </row>
    <row r="18" spans="1:18" ht="14.25">
      <c r="A18" s="306"/>
      <c r="B18" s="309"/>
      <c r="C18" s="132"/>
      <c r="D18" s="132">
        <v>2009</v>
      </c>
      <c r="E18" s="5"/>
      <c r="F18" s="5"/>
      <c r="G18" s="50">
        <v>2009</v>
      </c>
      <c r="H18" s="54">
        <v>0</v>
      </c>
      <c r="I18" s="54">
        <v>0</v>
      </c>
      <c r="J18" s="54">
        <v>0</v>
      </c>
      <c r="K18" s="54"/>
      <c r="L18" s="54"/>
      <c r="M18" s="54">
        <v>0</v>
      </c>
      <c r="N18" s="54"/>
      <c r="O18" s="54"/>
      <c r="P18" s="54"/>
      <c r="Q18" s="54"/>
      <c r="R18" s="139"/>
    </row>
    <row r="19" spans="1:18" ht="30" customHeight="1">
      <c r="A19" s="306"/>
      <c r="B19" s="309"/>
      <c r="C19" s="132">
        <v>2011</v>
      </c>
      <c r="D19" s="132">
        <v>2010</v>
      </c>
      <c r="E19" s="5">
        <v>1650</v>
      </c>
      <c r="F19" s="5">
        <v>1200</v>
      </c>
      <c r="G19" s="50">
        <v>2010</v>
      </c>
      <c r="H19" s="54">
        <f t="shared" si="1"/>
        <v>700</v>
      </c>
      <c r="I19" s="54">
        <f t="shared" si="0"/>
        <v>700</v>
      </c>
      <c r="J19" s="54">
        <v>105</v>
      </c>
      <c r="K19" s="54"/>
      <c r="L19" s="54"/>
      <c r="M19" s="54">
        <v>595</v>
      </c>
      <c r="N19" s="54"/>
      <c r="O19" s="54"/>
      <c r="P19" s="54"/>
      <c r="Q19" s="54"/>
      <c r="R19" s="139"/>
    </row>
    <row r="20" spans="1:18" ht="15" thickBot="1">
      <c r="A20" s="140"/>
      <c r="B20" s="70"/>
      <c r="C20" s="52"/>
      <c r="D20" s="52"/>
      <c r="E20" s="51"/>
      <c r="F20" s="51"/>
      <c r="G20" s="6" t="s">
        <v>60</v>
      </c>
      <c r="H20" s="55">
        <f t="shared" si="1"/>
        <v>950</v>
      </c>
      <c r="I20" s="55">
        <f t="shared" si="0"/>
        <v>950</v>
      </c>
      <c r="J20" s="53">
        <v>142.5</v>
      </c>
      <c r="K20" s="53"/>
      <c r="L20" s="53"/>
      <c r="M20" s="53">
        <v>807.5</v>
      </c>
      <c r="N20" s="53"/>
      <c r="O20" s="53"/>
      <c r="P20" s="53"/>
      <c r="Q20" s="53"/>
      <c r="R20" s="142"/>
    </row>
    <row r="21" spans="1:18" ht="14.25">
      <c r="A21" s="307">
        <v>4</v>
      </c>
      <c r="B21" s="308" t="s">
        <v>73</v>
      </c>
      <c r="C21" s="134">
        <v>2009</v>
      </c>
      <c r="D21" s="134">
        <v>2008</v>
      </c>
      <c r="E21" s="143"/>
      <c r="F21" s="143"/>
      <c r="G21" s="137">
        <v>2008</v>
      </c>
      <c r="H21" s="151">
        <f t="shared" si="1"/>
        <v>0</v>
      </c>
      <c r="I21" s="151">
        <f t="shared" si="0"/>
        <v>0</v>
      </c>
      <c r="J21" s="143">
        <v>0</v>
      </c>
      <c r="K21" s="143"/>
      <c r="L21" s="136"/>
      <c r="M21" s="144">
        <v>0</v>
      </c>
      <c r="N21" s="136"/>
      <c r="O21" s="136"/>
      <c r="P21" s="136"/>
      <c r="Q21" s="143"/>
      <c r="R21" s="145"/>
    </row>
    <row r="22" spans="1:18" ht="14.25">
      <c r="A22" s="306"/>
      <c r="B22" s="309"/>
      <c r="C22" s="132"/>
      <c r="D22" s="132">
        <v>2009</v>
      </c>
      <c r="E22" s="7"/>
      <c r="F22" s="7"/>
      <c r="G22" s="50">
        <v>2009</v>
      </c>
      <c r="H22" s="54">
        <f t="shared" si="1"/>
        <v>100</v>
      </c>
      <c r="I22" s="54">
        <f t="shared" si="0"/>
        <v>100</v>
      </c>
      <c r="J22" s="57">
        <v>15</v>
      </c>
      <c r="K22" s="57"/>
      <c r="L22" s="54"/>
      <c r="M22" s="57">
        <v>85</v>
      </c>
      <c r="N22" s="54"/>
      <c r="O22" s="54"/>
      <c r="P22" s="54"/>
      <c r="Q22" s="57"/>
      <c r="R22" s="91"/>
    </row>
    <row r="23" spans="1:18" ht="26.25" customHeight="1">
      <c r="A23" s="306"/>
      <c r="B23" s="309"/>
      <c r="C23" s="133">
        <v>2011</v>
      </c>
      <c r="D23" s="132">
        <v>2010</v>
      </c>
      <c r="E23" s="7">
        <v>1100</v>
      </c>
      <c r="F23" s="7">
        <v>750</v>
      </c>
      <c r="G23" s="50">
        <v>2010</v>
      </c>
      <c r="H23" s="54">
        <f t="shared" si="1"/>
        <v>700</v>
      </c>
      <c r="I23" s="54">
        <f t="shared" si="0"/>
        <v>700</v>
      </c>
      <c r="J23" s="57">
        <v>105</v>
      </c>
      <c r="K23" s="57"/>
      <c r="L23" s="54"/>
      <c r="M23" s="57">
        <v>595</v>
      </c>
      <c r="N23" s="54"/>
      <c r="O23" s="54"/>
      <c r="P23" s="54"/>
      <c r="Q23" s="57"/>
      <c r="R23" s="91"/>
    </row>
    <row r="24" spans="1:18" ht="15" thickBot="1">
      <c r="A24" s="146"/>
      <c r="B24" s="70"/>
      <c r="C24" s="141"/>
      <c r="D24" s="52"/>
      <c r="E24" s="6"/>
      <c r="F24" s="6"/>
      <c r="G24" s="6" t="s">
        <v>60</v>
      </c>
      <c r="H24" s="55">
        <f t="shared" si="1"/>
        <v>300</v>
      </c>
      <c r="I24" s="55">
        <f t="shared" si="0"/>
        <v>300</v>
      </c>
      <c r="J24" s="56">
        <v>45</v>
      </c>
      <c r="K24" s="56"/>
      <c r="L24" s="53"/>
      <c r="M24" s="56">
        <v>255</v>
      </c>
      <c r="N24" s="53"/>
      <c r="O24" s="53"/>
      <c r="P24" s="53"/>
      <c r="Q24" s="56"/>
      <c r="R24" s="147"/>
    </row>
    <row r="25" spans="1:18" ht="15">
      <c r="A25" s="302" t="s">
        <v>5</v>
      </c>
      <c r="B25" s="120"/>
      <c r="C25" s="120"/>
      <c r="D25" s="120"/>
      <c r="E25" s="120"/>
      <c r="F25" s="120"/>
      <c r="G25" s="148">
        <v>2008</v>
      </c>
      <c r="H25" s="155">
        <f t="shared" si="1"/>
        <v>0</v>
      </c>
      <c r="I25" s="155">
        <f t="shared" si="0"/>
        <v>0</v>
      </c>
      <c r="J25" s="152">
        <f>J9+J13+J17+J21</f>
        <v>0</v>
      </c>
      <c r="K25" s="120"/>
      <c r="L25" s="120"/>
      <c r="M25" s="152">
        <f>M9+M13+M17+M21</f>
        <v>0</v>
      </c>
      <c r="N25" s="120"/>
      <c r="O25" s="120"/>
      <c r="P25" s="120"/>
      <c r="Q25" s="120"/>
      <c r="R25" s="121"/>
    </row>
    <row r="26" spans="1:18" ht="15">
      <c r="A26" s="303"/>
      <c r="B26" s="71"/>
      <c r="C26" s="71"/>
      <c r="D26" s="71"/>
      <c r="E26" s="71"/>
      <c r="F26" s="71"/>
      <c r="G26" s="149">
        <v>2009</v>
      </c>
      <c r="H26" s="156">
        <f t="shared" si="1"/>
        <v>1500</v>
      </c>
      <c r="I26" s="156">
        <f t="shared" si="0"/>
        <v>1500</v>
      </c>
      <c r="J26" s="153">
        <f>J10+J14+J18+J22</f>
        <v>225</v>
      </c>
      <c r="K26" s="71"/>
      <c r="L26" s="71"/>
      <c r="M26" s="153">
        <f>M10+M14+M18+M22</f>
        <v>1275</v>
      </c>
      <c r="N26" s="71"/>
      <c r="O26" s="71"/>
      <c r="P26" s="71"/>
      <c r="Q26" s="71"/>
      <c r="R26" s="122"/>
    </row>
    <row r="27" spans="1:18" ht="15">
      <c r="A27" s="303"/>
      <c r="B27" s="150"/>
      <c r="C27" s="71"/>
      <c r="D27" s="71"/>
      <c r="E27" s="71"/>
      <c r="F27" s="71"/>
      <c r="G27" s="149">
        <v>2010</v>
      </c>
      <c r="H27" s="156">
        <f t="shared" si="1"/>
        <v>2400</v>
      </c>
      <c r="I27" s="156">
        <f t="shared" si="0"/>
        <v>2400</v>
      </c>
      <c r="J27" s="153">
        <f>J11+J15+J19+J23</f>
        <v>360</v>
      </c>
      <c r="K27" s="71"/>
      <c r="L27" s="71"/>
      <c r="M27" s="153">
        <f>M11+M15+M19+M23</f>
        <v>2040</v>
      </c>
      <c r="N27" s="71"/>
      <c r="O27" s="71"/>
      <c r="P27" s="71"/>
      <c r="Q27" s="71"/>
      <c r="R27" s="122"/>
    </row>
    <row r="28" spans="1:18" ht="15.75" thickBot="1">
      <c r="A28" s="304"/>
      <c r="B28" s="92"/>
      <c r="C28" s="92"/>
      <c r="D28" s="92"/>
      <c r="E28" s="92"/>
      <c r="F28" s="92"/>
      <c r="G28" s="92" t="s">
        <v>60</v>
      </c>
      <c r="H28" s="157">
        <f t="shared" si="1"/>
        <v>1250</v>
      </c>
      <c r="I28" s="157">
        <f t="shared" si="0"/>
        <v>1250</v>
      </c>
      <c r="J28" s="154">
        <f>J12+J16+J20+J24</f>
        <v>187.5</v>
      </c>
      <c r="K28" s="92"/>
      <c r="L28" s="92"/>
      <c r="M28" s="154">
        <f>M12+M16+M20+M24</f>
        <v>1062.5</v>
      </c>
      <c r="N28" s="92"/>
      <c r="O28" s="92"/>
      <c r="P28" s="92"/>
      <c r="Q28" s="92"/>
      <c r="R28" s="124"/>
    </row>
    <row r="30" ht="12.75">
      <c r="D30" s="2"/>
    </row>
    <row r="31" ht="12.75">
      <c r="D31" s="2"/>
    </row>
    <row r="32" ht="12.75">
      <c r="D32" s="2"/>
    </row>
    <row r="33" ht="12.75">
      <c r="D33" s="2"/>
    </row>
  </sheetData>
  <mergeCells count="29">
    <mergeCell ref="A1:D1"/>
    <mergeCell ref="E1:P1"/>
    <mergeCell ref="O2:R2"/>
    <mergeCell ref="A3:A7"/>
    <mergeCell ref="B3:B7"/>
    <mergeCell ref="E3:F4"/>
    <mergeCell ref="G3:I4"/>
    <mergeCell ref="J3:Q4"/>
    <mergeCell ref="C5:C6"/>
    <mergeCell ref="G5:G7"/>
    <mergeCell ref="H5:H7"/>
    <mergeCell ref="I5:I7"/>
    <mergeCell ref="J5:J7"/>
    <mergeCell ref="K5:K7"/>
    <mergeCell ref="B21:B23"/>
    <mergeCell ref="B17:B19"/>
    <mergeCell ref="P5:P7"/>
    <mergeCell ref="Q5:Q7"/>
    <mergeCell ref="B9:B11"/>
    <mergeCell ref="B13:B15"/>
    <mergeCell ref="L5:L7"/>
    <mergeCell ref="M5:M7"/>
    <mergeCell ref="N5:N7"/>
    <mergeCell ref="O5:O7"/>
    <mergeCell ref="A25:A28"/>
    <mergeCell ref="A9:A11"/>
    <mergeCell ref="A13:A15"/>
    <mergeCell ref="A17:A19"/>
    <mergeCell ref="A21:A23"/>
  </mergeCells>
  <printOptions/>
  <pageMargins left="0.75" right="0.75" top="1" bottom="1" header="0.4921259845" footer="0.4921259845"/>
  <pageSetup horizontalDpi="600" verticalDpi="600" orientation="landscape" paperSize="9" scale="80" r:id="rId1"/>
  <headerFooter alignWithMargins="0">
    <oddHeader>&amp;R&amp;20Príloha.2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tokolyova</cp:lastModifiedBy>
  <cp:lastPrinted>2007-10-25T07:19:35Z</cp:lastPrinted>
  <dcterms:created xsi:type="dcterms:W3CDTF">2001-03-09T09:19:49Z</dcterms:created>
  <dcterms:modified xsi:type="dcterms:W3CDTF">2007-10-25T07:24:30Z</dcterms:modified>
  <cp:category/>
  <cp:version/>
  <cp:contentType/>
  <cp:contentStatus/>
</cp:coreProperties>
</file>