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85" windowHeight="6285" firstSheet="13" activeTab="13"/>
  </bookViews>
  <sheets>
    <sheet name="tab1" sheetId="1" r:id="rId1"/>
    <sheet name="tab 2" sheetId="2" r:id="rId2"/>
    <sheet name="tab 3" sheetId="3" r:id="rId3"/>
    <sheet name="tab4" sheetId="4" r:id="rId4"/>
    <sheet name="tab5" sheetId="5" r:id="rId5"/>
    <sheet name="tab6" sheetId="6" r:id="rId6"/>
    <sheet name="tab7" sheetId="7" r:id="rId7"/>
    <sheet name="tab8" sheetId="8" r:id="rId8"/>
    <sheet name="tab9" sheetId="9" r:id="rId9"/>
    <sheet name="tab10" sheetId="10" r:id="rId10"/>
    <sheet name="tab11" sheetId="11" r:id="rId11"/>
    <sheet name="tab12" sheetId="12" r:id="rId12"/>
    <sheet name="tab13" sheetId="13" r:id="rId13"/>
    <sheet name="tab14" sheetId="14" r:id="rId14"/>
    <sheet name="tab15" sheetId="15" r:id="rId15"/>
    <sheet name="tab16" sheetId="16" r:id="rId16"/>
    <sheet name="tab17;18" sheetId="17" r:id="rId17"/>
    <sheet name="tab19" sheetId="18" r:id="rId18"/>
    <sheet name="tab20;21" sheetId="19" r:id="rId19"/>
    <sheet name="tab22" sheetId="20" r:id="rId20"/>
    <sheet name="tab23" sheetId="21" r:id="rId21"/>
    <sheet name="tab24" sheetId="22" r:id="rId22"/>
    <sheet name="tab25" sheetId="23" r:id="rId23"/>
    <sheet name="tab26" sheetId="24" r:id="rId24"/>
    <sheet name="tab27" sheetId="25" r:id="rId25"/>
    <sheet name="tab28" sheetId="26" r:id="rId26"/>
    <sheet name="tab29" sheetId="27" r:id="rId27"/>
    <sheet name="tab30" sheetId="28" r:id="rId28"/>
    <sheet name="tab31" sheetId="29" r:id="rId29"/>
    <sheet name="tab32" sheetId="30" r:id="rId30"/>
    <sheet name="tab33;34" sheetId="31" r:id="rId31"/>
    <sheet name="tab35" sheetId="32" r:id="rId32"/>
    <sheet name="tab36" sheetId="33" r:id="rId33"/>
    <sheet name="tab37" sheetId="34" r:id="rId34"/>
    <sheet name="tab38" sheetId="35" r:id="rId35"/>
    <sheet name="tab39" sheetId="36" r:id="rId36"/>
    <sheet name="tab40" sheetId="37" r:id="rId37"/>
    <sheet name="tab41;42" sheetId="38" r:id="rId38"/>
    <sheet name="tab43;44" sheetId="39" r:id="rId39"/>
    <sheet name="tab. 45 " sheetId="40" r:id="rId40"/>
    <sheet name="tab46" sheetId="41" r:id="rId41"/>
  </sheets>
  <externalReferences>
    <externalReference r:id="rId44"/>
  </externalReferences>
  <definedNames>
    <definedName name="_xlnm.Print_Area" localSheetId="21">'tab24'!$A:$IV</definedName>
    <definedName name="_xlnm.Print_Area" localSheetId="26">'tab29'!$A$1:$K$44</definedName>
    <definedName name="_xlnm.Print_Area" localSheetId="40">'tab46'!$A$1:$D$38</definedName>
  </definedNames>
  <calcPr fullCalcOnLoad="1"/>
</workbook>
</file>

<file path=xl/comments17.xml><?xml version="1.0" encoding="utf-8"?>
<comments xmlns="http://schemas.openxmlformats.org/spreadsheetml/2006/main">
  <authors>
    <author>xxx</author>
  </authors>
  <commentList>
    <comment ref="G31" authorId="0">
      <text>
        <r>
          <rPr>
            <sz val="10"/>
            <rFont val="Tahoma"/>
            <family val="2"/>
          </rPr>
          <t>Definitívny údaj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sz val="10"/>
            <rFont val="Tahoma"/>
            <family val="2"/>
          </rPr>
          <t>Definitívny údaj</t>
        </r>
        <r>
          <rPr>
            <sz val="8"/>
            <rFont val="Tahoma"/>
            <family val="0"/>
          </rPr>
          <t xml:space="preserve">
</t>
        </r>
      </text>
    </comment>
    <comment ref="I31" authorId="0">
      <text>
        <r>
          <rPr>
            <sz val="10"/>
            <rFont val="Tahoma"/>
            <family val="2"/>
          </rPr>
          <t>za 01-10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sz val="10"/>
            <rFont val="Tahoma"/>
            <family val="2"/>
          </rPr>
          <t>Definitívny údaj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sz val="10"/>
            <rFont val="Tahoma"/>
            <family val="2"/>
          </rPr>
          <t>Definitívny údaj</t>
        </r>
        <r>
          <rPr>
            <sz val="8"/>
            <rFont val="Tahoma"/>
            <family val="0"/>
          </rPr>
          <t xml:space="preserve">
</t>
        </r>
      </text>
    </comment>
    <comment ref="I32" authorId="0">
      <text>
        <r>
          <rPr>
            <sz val="10"/>
            <rFont val="Tahoma"/>
            <family val="2"/>
          </rPr>
          <t>za 01-10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<sst xmlns="http://schemas.openxmlformats.org/spreadsheetml/2006/main" count="2553" uniqueCount="1388">
  <si>
    <t>krmivá</t>
  </si>
  <si>
    <t>zelenina</t>
  </si>
  <si>
    <t>zemiaky</t>
  </si>
  <si>
    <t>ovocie</t>
  </si>
  <si>
    <t>hrozno</t>
  </si>
  <si>
    <t>ostatná rastlinná výroba</t>
  </si>
  <si>
    <t>Hrubá živočíšna produkcia celkom</t>
  </si>
  <si>
    <t xml:space="preserve">z toho :   </t>
  </si>
  <si>
    <t>HD</t>
  </si>
  <si>
    <t>ošípané</t>
  </si>
  <si>
    <t>ovce a kozy</t>
  </si>
  <si>
    <t>hydina</t>
  </si>
  <si>
    <t>mlieko surové</t>
  </si>
  <si>
    <t>vajcia</t>
  </si>
  <si>
    <t>ostatná živočíšna výroba</t>
  </si>
  <si>
    <t>Prameň : Ekonomický poľnohospodársky účet SR 2006 - 2007</t>
  </si>
  <si>
    <t>*) Predbežný údaj</t>
  </si>
  <si>
    <t xml:space="preserve">Vypracoval : VÚEPP </t>
  </si>
  <si>
    <t xml:space="preserve">VÝVOJ ZBEROVÝCH PLÔCH, HEKTÁROVÝCH ÚROD A PRODUKCIE </t>
  </si>
  <si>
    <t>VYBRANÝCH PLODÍN V SR</t>
  </si>
  <si>
    <t>Merná</t>
  </si>
  <si>
    <t>Skutočnosť</t>
  </si>
  <si>
    <t>jedn.</t>
  </si>
  <si>
    <t>Z b e r o v é   p l o c h y</t>
  </si>
  <si>
    <t>Obilniny spolu</t>
  </si>
  <si>
    <t>tis.ha</t>
  </si>
  <si>
    <t>z toho: pšenica</t>
  </si>
  <si>
    <t xml:space="preserve">           jačmeň</t>
  </si>
  <si>
    <t xml:space="preserve">           raž</t>
  </si>
  <si>
    <t xml:space="preserve">           ovos</t>
  </si>
  <si>
    <t xml:space="preserve">           kukurica</t>
  </si>
  <si>
    <t>Cukrová repa techn.</t>
  </si>
  <si>
    <t>Zemiaky</t>
  </si>
  <si>
    <t>Olejniny</t>
  </si>
  <si>
    <t>H e k t á r o v é    ú r o d y</t>
  </si>
  <si>
    <t>t/ha</t>
  </si>
  <si>
    <t>P r o d u k c i a</t>
  </si>
  <si>
    <t>tis.t</t>
  </si>
  <si>
    <t>Ovocie</t>
  </si>
  <si>
    <t>Zelenina</t>
  </si>
  <si>
    <t>Prameň: Definitívne údaje o úrode poľnohospodárskych plodín, ovocia a zeleniny v SR, ŠÚ SR</t>
  </si>
  <si>
    <t>ZBEROVÉ PLOCHY A ÚRODY KRMOVÍN V SR</t>
  </si>
  <si>
    <t>Druh krmovín</t>
  </si>
  <si>
    <t>index 2007/2006</t>
  </si>
  <si>
    <t xml:space="preserve">zber.plocha </t>
  </si>
  <si>
    <t>úroda v t</t>
  </si>
  <si>
    <t xml:space="preserve"> v ha</t>
  </si>
  <si>
    <t xml:space="preserve">spolu </t>
  </si>
  <si>
    <t xml:space="preserve"> 1 ha </t>
  </si>
  <si>
    <t>Kŕmne okopaniny</t>
  </si>
  <si>
    <t>z toho:</t>
  </si>
  <si>
    <t xml:space="preserve">   kŕmna repa</t>
  </si>
  <si>
    <t>Jednoročné krmoviny</t>
  </si>
  <si>
    <t xml:space="preserve">   kukurica a mieš.na zeleno</t>
  </si>
  <si>
    <t xml:space="preserve">   strukovinoobil.miešanky</t>
  </si>
  <si>
    <t xml:space="preserve">   bôb na zelené kŕmenie</t>
  </si>
  <si>
    <t xml:space="preserve">   ost.jednoročné krmoviny</t>
  </si>
  <si>
    <t>Viacročné krmoviny</t>
  </si>
  <si>
    <t xml:space="preserve">   ďatelina červ.dvojkosná</t>
  </si>
  <si>
    <t xml:space="preserve">   lucerna</t>
  </si>
  <si>
    <t xml:space="preserve">   ďatelina jednokosná</t>
  </si>
  <si>
    <t xml:space="preserve">   vičenec</t>
  </si>
  <si>
    <t xml:space="preserve">   ďatel.a lucern.miešanky</t>
  </si>
  <si>
    <t xml:space="preserve">   ost.viacroč.ďatelinoviny</t>
  </si>
  <si>
    <t xml:space="preserve">   viacroč.porasty tráv</t>
  </si>
  <si>
    <t xml:space="preserve">   ost.viacroč. krmoviny</t>
  </si>
  <si>
    <t>POČET HOSPODÁRSKYCH ZVIERAT A PRODUKCIA</t>
  </si>
  <si>
    <t>ŽIVOČÍŠNYCH VÝROBKOV V SR</t>
  </si>
  <si>
    <t>Komodita</t>
  </si>
  <si>
    <t>Rozdiel</t>
  </si>
  <si>
    <t>jednotka</t>
  </si>
  <si>
    <t>k 31.12.2002</t>
  </si>
  <si>
    <t>k 31.12.2003</t>
  </si>
  <si>
    <t>k 31.12.2006</t>
  </si>
  <si>
    <t>k 31.12.2007</t>
  </si>
  <si>
    <t>2007-2006</t>
  </si>
  <si>
    <t xml:space="preserve"> Počet  hospodárskych zvierat</t>
  </si>
  <si>
    <t xml:space="preserve"> Hovädzí dobytok </t>
  </si>
  <si>
    <t>tis. ks</t>
  </si>
  <si>
    <t xml:space="preserve"> z toho:</t>
  </si>
  <si>
    <t>kravy</t>
  </si>
  <si>
    <t xml:space="preserve">z kráv: </t>
  </si>
  <si>
    <t>dojné</t>
  </si>
  <si>
    <t>ostatné</t>
  </si>
  <si>
    <t xml:space="preserve"> Ošípané spolu</t>
  </si>
  <si>
    <t>prasnice</t>
  </si>
  <si>
    <t xml:space="preserve"> Ovce spolu</t>
  </si>
  <si>
    <t>bahnice</t>
  </si>
  <si>
    <t xml:space="preserve"> Kozy</t>
  </si>
  <si>
    <t xml:space="preserve"> Hydina spolu</t>
  </si>
  <si>
    <t xml:space="preserve"> z toho: sliepky</t>
  </si>
  <si>
    <t xml:space="preserve"> Produkcia </t>
  </si>
  <si>
    <t>t jat. hm.</t>
  </si>
  <si>
    <t xml:space="preserve"> Mlieko kravské</t>
  </si>
  <si>
    <t>t</t>
  </si>
  <si>
    <t xml:space="preserve"> Vajcia slepačie</t>
  </si>
  <si>
    <t xml:space="preserve"> Ovčie mlieko</t>
  </si>
  <si>
    <t xml:space="preserve"> Vlna ovčia</t>
  </si>
  <si>
    <t>*) Hrubá domáca produkia = zabitia na bitúnkoch + odhad samozásobenia +/- zahraničný obchod</t>
  </si>
  <si>
    <t>Prameň: Súpis hospodárskych zvierat, strojov a zariadení v poľnohospodárstve ŠÚ SR,</t>
  </si>
  <si>
    <t>Živočíšna výroba a predaj výrobkov z prvovýroby ŠÚ SR</t>
  </si>
  <si>
    <t>Výkaz BM (MP SR) 1-12, Odhad samozásobenia, Colné riaditeľstvo SR</t>
  </si>
  <si>
    <r>
      <t xml:space="preserve"> Jatočný HD spolu</t>
    </r>
    <r>
      <rPr>
        <vertAlign val="superscript"/>
        <sz val="11"/>
        <rFont val="Times New Roman CE"/>
        <family val="1"/>
      </rPr>
      <t>*)</t>
    </r>
  </si>
  <si>
    <r>
      <t xml:space="preserve"> Jatočné ošípané</t>
    </r>
    <r>
      <rPr>
        <vertAlign val="superscript"/>
        <sz val="11"/>
        <rFont val="Times New Roman CE"/>
        <family val="1"/>
      </rPr>
      <t>*)</t>
    </r>
  </si>
  <si>
    <r>
      <t xml:space="preserve"> Jatočné ovce</t>
    </r>
    <r>
      <rPr>
        <vertAlign val="superscript"/>
        <sz val="11"/>
        <rFont val="Times New Roman CE"/>
        <family val="1"/>
      </rPr>
      <t>*)</t>
    </r>
  </si>
  <si>
    <r>
      <t xml:space="preserve">  Jatočné kozy</t>
    </r>
    <r>
      <rPr>
        <vertAlign val="superscript"/>
        <sz val="11"/>
        <rFont val="Times New Roman CE"/>
        <family val="1"/>
      </rPr>
      <t>*)</t>
    </r>
  </si>
  <si>
    <r>
      <t xml:space="preserve"> Jatočná hydina</t>
    </r>
    <r>
      <rPr>
        <vertAlign val="superscript"/>
        <sz val="11"/>
        <rFont val="Times New Roman CE"/>
        <family val="1"/>
      </rPr>
      <t>*)</t>
    </r>
  </si>
  <si>
    <t xml:space="preserve">UKAZOVATELE REPRODUKCIE ZÁKLADNÉHO STÁDA </t>
  </si>
  <si>
    <t>HOSPODÁRSKYCH ZVIERAT V SR</t>
  </si>
  <si>
    <t xml:space="preserve">Skutočnosť </t>
  </si>
  <si>
    <t>1999</t>
  </si>
  <si>
    <t>2001</t>
  </si>
  <si>
    <t>2002</t>
  </si>
  <si>
    <t>2003</t>
  </si>
  <si>
    <t>99-98</t>
  </si>
  <si>
    <t>99/98</t>
  </si>
  <si>
    <t>00-99</t>
  </si>
  <si>
    <t>00/99</t>
  </si>
  <si>
    <t>01-00</t>
  </si>
  <si>
    <t>01/00</t>
  </si>
  <si>
    <t>02-01</t>
  </si>
  <si>
    <t>02/01</t>
  </si>
  <si>
    <t>03-02</t>
  </si>
  <si>
    <t>03/02</t>
  </si>
  <si>
    <t>04-03</t>
  </si>
  <si>
    <t>04/03</t>
  </si>
  <si>
    <t>05-04</t>
  </si>
  <si>
    <t>05/04</t>
  </si>
  <si>
    <t>07-06</t>
  </si>
  <si>
    <t>07/06</t>
  </si>
  <si>
    <t xml:space="preserve"> Pripúšťanie jalovíc</t>
  </si>
  <si>
    <t>ks/100 kráv k 1.1.</t>
  </si>
  <si>
    <t xml:space="preserve"> Pripúšťanie kráv</t>
  </si>
  <si>
    <t xml:space="preserve"> Prevod jalovíc do kráv </t>
  </si>
  <si>
    <t xml:space="preserve"> Brakovanie kráv</t>
  </si>
  <si>
    <t xml:space="preserve"> Hynutie kráv</t>
  </si>
  <si>
    <t xml:space="preserve"> Konfiškáty kráv</t>
  </si>
  <si>
    <t xml:space="preserve"> Pripúšťanie prasničiek</t>
  </si>
  <si>
    <t>ks/100 prasníc k 1.1.</t>
  </si>
  <si>
    <t xml:space="preserve"> Pripúšťanie prasníc</t>
  </si>
  <si>
    <t xml:space="preserve"> Prevod prasničiek do prasníc </t>
  </si>
  <si>
    <t xml:space="preserve"> Brakovanie prasníc</t>
  </si>
  <si>
    <t xml:space="preserve"> Hynutie prasníc</t>
  </si>
  <si>
    <t xml:space="preserve"> Konfiškáty prasníc</t>
  </si>
  <si>
    <t xml:space="preserve"> Prevod jahničiek do bahníc</t>
  </si>
  <si>
    <t>ks/100 bahníc k 1.1.</t>
  </si>
  <si>
    <t>.</t>
  </si>
  <si>
    <t xml:space="preserve"> Brakovanie bahníc</t>
  </si>
  <si>
    <t xml:space="preserve"> Hynutie bahníc</t>
  </si>
  <si>
    <t>Prameň: Živočíšna výroba a predaj výrobkov z prvovýroby, ŠÚ SR</t>
  </si>
  <si>
    <t>VYBRANÉ UKAZOVATELE ÚŽITKOVOSTI A REPRODUKČNÝCH VLASTNOSTÍ</t>
  </si>
  <si>
    <t>Skutočnosť  k</t>
  </si>
  <si>
    <t>k 31.12.95</t>
  </si>
  <si>
    <t>k 31.12.96</t>
  </si>
  <si>
    <t>k 31.12.97</t>
  </si>
  <si>
    <t>k 31.12.98</t>
  </si>
  <si>
    <t>k 31.12.99</t>
  </si>
  <si>
    <t>k 31.12.00</t>
  </si>
  <si>
    <t>k 31.12.01</t>
  </si>
  <si>
    <t>k 31.12.02</t>
  </si>
  <si>
    <t>k 31.12.03</t>
  </si>
  <si>
    <t xml:space="preserve"> 02/01</t>
  </si>
  <si>
    <t xml:space="preserve"> Narodené teľatá </t>
  </si>
  <si>
    <t>ks/100 kráv</t>
  </si>
  <si>
    <t xml:space="preserve"> Čistá natalita kráv</t>
  </si>
  <si>
    <t xml:space="preserve"> Odchov teliat </t>
  </si>
  <si>
    <t xml:space="preserve">  %</t>
  </si>
  <si>
    <t>dni</t>
  </si>
  <si>
    <t xml:space="preserve"> Ročná dojnosť</t>
  </si>
  <si>
    <t>kg/dojnicu</t>
  </si>
  <si>
    <t xml:space="preserve"> Prírastky vo výkrme HD </t>
  </si>
  <si>
    <t>kg/KD</t>
  </si>
  <si>
    <t xml:space="preserve"> Počet vrhov na prasnicu</t>
  </si>
  <si>
    <t>x</t>
  </si>
  <si>
    <t xml:space="preserve"> Narodenie prasiat na 1 vrh</t>
  </si>
  <si>
    <t>ks</t>
  </si>
  <si>
    <t xml:space="preserve"> Narodenie prasiat </t>
  </si>
  <si>
    <t>ks/prasnicu</t>
  </si>
  <si>
    <t xml:space="preserve"> Odchov prasiat</t>
  </si>
  <si>
    <t xml:space="preserve"> Prír. v predvýkrme a výk. ošíp.</t>
  </si>
  <si>
    <t xml:space="preserve"> Narodenie jahniat</t>
  </si>
  <si>
    <t>ks/100 bahnicu</t>
  </si>
  <si>
    <t xml:space="preserve"> Odchov jahniat</t>
  </si>
  <si>
    <t xml:space="preserve"> Priemerná striž vlny</t>
  </si>
  <si>
    <t>kg/ovcu k 1.1.</t>
  </si>
  <si>
    <t xml:space="preserve"> Výroba ovčieho mlieka</t>
  </si>
  <si>
    <t>kg/bahnicu k 1.1.</t>
  </si>
  <si>
    <t xml:space="preserve"> Znáška vajec</t>
  </si>
  <si>
    <t>ks/sliepku</t>
  </si>
  <si>
    <r>
      <t xml:space="preserve"> Teľnosť po I. inseminácii </t>
    </r>
    <r>
      <rPr>
        <vertAlign val="superscript"/>
        <sz val="11"/>
        <rFont val="Times New Roman CE"/>
        <family val="1"/>
      </rPr>
      <t>*)</t>
    </r>
  </si>
  <si>
    <r>
      <t xml:space="preserve"> Servis perióda</t>
    </r>
    <r>
      <rPr>
        <vertAlign val="superscript"/>
        <sz val="11"/>
        <rFont val="Times New Roman CE"/>
        <family val="1"/>
      </rPr>
      <t>*)</t>
    </r>
  </si>
  <si>
    <t xml:space="preserve">VÝVOJ CENOVÝCH INDEXOV ROZHODUJÚCICH VSTUPOV </t>
  </si>
  <si>
    <t>DO POĽNOHOSPODÁRSTVA V SR (podľa pôvodu dodávok)</t>
  </si>
  <si>
    <t>rovnaké obdobie minulého roka = 100</t>
  </si>
  <si>
    <t>rovnaké obdobie minul. roka = 100</t>
  </si>
  <si>
    <t>Dodávky tovarov a služieb z poľnoh. do poľnohosp.</t>
  </si>
  <si>
    <t>Osivá a sadba</t>
  </si>
  <si>
    <t>Zvieratá na chov a výkrm</t>
  </si>
  <si>
    <t>Krmivá pre zvieratá - kŕmne obilniny</t>
  </si>
  <si>
    <t>Služby dodávané do poľnohospodárstva</t>
  </si>
  <si>
    <t>Dodávky tovarov do poľnohosp. z iných odvetví</t>
  </si>
  <si>
    <t xml:space="preserve">Dodávky z priemyslu </t>
  </si>
  <si>
    <t>Dodávky z priemyslu prevádzkového charakteru</t>
  </si>
  <si>
    <t>Energie a mazivá</t>
  </si>
  <si>
    <t>z toho: motorová nafta</t>
  </si>
  <si>
    <t xml:space="preserve">           benzín</t>
  </si>
  <si>
    <t xml:space="preserve">           elektrina</t>
  </si>
  <si>
    <t>Hnojivá a zlepšovadlá pôdy</t>
  </si>
  <si>
    <t>Produkty na ochranu rastlín</t>
  </si>
  <si>
    <t>Materiál a drobné nástroje</t>
  </si>
  <si>
    <t>z toho: pneumatiky</t>
  </si>
  <si>
    <t xml:space="preserve">           náhradné súčiastky poľn. strojov a traktorov</t>
  </si>
  <si>
    <t>Krmivá pre zvieratá</t>
  </si>
  <si>
    <t>Dodávky z priemyslu investičného charakteru</t>
  </si>
  <si>
    <t>Stroje a ostatné zariadenia</t>
  </si>
  <si>
    <t>z toho: poľnohospodárske stroje</t>
  </si>
  <si>
    <t xml:space="preserve">           traktory</t>
  </si>
  <si>
    <t xml:space="preserve">           prívesy a návesy</t>
  </si>
  <si>
    <t>Dodávky zo stavebníctva</t>
  </si>
  <si>
    <t>Vodné a stočné</t>
  </si>
  <si>
    <t>Výkony spojov</t>
  </si>
  <si>
    <t>Index cien dodávok do poľnohospodárstva celkom</t>
  </si>
  <si>
    <t>Prameň: ŠÚ SR</t>
  </si>
  <si>
    <t>VÝVOJ CIEN VYBRANÝCH RASTLINNÝCH VÝROBKOV V SR</t>
  </si>
  <si>
    <t>Ceny v Sk za tonu</t>
  </si>
  <si>
    <t>Indexy cien</t>
  </si>
  <si>
    <t xml:space="preserve">  pšenica potravinárska</t>
  </si>
  <si>
    <t xml:space="preserve">  pšenica priemyselná</t>
  </si>
  <si>
    <t xml:space="preserve">  jačmeň sladovnícky</t>
  </si>
  <si>
    <t xml:space="preserve">  jačmeň potravinársky</t>
  </si>
  <si>
    <t xml:space="preserve">  raž potravinárska</t>
  </si>
  <si>
    <t xml:space="preserve">  kukurica na zrno</t>
  </si>
  <si>
    <t>Vinice rodiace spolu</t>
  </si>
  <si>
    <t xml:space="preserve">  hrach jedlý</t>
  </si>
  <si>
    <t xml:space="preserve">  fazuľa jedlá</t>
  </si>
  <si>
    <t xml:space="preserve">  semeno repky olejnej ozimnej</t>
  </si>
  <si>
    <t xml:space="preserve">  semeno slnečnice</t>
  </si>
  <si>
    <t xml:space="preserve">  cukrová repa</t>
  </si>
  <si>
    <t xml:space="preserve">  zemiaky skoré</t>
  </si>
  <si>
    <t xml:space="preserve">  zemiaky neskoré konzumné</t>
  </si>
  <si>
    <t xml:space="preserve">  zemiaky priemyselné</t>
  </si>
  <si>
    <t xml:space="preserve">  tabak cigaretový umelo sušený</t>
  </si>
  <si>
    <t>VÝVOJ CIEN VYBRANÝCH ŽIVOČÍŠNYCH VÝROBKOV V SR</t>
  </si>
  <si>
    <t xml:space="preserve">  býky jatočné tr. mäsitosti U</t>
  </si>
  <si>
    <t xml:space="preserve">  jalovice jatočné tr. mäsitosti U</t>
  </si>
  <si>
    <t xml:space="preserve">  kravy jatočné tr. mäsitosti U</t>
  </si>
  <si>
    <t xml:space="preserve">  teľatá jatočné mliečne výkr. v mäse tr. I</t>
  </si>
  <si>
    <t xml:space="preserve">  ošípané jatočné obchodná tr. U</t>
  </si>
  <si>
    <t xml:space="preserve">  jahňatá jatočné výkrm v mäse L</t>
  </si>
  <si>
    <t xml:space="preserve">  ovce, barany, škopy jat. v mäse S</t>
  </si>
  <si>
    <t xml:space="preserve">  mlieko kravské surové tr. I *</t>
  </si>
  <si>
    <t xml:space="preserve">  kurčatá jatočné tr. I</t>
  </si>
  <si>
    <t xml:space="preserve">  vajcia slepačie konzumné triedené sk. L</t>
  </si>
  <si>
    <t xml:space="preserve">  vlna ovčia surová v pote</t>
  </si>
  <si>
    <t>* mlieko - 1000 litrov</t>
  </si>
  <si>
    <t xml:space="preserve">VÝVOJ CIEN VYBRANÝCH VÝROBKOV </t>
  </si>
  <si>
    <t>POTRAVINÁRSKYCH  VÝROBCOV  V  SR</t>
  </si>
  <si>
    <t xml:space="preserve">  Výrobky</t>
  </si>
  <si>
    <t>m. j.</t>
  </si>
  <si>
    <t>2005</t>
  </si>
  <si>
    <t xml:space="preserve">  Mlieko konz. plnotučné trvanlivé, 1 litr. krabica</t>
  </si>
  <si>
    <t>l</t>
  </si>
  <si>
    <t xml:space="preserve">                       polotučné trvanlivé, 1 litr. krabica</t>
  </si>
  <si>
    <t xml:space="preserve">  Smotana (nad 29 % t.v.s.)</t>
  </si>
  <si>
    <t xml:space="preserve">  Tvaroh mäkký</t>
  </si>
  <si>
    <t>kg</t>
  </si>
  <si>
    <t xml:space="preserve">  Eidamská tehla 45 % t. v. s. </t>
  </si>
  <si>
    <t xml:space="preserve">  Bryndza (ovčia)</t>
  </si>
  <si>
    <t xml:space="preserve">  Sušené mlieko odtučnené</t>
  </si>
  <si>
    <t xml:space="preserve">  Hovädzia sviečková</t>
  </si>
  <si>
    <t xml:space="preserve">  Bravčové karé s kosťou</t>
  </si>
  <si>
    <t xml:space="preserve">  Bravčová krkovička s kosťou</t>
  </si>
  <si>
    <t xml:space="preserve">  Bravčové stehno bez kosti upravené na rezne</t>
  </si>
  <si>
    <t xml:space="preserve">  Jemné párky</t>
  </si>
  <si>
    <t xml:space="preserve">  Šunková saláma</t>
  </si>
  <si>
    <t xml:space="preserve">  Turistická trvanlivá saláma</t>
  </si>
  <si>
    <t>Prameň: Rezortná štatistika MP SR</t>
  </si>
  <si>
    <t xml:space="preserve">               Mlieko : Výkaz ML (MP SR) 6 - 12</t>
  </si>
  <si>
    <t xml:space="preserve">               Mäso: Výkaz CM (MP SR) 3 - 12</t>
  </si>
  <si>
    <r>
      <t>v Sk</t>
    </r>
    <r>
      <rPr>
        <sz val="11"/>
        <rFont val="Times New Roman CE"/>
        <family val="0"/>
      </rPr>
      <t>/kg (bez DPH)</t>
    </r>
  </si>
  <si>
    <r>
      <t xml:space="preserve">  Maslo čerstvé (spotrebné balenie </t>
    </r>
    <r>
      <rPr>
        <sz val="11"/>
        <rFont val="Times New Roman CE"/>
        <family val="0"/>
      </rPr>
      <t xml:space="preserve">100 </t>
    </r>
    <r>
      <rPr>
        <sz val="11"/>
        <rFont val="Times New Roman CE"/>
        <family val="1"/>
      </rPr>
      <t>-250 g)</t>
    </r>
  </si>
  <si>
    <r>
      <t xml:space="preserve">  Hovädzie štvrte zadné </t>
    </r>
    <r>
      <rPr>
        <sz val="11"/>
        <rFont val="Times New Roman CE"/>
        <family val="0"/>
      </rPr>
      <t>s bokom</t>
    </r>
  </si>
  <si>
    <r>
      <t xml:space="preserve">  Hovädzie bez kosti predné </t>
    </r>
    <r>
      <rPr>
        <sz val="11"/>
        <rFont val="Times New Roman CE"/>
        <family val="0"/>
      </rPr>
      <t>vrátane vysokej roštenky</t>
    </r>
  </si>
  <si>
    <r>
      <t xml:space="preserve">  Hovädzie bez kosti zadné </t>
    </r>
    <r>
      <rPr>
        <sz val="11"/>
        <rFont val="Times New Roman CE"/>
        <family val="0"/>
      </rPr>
      <t>vrátane pleca</t>
    </r>
  </si>
  <si>
    <r>
      <t xml:space="preserve">  Hovädzie predné s kosťou </t>
    </r>
    <r>
      <rPr>
        <sz val="11"/>
        <rFont val="Times New Roman CE"/>
        <family val="0"/>
      </rPr>
      <t xml:space="preserve">vrátane vysokej roštenky </t>
    </r>
  </si>
  <si>
    <r>
      <t xml:space="preserve">  Hovädzia roštenka </t>
    </r>
    <r>
      <rPr>
        <sz val="11"/>
        <rFont val="Times New Roman CE"/>
        <family val="0"/>
      </rPr>
      <t>nízka bez kosti</t>
    </r>
  </si>
  <si>
    <r>
      <t xml:space="preserve">  Bravčové plece bez kosti,</t>
    </r>
    <r>
      <rPr>
        <sz val="11"/>
        <rFont val="Times New Roman CE"/>
        <family val="0"/>
      </rPr>
      <t xml:space="preserve"> bez kolena s kožou</t>
    </r>
  </si>
  <si>
    <t>VÝVOJ SPOTREBITEĽSKÝCH CIEN VYBRANÝCH DRUHOV POTRAVÍN</t>
  </si>
  <si>
    <t>v Sk vrátane DPH</t>
  </si>
  <si>
    <t>Ryža lúpaná, kg</t>
  </si>
  <si>
    <t>Pšeničná múka polohrubá výber, kg</t>
  </si>
  <si>
    <t>Chlieb tmavý, kg</t>
  </si>
  <si>
    <t>Rožok biely obyčajný, ks (40 g)</t>
  </si>
  <si>
    <t>Cestoviny vaječné, 500 g</t>
  </si>
  <si>
    <t>Hovädzie mäso predné s kosťou, kg</t>
  </si>
  <si>
    <t>Hovädzie mäso predné bez kosti, kg</t>
  </si>
  <si>
    <t>Hovädzie mäso zadné bez kosti, kg</t>
  </si>
  <si>
    <t>Bravčové karé s kosťou, kg</t>
  </si>
  <si>
    <t>Bravčová krkovička s kosťou, kg</t>
  </si>
  <si>
    <t>Bravčový bôčik, kg</t>
  </si>
  <si>
    <t>Bravčové stehno bez kosti, kg</t>
  </si>
  <si>
    <t>Bravčové pliecko bez kosti, kg</t>
  </si>
  <si>
    <t>Kurča pitvané, kg</t>
  </si>
  <si>
    <t>Jemné párky, kg</t>
  </si>
  <si>
    <t>Šunková saláma, kg</t>
  </si>
  <si>
    <t>Trvanlivá saláma, kg</t>
  </si>
  <si>
    <t>Pasterizované polotučné mlieko, l</t>
  </si>
  <si>
    <t>Smotanový jogurt ovocný, ks</t>
  </si>
  <si>
    <t>Mlieko kyslé, ks</t>
  </si>
  <si>
    <t>Syr Eidamská tehla, kg</t>
  </si>
  <si>
    <t>Oštiepok údený, kg</t>
  </si>
  <si>
    <t>Tvaroh, 250 g</t>
  </si>
  <si>
    <t>Vajcia slepačie čerstvé, ks</t>
  </si>
  <si>
    <t>Čerstvé maslo, 125 g</t>
  </si>
  <si>
    <t>Jedlý olej, l</t>
  </si>
  <si>
    <t>Masť škvarená bravčová, kg</t>
  </si>
  <si>
    <t>Jablká, kg</t>
  </si>
  <si>
    <t>Zemiaky konzumné, kg</t>
  </si>
  <si>
    <t>Cukor kryštálový, kg</t>
  </si>
  <si>
    <t>Zdroj: ŠÚ SR</t>
  </si>
  <si>
    <t>VÝVOJ VÝROBY POTRAVINÁRSKEHO PRIEMYSLU SR</t>
  </si>
  <si>
    <t>Druh výroby</t>
  </si>
  <si>
    <t>Indexy</t>
  </si>
  <si>
    <t>2007/90</t>
  </si>
  <si>
    <t>2007/06</t>
  </si>
  <si>
    <t>mil.ks</t>
  </si>
  <si>
    <t>mil.l</t>
  </si>
  <si>
    <t>-</t>
  </si>
  <si>
    <t>Prameň: rok 1990 - MP SR</t>
  </si>
  <si>
    <r>
      <t xml:space="preserve">Výrobky z mäsa </t>
    </r>
    <r>
      <rPr>
        <vertAlign val="superscript"/>
        <sz val="11"/>
        <rFont val="Times New Roman CE"/>
        <family val="1"/>
      </rPr>
      <t>1)</t>
    </r>
  </si>
  <si>
    <r>
      <t xml:space="preserve">Rafinovaný cukor </t>
    </r>
    <r>
      <rPr>
        <vertAlign val="superscript"/>
        <sz val="11"/>
        <rFont val="Times New Roman CE"/>
        <family val="1"/>
      </rPr>
      <t>2)</t>
    </r>
  </si>
  <si>
    <r>
      <t xml:space="preserve">Konzumné mlieko </t>
    </r>
    <r>
      <rPr>
        <vertAlign val="superscript"/>
        <sz val="11"/>
        <rFont val="Times New Roman CE"/>
        <family val="1"/>
      </rPr>
      <t>3)</t>
    </r>
  </si>
  <si>
    <r>
      <t xml:space="preserve">Syry spolu </t>
    </r>
    <r>
      <rPr>
        <vertAlign val="superscript"/>
        <sz val="11"/>
        <rFont val="Times New Roman CE"/>
        <family val="1"/>
      </rPr>
      <t>3)</t>
    </r>
  </si>
  <si>
    <r>
      <t xml:space="preserve">Maslo </t>
    </r>
    <r>
      <rPr>
        <vertAlign val="superscript"/>
        <sz val="11"/>
        <rFont val="Times New Roman CE"/>
        <family val="1"/>
      </rPr>
      <t>3)</t>
    </r>
  </si>
  <si>
    <r>
      <t xml:space="preserve">Pšeničná múka </t>
    </r>
    <r>
      <rPr>
        <vertAlign val="superscript"/>
        <sz val="11"/>
        <rFont val="Times New Roman CE"/>
        <family val="1"/>
      </rPr>
      <t>4)</t>
    </r>
  </si>
  <si>
    <r>
      <t xml:space="preserve">Chlieb a čerstvé pečivo </t>
    </r>
    <r>
      <rPr>
        <vertAlign val="superscript"/>
        <sz val="11"/>
        <rFont val="Times New Roman CE"/>
        <family val="1"/>
      </rPr>
      <t>5)</t>
    </r>
  </si>
  <si>
    <r>
      <t xml:space="preserve">Cestoviny </t>
    </r>
    <r>
      <rPr>
        <vertAlign val="superscript"/>
        <sz val="11"/>
        <rFont val="Times New Roman CE"/>
        <family val="1"/>
      </rPr>
      <t>5)</t>
    </r>
  </si>
  <si>
    <r>
      <t xml:space="preserve">Zabitá hydina </t>
    </r>
    <r>
      <rPr>
        <vertAlign val="superscript"/>
        <sz val="11"/>
        <rFont val="Times New Roman CE"/>
        <family val="1"/>
      </rPr>
      <t>6)</t>
    </r>
  </si>
  <si>
    <r>
      <t xml:space="preserve">Konzumné vajcia </t>
    </r>
    <r>
      <rPr>
        <vertAlign val="superscript"/>
        <sz val="11"/>
        <rFont val="Times New Roman CE"/>
        <family val="1"/>
      </rPr>
      <t>6)</t>
    </r>
  </si>
  <si>
    <r>
      <t xml:space="preserve">Slad </t>
    </r>
    <r>
      <rPr>
        <vertAlign val="superscript"/>
        <sz val="11"/>
        <rFont val="Times New Roman CE"/>
        <family val="1"/>
      </rPr>
      <t>4)</t>
    </r>
  </si>
  <si>
    <r>
      <t xml:space="preserve">Pivo </t>
    </r>
    <r>
      <rPr>
        <vertAlign val="superscript"/>
        <sz val="11"/>
        <rFont val="Times New Roman CE"/>
        <family val="1"/>
      </rPr>
      <t>7)</t>
    </r>
  </si>
  <si>
    <r>
      <t xml:space="preserve">Jedlé rastl. tuky a oleje </t>
    </r>
    <r>
      <rPr>
        <vertAlign val="superscript"/>
        <sz val="11"/>
        <rFont val="Times New Roman CE"/>
        <family val="1"/>
      </rPr>
      <t>7)</t>
    </r>
  </si>
  <si>
    <r>
      <t xml:space="preserve">Ovocné výrobky </t>
    </r>
    <r>
      <rPr>
        <vertAlign val="superscript"/>
        <sz val="11"/>
        <rFont val="Times New Roman CE"/>
        <family val="1"/>
      </rPr>
      <t>5)</t>
    </r>
  </si>
  <si>
    <r>
      <t xml:space="preserve">Zeleninové výrobky </t>
    </r>
    <r>
      <rPr>
        <vertAlign val="superscript"/>
        <sz val="11"/>
        <rFont val="Times New Roman CE"/>
        <family val="1"/>
      </rPr>
      <t>5)</t>
    </r>
  </si>
  <si>
    <r>
      <t xml:space="preserve">Víno </t>
    </r>
    <r>
      <rPr>
        <vertAlign val="superscript"/>
        <sz val="11"/>
        <rFont val="Times New Roman CE"/>
        <family val="1"/>
      </rPr>
      <t>5)</t>
    </r>
  </si>
  <si>
    <r>
      <t>1)</t>
    </r>
    <r>
      <rPr>
        <sz val="10"/>
        <rFont val="Times New Roman CE"/>
        <family val="1"/>
      </rPr>
      <t xml:space="preserve"> BM (MP SR) 1-12; </t>
    </r>
    <r>
      <rPr>
        <vertAlign val="superscript"/>
        <sz val="10"/>
        <rFont val="Times New Roman CE"/>
        <family val="1"/>
      </rPr>
      <t>2)</t>
    </r>
    <r>
      <rPr>
        <sz val="10"/>
        <rFont val="Times New Roman CE"/>
        <family val="1"/>
      </rPr>
      <t xml:space="preserve"> "FCMIZ (MP SR) 1 - 12" do roku 2006; od roku 2007= "Potrav (MP SR) 1-02"; </t>
    </r>
  </si>
  <si>
    <r>
      <t>3)</t>
    </r>
    <r>
      <rPr>
        <sz val="10"/>
        <rFont val="Times New Roman CE"/>
        <family val="1"/>
      </rPr>
      <t xml:space="preserve"> ML (MP SR)  6-12  a ŠÚ SR (Zdroje a využitie mlieka za SR za organizácie  zapísané v registri fariem); </t>
    </r>
  </si>
  <si>
    <r>
      <t>4)</t>
    </r>
    <r>
      <rPr>
        <sz val="10"/>
        <rFont val="Times New Roman CE"/>
        <family val="1"/>
      </rPr>
      <t xml:space="preserve"> múka: "OB (MP SR) 9-12"; slad za rok 2005=Združ. výrob. piva a sladu; slad roky 2006, 2007=OB (MP SR) 9-12; </t>
    </r>
  </si>
  <si>
    <r>
      <t xml:space="preserve">5) </t>
    </r>
    <r>
      <rPr>
        <sz val="10"/>
        <rFont val="Times New Roman CE"/>
        <family val="1"/>
      </rPr>
      <t xml:space="preserve">POTRAV (MP SR) 1-02; </t>
    </r>
  </si>
  <si>
    <r>
      <t>6)</t>
    </r>
    <r>
      <rPr>
        <sz val="10"/>
        <rFont val="Times New Roman CE"/>
        <family val="1"/>
      </rPr>
      <t xml:space="preserve"> hydina aj vajcia: Situačné a výhľadové správy (Hydina a vajcia); vajcia od roku 2006: VOH (MP SR) 7-04</t>
    </r>
  </si>
  <si>
    <r>
      <t>7)</t>
    </r>
    <r>
      <rPr>
        <sz val="9.5"/>
        <rFont val="Times New Roman CE"/>
        <family val="1"/>
      </rPr>
      <t xml:space="preserve"> oleje a tuky="ODV (MP SR) 7-04"; pivo za rok 2005=Združ. výrob. piva a sladu, pivo za roky 2006, 2007=ODV (MP SR) 7-04</t>
    </r>
  </si>
  <si>
    <t>VÝROBA VÝROBKOV za potravinársky priemysel podľa odborov</t>
  </si>
  <si>
    <t xml:space="preserve">Mlynský </t>
  </si>
  <si>
    <t>Liehovarnícky s výrobou droždia a octu</t>
  </si>
  <si>
    <t xml:space="preserve">Pivovarnícko-sladovnícky </t>
  </si>
  <si>
    <t>Výroba nealkoholických nápojov</t>
  </si>
  <si>
    <t xml:space="preserve">Vypracoval: VÚEPP  </t>
  </si>
  <si>
    <t>SPOTREBA VYBRANÝCH DRUHOV POTRAVÍN NA OBYVATEĽA V SR a EÚ</t>
  </si>
  <si>
    <t xml:space="preserve">(v kg za rok)                                                                                                                                                                    </t>
  </si>
  <si>
    <t>Druh potravín</t>
  </si>
  <si>
    <t xml:space="preserve">Odhad </t>
  </si>
  <si>
    <t>Rozdiel SR</t>
  </si>
  <si>
    <t>Prípustný interval racionálnej</t>
  </si>
  <si>
    <t>Spotreba</t>
  </si>
  <si>
    <t>2007-06</t>
  </si>
  <si>
    <t>v EÚ</t>
  </si>
  <si>
    <t>Mäso v hodnote na kosti</t>
  </si>
  <si>
    <t>60,9</t>
  </si>
  <si>
    <t>58,7</t>
  </si>
  <si>
    <t>59,7</t>
  </si>
  <si>
    <t>61,5</t>
  </si>
  <si>
    <t>60,1</t>
  </si>
  <si>
    <t>57,3</t>
  </si>
  <si>
    <t>51,6-63,0</t>
  </si>
  <si>
    <t>87,4</t>
  </si>
  <si>
    <t>9) 2004</t>
  </si>
  <si>
    <t xml:space="preserve"> - hovädzie,teľacie</t>
  </si>
  <si>
    <t>9,3</t>
  </si>
  <si>
    <t>6,8</t>
  </si>
  <si>
    <t>6,9</t>
  </si>
  <si>
    <t>6,4</t>
  </si>
  <si>
    <t>6,1</t>
  </si>
  <si>
    <t>17,4</t>
  </si>
  <si>
    <t>18,0</t>
  </si>
  <si>
    <t xml:space="preserve"> - bravčové</t>
  </si>
  <si>
    <t>33,1</t>
  </si>
  <si>
    <t>31,8</t>
  </si>
  <si>
    <t>31,3</t>
  </si>
  <si>
    <t>32,3</t>
  </si>
  <si>
    <t>31,9</t>
  </si>
  <si>
    <t>31,1</t>
  </si>
  <si>
    <t>22,2</t>
  </si>
  <si>
    <t>43,5</t>
  </si>
  <si>
    <t xml:space="preserve"> - hydina</t>
  </si>
  <si>
    <t>17,1</t>
  </si>
  <si>
    <t>18,5</t>
  </si>
  <si>
    <t>20,1</t>
  </si>
  <si>
    <t>20,7</t>
  </si>
  <si>
    <t>20,4</t>
  </si>
  <si>
    <t>15,0</t>
  </si>
  <si>
    <t>23,0</t>
  </si>
  <si>
    <t>1,4</t>
  </si>
  <si>
    <t>1,5</t>
  </si>
  <si>
    <t>1,6</t>
  </si>
  <si>
    <t>2,7</t>
  </si>
  <si>
    <t>2,8</t>
  </si>
  <si>
    <t>8), 9) 2004</t>
  </si>
  <si>
    <t>Ryby</t>
  </si>
  <si>
    <t>4,3</t>
  </si>
  <si>
    <t>4,5</t>
  </si>
  <si>
    <t>4,4</t>
  </si>
  <si>
    <t>4,2</t>
  </si>
  <si>
    <t>6,0</t>
  </si>
  <si>
    <t>25,0</t>
  </si>
  <si>
    <t>Mlieko a ml, výrobky</t>
  </si>
  <si>
    <t>160,2</t>
  </si>
  <si>
    <t>161,8</t>
  </si>
  <si>
    <t>166,2</t>
  </si>
  <si>
    <t>158,3</t>
  </si>
  <si>
    <t>153,3</t>
  </si>
  <si>
    <t>220,0</t>
  </si>
  <si>
    <t>206,0-240,0</t>
  </si>
  <si>
    <t>243,5</t>
  </si>
  <si>
    <t>7) 2003</t>
  </si>
  <si>
    <t xml:space="preserve"> - konz, mlieko</t>
  </si>
  <si>
    <t>71,5</t>
  </si>
  <si>
    <t>67,8</t>
  </si>
  <si>
    <t>67,1</t>
  </si>
  <si>
    <t>63,9</t>
  </si>
  <si>
    <t>59,1</t>
  </si>
  <si>
    <t>91,0</t>
  </si>
  <si>
    <t>81,2</t>
  </si>
  <si>
    <t xml:space="preserve"> - syry, tvarohy</t>
  </si>
  <si>
    <t>7,9</t>
  </si>
  <si>
    <t>8,3</t>
  </si>
  <si>
    <t>9,0</t>
  </si>
  <si>
    <t>8,2</t>
  </si>
  <si>
    <t>10,1</t>
  </si>
  <si>
    <t>6)</t>
  </si>
  <si>
    <t>17,3</t>
  </si>
  <si>
    <t>7), 10) 2004</t>
  </si>
  <si>
    <t xml:space="preserve">Vajcia (ks) </t>
  </si>
  <si>
    <t>210,0</t>
  </si>
  <si>
    <t>212,0</t>
  </si>
  <si>
    <t>214,0</t>
  </si>
  <si>
    <t>219,0</t>
  </si>
  <si>
    <t>200,0</t>
  </si>
  <si>
    <t>201,0</t>
  </si>
  <si>
    <t>246,6</t>
  </si>
  <si>
    <t>7) 2002</t>
  </si>
  <si>
    <t>Tuky spolu</t>
  </si>
  <si>
    <t>23,9</t>
  </si>
  <si>
    <t>24,3</t>
  </si>
  <si>
    <t>25,2</t>
  </si>
  <si>
    <t>24,6</t>
  </si>
  <si>
    <t>23,3</t>
  </si>
  <si>
    <t>22,0</t>
  </si>
  <si>
    <t>19,8-23,1</t>
  </si>
  <si>
    <t xml:space="preserve"> - maslo</t>
  </si>
  <si>
    <t>3,0</t>
  </si>
  <si>
    <t>2,2</t>
  </si>
  <si>
    <t>2,0</t>
  </si>
  <si>
    <t>4,18</t>
  </si>
  <si>
    <t xml:space="preserve"> - bravč, masť</t>
  </si>
  <si>
    <t>3,3</t>
  </si>
  <si>
    <t>3,2</t>
  </si>
  <si>
    <t>3,4</t>
  </si>
  <si>
    <t>17,8</t>
  </si>
  <si>
    <t>18,4</t>
  </si>
  <si>
    <t>18,9</t>
  </si>
  <si>
    <t>16,2</t>
  </si>
  <si>
    <t>19,9</t>
  </si>
  <si>
    <t>7) 1999</t>
  </si>
  <si>
    <t xml:space="preserve">Cukor </t>
  </si>
  <si>
    <t>31,5</t>
  </si>
  <si>
    <t>26,6</t>
  </si>
  <si>
    <t>27,6</t>
  </si>
  <si>
    <t>30,2</t>
  </si>
  <si>
    <t>30,9</t>
  </si>
  <si>
    <t>33,0</t>
  </si>
  <si>
    <t>7) 2001</t>
  </si>
  <si>
    <t>Obilniny v hodn, múky</t>
  </si>
  <si>
    <t>98,5</t>
  </si>
  <si>
    <t>95,1</t>
  </si>
  <si>
    <t>94,8</t>
  </si>
  <si>
    <t>95,9</t>
  </si>
  <si>
    <t>92,8</t>
  </si>
  <si>
    <t>94,0-103,0</t>
  </si>
  <si>
    <t>89,4</t>
  </si>
  <si>
    <t>68,1</t>
  </si>
  <si>
    <t>64,3</t>
  </si>
  <si>
    <t>74,8</t>
  </si>
  <si>
    <t>66,3</t>
  </si>
  <si>
    <t>64,2</t>
  </si>
  <si>
    <t>80,6</t>
  </si>
  <si>
    <t>76,3-84,9</t>
  </si>
  <si>
    <t>80,5</t>
  </si>
  <si>
    <t>Strukoviny</t>
  </si>
  <si>
    <t>1,9</t>
  </si>
  <si>
    <t>2,6</t>
  </si>
  <si>
    <t>2,1-3,2</t>
  </si>
  <si>
    <t>3,9</t>
  </si>
  <si>
    <t>94,2</t>
  </si>
  <si>
    <t>77,3</t>
  </si>
  <si>
    <t>80,9</t>
  </si>
  <si>
    <t>89,9</t>
  </si>
  <si>
    <t>127,9</t>
  </si>
  <si>
    <t>116,9-138,9</t>
  </si>
  <si>
    <t>238,9</t>
  </si>
  <si>
    <t>7), 11) 2001</t>
  </si>
  <si>
    <t>56,8</t>
  </si>
  <si>
    <t>51,3</t>
  </si>
  <si>
    <t>49,7</t>
  </si>
  <si>
    <t>52,6</t>
  </si>
  <si>
    <t>96,7</t>
  </si>
  <si>
    <t>86,7-106,7</t>
  </si>
  <si>
    <t>Hroznové víno (litre)</t>
  </si>
  <si>
    <t>10,8</t>
  </si>
  <si>
    <t>11,3</t>
  </si>
  <si>
    <t>11,7</t>
  </si>
  <si>
    <t>10,3</t>
  </si>
  <si>
    <t>33,8</t>
  </si>
  <si>
    <t xml:space="preserve">Prameň: Spotreba potravín, ŠÚ SR </t>
  </si>
  <si>
    <t xml:space="preserve">               EUROSTAT </t>
  </si>
  <si>
    <t xml:space="preserve">      OECD</t>
  </si>
  <si>
    <t xml:space="preserve">               FAOSTAT</t>
  </si>
  <si>
    <t xml:space="preserve">   MCL Economics</t>
  </si>
  <si>
    <t xml:space="preserve">   platné od 1, 1, 2000</t>
  </si>
  <si>
    <r>
      <t xml:space="preserve">ODP </t>
    </r>
    <r>
      <rPr>
        <vertAlign val="superscript"/>
        <sz val="11"/>
        <rFont val="Times New Roman CE"/>
        <family val="1"/>
      </rPr>
      <t>5)</t>
    </r>
  </si>
  <si>
    <r>
      <t>spotreby</t>
    </r>
    <r>
      <rPr>
        <vertAlign val="superscript"/>
        <sz val="11"/>
        <rFont val="Times New Roman CE"/>
        <family val="1"/>
      </rPr>
      <t>6)</t>
    </r>
  </si>
  <si>
    <r>
      <t xml:space="preserve"> - ostatné </t>
    </r>
    <r>
      <rPr>
        <vertAlign val="superscript"/>
        <sz val="11"/>
        <rFont val="Times New Roman CE"/>
        <family val="1"/>
      </rPr>
      <t>1)</t>
    </r>
  </si>
  <si>
    <r>
      <t xml:space="preserve"> - JRTO </t>
    </r>
    <r>
      <rPr>
        <vertAlign val="superscript"/>
        <sz val="11"/>
        <rFont val="Times New Roman CE"/>
        <family val="1"/>
      </rPr>
      <t>2)</t>
    </r>
  </si>
  <si>
    <r>
      <t xml:space="preserve">Zelenina </t>
    </r>
    <r>
      <rPr>
        <vertAlign val="superscript"/>
        <sz val="11"/>
        <rFont val="Times New Roman CE"/>
        <family val="1"/>
      </rPr>
      <t>3)</t>
    </r>
  </si>
  <si>
    <r>
      <t xml:space="preserve">Ovocie </t>
    </r>
    <r>
      <rPr>
        <vertAlign val="superscript"/>
        <sz val="11"/>
        <rFont val="Times New Roman CE"/>
        <family val="1"/>
      </rPr>
      <t>4)</t>
    </r>
  </si>
  <si>
    <r>
      <t>6)</t>
    </r>
    <r>
      <rPr>
        <sz val="10"/>
        <rFont val="Times New Roman CE"/>
        <family val="1"/>
      </rPr>
      <t xml:space="preserve"> syry = 6,9; tvarohy = 3,2</t>
    </r>
  </si>
  <si>
    <r>
      <t>7)</t>
    </r>
    <r>
      <rPr>
        <sz val="10"/>
        <rFont val="Times New Roman CE"/>
        <family val="1"/>
      </rPr>
      <t xml:space="preserve"> EÚ - 15</t>
    </r>
  </si>
  <si>
    <r>
      <t>8)</t>
    </r>
    <r>
      <rPr>
        <sz val="10"/>
        <rFont val="Times New Roman CE"/>
        <family val="1"/>
      </rPr>
      <t xml:space="preserve"> len baranie, kozie</t>
    </r>
  </si>
  <si>
    <r>
      <t xml:space="preserve">1) </t>
    </r>
    <r>
      <rPr>
        <sz val="10"/>
        <rFont val="Times New Roman CE"/>
        <family val="1"/>
      </rPr>
      <t>baranie, kozie, konské, zverina, králiky a ostatné drobné zvieratá</t>
    </r>
  </si>
  <si>
    <r>
      <t>9)</t>
    </r>
    <r>
      <rPr>
        <sz val="10"/>
        <rFont val="Times New Roman CE"/>
        <family val="1"/>
      </rPr>
      <t xml:space="preserve"> EÚ - 25</t>
    </r>
  </si>
  <si>
    <r>
      <t xml:space="preserve">2) </t>
    </r>
    <r>
      <rPr>
        <sz val="10"/>
        <rFont val="Times New Roman CE"/>
        <family val="1"/>
      </rPr>
      <t>jedlé rastlinné tuky a oleje</t>
    </r>
  </si>
  <si>
    <r>
      <t xml:space="preserve">10) </t>
    </r>
    <r>
      <rPr>
        <sz val="10"/>
        <rFont val="Times New Roman CE"/>
        <family val="1"/>
      </rPr>
      <t>len syry</t>
    </r>
  </si>
  <si>
    <r>
      <t>3)</t>
    </r>
    <r>
      <rPr>
        <sz val="10"/>
        <rFont val="Times New Roman CE"/>
        <family val="1"/>
      </rPr>
      <t xml:space="preserve"> zelenina a zeleninové výrobky v hodnote čerstvej</t>
    </r>
  </si>
  <si>
    <r>
      <t xml:space="preserve">11) </t>
    </r>
    <r>
      <rPr>
        <sz val="10"/>
        <rFont val="Times New Roman CE"/>
        <family val="1"/>
      </rPr>
      <t>ovocie zelenina spolu</t>
    </r>
  </si>
  <si>
    <r>
      <t>4)</t>
    </r>
    <r>
      <rPr>
        <sz val="10"/>
        <rFont val="Times New Roman CE"/>
        <family val="1"/>
      </rPr>
      <t xml:space="preserve"> ovocie a ovoc. výr. spolu v hod. čerst. sú bez spotreby orechov</t>
    </r>
  </si>
  <si>
    <r>
      <t>5)</t>
    </r>
    <r>
      <rPr>
        <sz val="10"/>
        <rFont val="Times New Roman CE"/>
        <family val="1"/>
      </rPr>
      <t xml:space="preserve"> ODP = odporúč, dávka potravín; ODP a Prípustný interval racionálnej spotreby </t>
    </r>
  </si>
  <si>
    <t>ZAHRANIČNÝ OBCHOD CELKOM A Z TOHO ČR</t>
  </si>
  <si>
    <t>Komodity HS 01 - 24</t>
  </si>
  <si>
    <t>(v mil. Sk)</t>
  </si>
  <si>
    <t xml:space="preserve">     Komodity</t>
  </si>
  <si>
    <t>Vývoz</t>
  </si>
  <si>
    <t>Dovoz</t>
  </si>
  <si>
    <t>celkom</t>
  </si>
  <si>
    <t>z toho ČR</t>
  </si>
  <si>
    <t>01 živé zvieratá</t>
  </si>
  <si>
    <t>02 mäso a požívateľné droby</t>
  </si>
  <si>
    <t>03 ryby a mäkkýše</t>
  </si>
  <si>
    <t>04 mlieko, vajcia, med a výrobky</t>
  </si>
  <si>
    <t>05 výrobky živočíšneho pôvodu</t>
  </si>
  <si>
    <t>06 živé rastiny a kvetinárske výrobky</t>
  </si>
  <si>
    <t>Tabuľka č. 1</t>
  </si>
  <si>
    <t>Tabuľka č. 2</t>
  </si>
  <si>
    <t>pokračovanie tabuľky č. 2</t>
  </si>
  <si>
    <t>pokračovanie tabuľky č. 3</t>
  </si>
  <si>
    <t>Tabuľka č. 3</t>
  </si>
  <si>
    <t>Tabuľka č. 4</t>
  </si>
  <si>
    <t>Tabuľka č. 5</t>
  </si>
  <si>
    <t>Tabuľka č. 6</t>
  </si>
  <si>
    <t>Tabuľka č. 7</t>
  </si>
  <si>
    <t>Tabuľka č. 8</t>
  </si>
  <si>
    <t>Tabuľka č. 9</t>
  </si>
  <si>
    <t>Tabuľka č. 10</t>
  </si>
  <si>
    <t>Tabuľka č. 11</t>
  </si>
  <si>
    <t>Tabuľka č. 12</t>
  </si>
  <si>
    <t xml:space="preserve">Tabuľka č. 13 </t>
  </si>
  <si>
    <t>Tabuľka č. 14</t>
  </si>
  <si>
    <t>Tabuľka č. 15</t>
  </si>
  <si>
    <t>Tabuľka č. 16</t>
  </si>
  <si>
    <t>Tabuľka č. 17</t>
  </si>
  <si>
    <t>Tabuľka č. 18</t>
  </si>
  <si>
    <t xml:space="preserve">Tabuľka č. 19  </t>
  </si>
  <si>
    <t xml:space="preserve">Tabuľka č. 20 </t>
  </si>
  <si>
    <t>Tabuľka č. 21</t>
  </si>
  <si>
    <t>Tabuľka č. 22</t>
  </si>
  <si>
    <t xml:space="preserve">Tabuľka č. 23  </t>
  </si>
  <si>
    <t>Tabuľka č. 24</t>
  </si>
  <si>
    <t>Tabuľka č. 25</t>
  </si>
  <si>
    <t>Tabuľka č. 27</t>
  </si>
  <si>
    <t>Tabuľka č. 28</t>
  </si>
  <si>
    <t>Tabuľka č. 29</t>
  </si>
  <si>
    <t>Tabuľka č. 30</t>
  </si>
  <si>
    <t>Tabuľka č. 31</t>
  </si>
  <si>
    <t>Tabuľka č. 32</t>
  </si>
  <si>
    <t>Tabuľka č. 33</t>
  </si>
  <si>
    <t>Tabuľka č. 34</t>
  </si>
  <si>
    <t>Tabuľka č. 35</t>
  </si>
  <si>
    <t>Tabuľka č. 36</t>
  </si>
  <si>
    <t xml:space="preserve">            Tabuľka č. 37</t>
  </si>
  <si>
    <t>Tabuľka č. 38</t>
  </si>
  <si>
    <t>Tabuľka č. 39</t>
  </si>
  <si>
    <t>Tabuľka č. 40</t>
  </si>
  <si>
    <t>Tabuľka č. 42</t>
  </si>
  <si>
    <t>Tabuľka č. 41</t>
  </si>
  <si>
    <t>Tabuľka č. 44</t>
  </si>
  <si>
    <t>Tabuľka č. 43</t>
  </si>
  <si>
    <t>Tabuľka č. 45</t>
  </si>
  <si>
    <t>Tabuľka č. 46</t>
  </si>
  <si>
    <t>07 zelenina, korene a hľuzy požívateľné</t>
  </si>
  <si>
    <t>08 jedlé ovocie a orechy</t>
  </si>
  <si>
    <t>09 káva, čaj a korenie</t>
  </si>
  <si>
    <t>10 obilie</t>
  </si>
  <si>
    <t>11 mlynské výrobky, slad, škroby</t>
  </si>
  <si>
    <t>12 olej. semená a plody, slama, krmoviny</t>
  </si>
  <si>
    <t>13 šelak, gumy, živice</t>
  </si>
  <si>
    <t>14 rastlinné pletacie materiály</t>
  </si>
  <si>
    <t>15 živočíšne a rastlinné tuky</t>
  </si>
  <si>
    <t>16 prípravky z mäsa, rýb</t>
  </si>
  <si>
    <t>17 cukor a cukrovinky</t>
  </si>
  <si>
    <t>18 kakao a kakaové prípravky</t>
  </si>
  <si>
    <t>19 prípravky z obilia, z mlieka</t>
  </si>
  <si>
    <t>20 prípravky zo zeleniny, ovocia, rastlín</t>
  </si>
  <si>
    <t>21 rôzne potravinové prípravky</t>
  </si>
  <si>
    <t>22 nápoje, liehové a ocot</t>
  </si>
  <si>
    <t>23 zvyšky a odpady, krmivo</t>
  </si>
  <si>
    <t>24 tabak, náhradky</t>
  </si>
  <si>
    <t>Celkom</t>
  </si>
  <si>
    <t>Prameň: Štatistický úrad SR</t>
  </si>
  <si>
    <r>
      <t>2007</t>
    </r>
    <r>
      <rPr>
        <vertAlign val="superscript"/>
        <sz val="12"/>
        <rFont val="Times New Roman CE"/>
        <family val="1"/>
      </rPr>
      <t>1)</t>
    </r>
  </si>
  <si>
    <r>
      <t xml:space="preserve">1) </t>
    </r>
    <r>
      <rPr>
        <sz val="11"/>
        <rFont val="Times New Roman CE"/>
        <family val="1"/>
      </rPr>
      <t>Predbežné údaje (apríl 2008)</t>
    </r>
  </si>
  <si>
    <t>PODIEL OBCHODNÝCH ZOSKUPENÍ</t>
  </si>
  <si>
    <t>na celkovom zahraničnom obchode Slovenska</t>
  </si>
  <si>
    <t>Saldo</t>
  </si>
  <si>
    <t>zoskupenie</t>
  </si>
  <si>
    <t xml:space="preserve">mil.Sk </t>
  </si>
  <si>
    <t xml:space="preserve">mil.Sk  </t>
  </si>
  <si>
    <t>mil.Sk</t>
  </si>
  <si>
    <t xml:space="preserve"> EÚ-27</t>
  </si>
  <si>
    <t xml:space="preserve"> Tretie krajiny</t>
  </si>
  <si>
    <t xml:space="preserve"> EFTA</t>
  </si>
  <si>
    <t xml:space="preserve"> Balkán</t>
  </si>
  <si>
    <t xml:space="preserve"> Stredomor. krajiny</t>
  </si>
  <si>
    <t xml:space="preserve"> Severná Amerika</t>
  </si>
  <si>
    <t xml:space="preserve"> MERCOSUR</t>
  </si>
  <si>
    <t xml:space="preserve"> ACP</t>
  </si>
  <si>
    <t xml:space="preserve"> SNŠ</t>
  </si>
  <si>
    <t xml:space="preserve"> spolu</t>
  </si>
  <si>
    <t>Poznámka: EFTA</t>
  </si>
  <si>
    <t>Nórsko, Island, Švajčiarsko, Lichtenštajnsko</t>
  </si>
  <si>
    <t xml:space="preserve">                  EÚ-27</t>
  </si>
  <si>
    <t xml:space="preserve">Belgicko, Dánsko, Francúzsko, Grécko, Holandsko, Írsko, Luxembursko, Nemecko, </t>
  </si>
  <si>
    <t xml:space="preserve">Portugalsko, Taliansko, Španielsko, Veľká Británia, Rakúsko, Švédsko, Fínsko, SR, </t>
  </si>
  <si>
    <t>ČR, Poľsko, Maďarsko, Slovinsko, Lotyšsko, Litva, Estónsko, Malta, Cyprus,</t>
  </si>
  <si>
    <t>Bulharsko, Rumunsko</t>
  </si>
  <si>
    <t xml:space="preserve">                  BALKÁN</t>
  </si>
  <si>
    <t xml:space="preserve">Albánsko, Chorvátsko, Macedónsko, Bosna a Hercegovina, Čierna Hora, Srbsko </t>
  </si>
  <si>
    <t>a Kosovo</t>
  </si>
  <si>
    <t xml:space="preserve">                  STREDOMOR. KRAJINY</t>
  </si>
  <si>
    <t xml:space="preserve">Alžírsko, Egypt, Palestína, Izrael, Jordánsko, Libanon, Maroko, Tunisko, Turecko, </t>
  </si>
  <si>
    <t>Sýria</t>
  </si>
  <si>
    <t xml:space="preserve">                  SEVERNÁ AMERIKA</t>
  </si>
  <si>
    <t>Kanada, USA</t>
  </si>
  <si>
    <t xml:space="preserve">                  MERCOSUR</t>
  </si>
  <si>
    <t>Argentína, Bolívia, Brazília, Chile, Paraguaj, Uruguaj</t>
  </si>
  <si>
    <t xml:space="preserve">                  ACP</t>
  </si>
  <si>
    <t>Skupina krajín Afriky, Karibiku a Pacifiku</t>
  </si>
  <si>
    <t xml:space="preserve">                  SNŠ</t>
  </si>
  <si>
    <t xml:space="preserve">Arménsko, Azerbajdžan, Bielorusko, Gruzínsko, Kazachstan, Kirgizsko, Moldavsko, </t>
  </si>
  <si>
    <t>Ruská federácia, Tadžikistan, Turkménsko, Ukrajina, Uzbekistan</t>
  </si>
  <si>
    <r>
      <t xml:space="preserve"> EÚ-27</t>
    </r>
    <r>
      <rPr>
        <vertAlign val="superscript"/>
        <sz val="16"/>
        <rFont val="Times New Roman CE"/>
        <family val="1"/>
      </rPr>
      <t>1)</t>
    </r>
  </si>
  <si>
    <r>
      <t xml:space="preserve"> Tretie krajiny</t>
    </r>
    <r>
      <rPr>
        <vertAlign val="superscript"/>
        <sz val="16"/>
        <rFont val="Times New Roman CE"/>
        <family val="1"/>
      </rPr>
      <t>1)</t>
    </r>
  </si>
  <si>
    <r>
      <t xml:space="preserve"> spolu</t>
    </r>
    <r>
      <rPr>
        <b/>
        <vertAlign val="superscript"/>
        <sz val="16"/>
        <rFont val="Times New Roman CE"/>
        <family val="1"/>
      </rPr>
      <t>1)</t>
    </r>
  </si>
  <si>
    <r>
      <t xml:space="preserve">1) </t>
    </r>
    <r>
      <rPr>
        <sz val="12"/>
        <rFont val="Times New Roman CE"/>
        <family val="1"/>
      </rPr>
      <t>Predbežné údaje (apríl 2008)</t>
    </r>
  </si>
  <si>
    <t>DOVOZ AGROPOTRAVINÁRSKYCH KOMODÍT NA SLOVENSKO podľa teritoriálnych skupín v roku 2007</t>
  </si>
  <si>
    <t>Komodity</t>
  </si>
  <si>
    <t>z toho z krajín</t>
  </si>
  <si>
    <t>Tretie</t>
  </si>
  <si>
    <t>z toho z</t>
  </si>
  <si>
    <t>EFTA</t>
  </si>
  <si>
    <t>Balkán</t>
  </si>
  <si>
    <t>Stredomor.</t>
  </si>
  <si>
    <t>Severná</t>
  </si>
  <si>
    <t>MERCOSUR</t>
  </si>
  <si>
    <t>APC</t>
  </si>
  <si>
    <t>SNŠ</t>
  </si>
  <si>
    <t>krajiny</t>
  </si>
  <si>
    <t>Amerika</t>
  </si>
  <si>
    <t>06 živé rastliny a kvetinárske výrobky</t>
  </si>
  <si>
    <t>09 káva, čaj, maté a korenie</t>
  </si>
  <si>
    <t xml:space="preserve">                 EÚ-27</t>
  </si>
  <si>
    <t xml:space="preserve">Belgicko, Dánsko, Francúzsko, Grécko, Holandsko, Írsko, Luxembursko, Nemecko, Portugalsko, Taliansko, Španielsko, Veľká Británia, Rakúsko, Švédsko, </t>
  </si>
  <si>
    <t>Fínsko, SR, ČR, Poľsko, Maďarsko, Slovinsko, Lotyšsko, Litva, Estónsko, Malta, Cyprus, Bulharsko, Rumunsko</t>
  </si>
  <si>
    <t xml:space="preserve">                 BALKÁN</t>
  </si>
  <si>
    <t>Albánsko, Chorvátsko, Macedónsko, Bosna a Hercegovina, Čierna Hora, Srbsko a Kosovo</t>
  </si>
  <si>
    <t xml:space="preserve">                 STREDOMORSKÉ KRAJINY</t>
  </si>
  <si>
    <t>Alžírsko, Egypt, Palestína, Izrael, Jordánsko, Libanon, Maroko, Tunisko, Turecko, Sýria</t>
  </si>
  <si>
    <t>Tabuľka č. 26</t>
  </si>
  <si>
    <t xml:space="preserve">                 SEVERNÁ AMERIKA</t>
  </si>
  <si>
    <t xml:space="preserve">                 MERCOSUR</t>
  </si>
  <si>
    <t xml:space="preserve">                 ACP</t>
  </si>
  <si>
    <t xml:space="preserve">                 SNŠ</t>
  </si>
  <si>
    <t>Arménsko, Azerbajdžan, Bielorusko, Gruzínsko, Kazachstan, Kirgizsko, Moldavsko, Ruská federácia, Tadžikistan, Turkménsko, Ukrajina, Uzbekistan</t>
  </si>
  <si>
    <r>
      <t>Spolu</t>
    </r>
    <r>
      <rPr>
        <vertAlign val="superscript"/>
        <sz val="12"/>
        <rFont val="Times New Roman CE"/>
        <family val="1"/>
      </rPr>
      <t>1)</t>
    </r>
  </si>
  <si>
    <r>
      <t>EÚ-27</t>
    </r>
    <r>
      <rPr>
        <vertAlign val="superscript"/>
        <sz val="12"/>
        <rFont val="Times New Roman CE"/>
        <family val="1"/>
      </rPr>
      <t>1)</t>
    </r>
  </si>
  <si>
    <r>
      <t>krajiny</t>
    </r>
    <r>
      <rPr>
        <vertAlign val="superscript"/>
        <sz val="12"/>
        <rFont val="Times New Roman CE"/>
        <family val="1"/>
      </rPr>
      <t>1)</t>
    </r>
  </si>
  <si>
    <t>VÝVOZ POTRAVINÁRSKYCH KOMODÍT ZO SLOVENSKA podľa teritoriálnych skupín v roku 2007</t>
  </si>
  <si>
    <t>z toho do krajín</t>
  </si>
  <si>
    <t>z toho do</t>
  </si>
  <si>
    <t xml:space="preserve">ZAHRANIČNÝ OBCHOD SR S POĽNOHOSPODÁRSKYMI </t>
  </si>
  <si>
    <t>A POTRAVINÁRSKYMI VÝROBKAMI</t>
  </si>
  <si>
    <t>DOVOZ</t>
  </si>
  <si>
    <t xml:space="preserve">   z toho:</t>
  </si>
  <si>
    <t xml:space="preserve">                nahraditeľné</t>
  </si>
  <si>
    <t xml:space="preserve">                nenahraditeľné</t>
  </si>
  <si>
    <t>VÝVOZ</t>
  </si>
  <si>
    <t>SALDO</t>
  </si>
  <si>
    <t>POTRAVINÁRSKE VÝROBKY</t>
  </si>
  <si>
    <t xml:space="preserve">                                                                            1001-1008,1201-1207, 1209-1214, 1401-1404 </t>
  </si>
  <si>
    <t xml:space="preserve">                                                                            + nezaradené položky 01,06,07,08,10,12,14</t>
  </si>
  <si>
    <t>Prameň: Štatistický úrad SR, vlastné výpočty</t>
  </si>
  <si>
    <r>
      <t>2007</t>
    </r>
    <r>
      <rPr>
        <vertAlign val="superscript"/>
        <sz val="11"/>
        <rFont val="Times New Roman"/>
        <family val="1"/>
      </rPr>
      <t>1)</t>
    </r>
  </si>
  <si>
    <r>
      <t>POĽNOHOSPODÁRSKE VÝROBKY</t>
    </r>
    <r>
      <rPr>
        <vertAlign val="superscript"/>
        <sz val="11"/>
        <rFont val="Times New Roman"/>
        <family val="1"/>
      </rPr>
      <t>2)</t>
    </r>
  </si>
  <si>
    <r>
      <t xml:space="preserve">1) </t>
    </r>
    <r>
      <rPr>
        <sz val="10"/>
        <rFont val="Times New Roman CE"/>
        <family val="1"/>
      </rPr>
      <t>Predbežné údaje (apríl 2008)</t>
    </r>
  </si>
  <si>
    <r>
      <t>2)</t>
    </r>
    <r>
      <rPr>
        <sz val="10"/>
        <rFont val="Times New Roman"/>
        <family val="1"/>
      </rPr>
      <t xml:space="preserve"> Poľnohospodárske výrobky: kapitola CS 0101-0106,0301,0401,0601-0604,0701-0709,0713,0801-0810,</t>
    </r>
  </si>
  <si>
    <t>CENY VÝROBCOV RASTLINNÝCH KOMODÍT vo vybraných krajinách EÚ</t>
  </si>
  <si>
    <t>EUR/t</t>
  </si>
  <si>
    <t>SR = 100%</t>
  </si>
  <si>
    <t>Rok</t>
  </si>
  <si>
    <t>SR</t>
  </si>
  <si>
    <t>ČR</t>
  </si>
  <si>
    <t>PR</t>
  </si>
  <si>
    <t>MR</t>
  </si>
  <si>
    <t>EÚ</t>
  </si>
  <si>
    <t>Pšenica</t>
  </si>
  <si>
    <t>potravinárska</t>
  </si>
  <si>
    <t>Jačmeň</t>
  </si>
  <si>
    <t>sladovnícky</t>
  </si>
  <si>
    <t>Raž</t>
  </si>
  <si>
    <t>Ovos</t>
  </si>
  <si>
    <t>kŕmny</t>
  </si>
  <si>
    <t>Kukurica</t>
  </si>
  <si>
    <t>priemyselná</t>
  </si>
  <si>
    <t>Hrach</t>
  </si>
  <si>
    <t>Fazuľa</t>
  </si>
  <si>
    <t>jedlá</t>
  </si>
  <si>
    <t>Repka</t>
  </si>
  <si>
    <t>Slnečnica</t>
  </si>
  <si>
    <t>Cukrová</t>
  </si>
  <si>
    <t>repa</t>
  </si>
  <si>
    <t>neskoré</t>
  </si>
  <si>
    <t>konzumné</t>
  </si>
  <si>
    <t>Prameň: VÚEPP, ŠÚ SR, ATIS, AKI MR, MZ ČR,  FAPA  PR, OECD - Agricultural  Outlook 2008</t>
  </si>
  <si>
    <t xml:space="preserve">              http://epp.eurostat.ec.europa.eu, Oilseeds World Markets and Trade (2004-2007)</t>
  </si>
  <si>
    <t xml:space="preserve">Poznámka: . nedisponibilné údaje, </t>
  </si>
  <si>
    <t xml:space="preserve">                   cena repky v roku 2007 - CIF Hamburg, cena slnečnice v roku 2007 - CIF Rotterdam</t>
  </si>
  <si>
    <t>EUR/t, tis. l, tis. ks</t>
  </si>
  <si>
    <t>EUR/kg, l</t>
  </si>
  <si>
    <t>SR  = 100%</t>
  </si>
  <si>
    <t xml:space="preserve">PR </t>
  </si>
  <si>
    <t>Býky</t>
  </si>
  <si>
    <t>Bravčové stehno bez kosti</t>
  </si>
  <si>
    <t>v ž.v.</t>
  </si>
  <si>
    <t>Mlieko</t>
  </si>
  <si>
    <t>Hovädzie zadné bez kosti</t>
  </si>
  <si>
    <t>Ošípané</t>
  </si>
  <si>
    <t>Kurča pitvané</t>
  </si>
  <si>
    <t>chladené</t>
  </si>
  <si>
    <t>Hydina</t>
  </si>
  <si>
    <t>Maslo</t>
  </si>
  <si>
    <t>(kurčatá)</t>
  </si>
  <si>
    <t>Vajcia</t>
  </si>
  <si>
    <t>Eidamská tehla</t>
  </si>
  <si>
    <t>za 1000 ks</t>
  </si>
  <si>
    <t>triedené</t>
  </si>
  <si>
    <t>Prameň: VÚEPP, ŠÚ SR, ATIS, AKI MR, MZ ČR,  FAPA  PR, OECD - Agricultural Outlook 2008</t>
  </si>
  <si>
    <t>Polotučné mlieko tekuté</t>
  </si>
  <si>
    <t xml:space="preserve">              http://epp.eurostat.ec.europa.eu</t>
  </si>
  <si>
    <t>Sušené mlieko odtučnené</t>
  </si>
  <si>
    <t>Prameň: ŠÚ SR, Radela, PPA SR - ATIS,  MZ ČR, AKI MR, FAPA PR, OECD - Agricultural Outlook 2007</t>
  </si>
  <si>
    <t xml:space="preserve">             Výhľady trhu pre sektor mlieka a mliečnych výrobkov, Brusel: EK, 2007</t>
  </si>
  <si>
    <t>Poznámka: druh syra v EÚ je čedar</t>
  </si>
  <si>
    <t xml:space="preserve">                    . nedisponibilné údaje</t>
  </si>
  <si>
    <r>
      <t xml:space="preserve">CENY VÝROBCOV ŽIVOČÍŠNYCH KOMODÍT </t>
    </r>
    <r>
      <rPr>
        <b/>
        <sz val="10"/>
        <rFont val="Times New Roman CE"/>
        <family val="1"/>
      </rPr>
      <t>vo vybraných krajinách EÚ</t>
    </r>
  </si>
  <si>
    <r>
      <t xml:space="preserve">ODBYTOVÉ CENY SPRACOVATEĽOV POTRAVÍN </t>
    </r>
    <r>
      <rPr>
        <b/>
        <sz val="10"/>
        <rFont val="Times New Roman CE"/>
        <family val="1"/>
      </rPr>
      <t>vo vybraných krajinách EÚ</t>
    </r>
  </si>
  <si>
    <t>SPOTREBITEĽSKÉ CENY VYBRANÝCH KOMODÍT v krajinách V4</t>
  </si>
  <si>
    <t>Prameň: ŠÚ SR, VÚEPP,  MZ ČR, AKI MR , FAPA  PR</t>
  </si>
  <si>
    <t xml:space="preserve">SPOTREBA PRIEMYSELNÝCH HNOJÍV v čistých živinách v SR </t>
  </si>
  <si>
    <t>Spotreba NPK spolu</t>
  </si>
  <si>
    <t>z toho :</t>
  </si>
  <si>
    <t>dusíkaté</t>
  </si>
  <si>
    <t>fosforečné</t>
  </si>
  <si>
    <t>draselné</t>
  </si>
  <si>
    <t>Spotreba  NPK spolu</t>
  </si>
  <si>
    <t>kg.ha -1 p. p.</t>
  </si>
  <si>
    <t xml:space="preserve"> Spotreba NPK spolu</t>
  </si>
  <si>
    <t>kg.ha -1 o. p.</t>
  </si>
  <si>
    <t>Spotreba MH t/ha</t>
  </si>
  <si>
    <t>t.ha -1 p. p.</t>
  </si>
  <si>
    <t xml:space="preserve">DLHODOBÝ NEHMOTNÝ A HMOTNÝ MAJETOK, TVORBA HRUBÉHO FIXNÉHO KAPITÁLU </t>
  </si>
  <si>
    <t xml:space="preserve">v mil. Sk bežné ceny </t>
  </si>
  <si>
    <t xml:space="preserve">Poľnohospodárstvo a poľnohospodárske služby  </t>
  </si>
  <si>
    <t xml:space="preserve">Ukazovateľ </t>
  </si>
  <si>
    <t>Spolu</t>
  </si>
  <si>
    <t xml:space="preserve">z toho: financované zo zahraničných zdrojov </t>
  </si>
  <si>
    <t>Dlhodobý nehmotný a hmotný majetok *</t>
  </si>
  <si>
    <t>Oprávky k DNHM*</t>
  </si>
  <si>
    <t xml:space="preserve">Tvorba hrubého fixného kapitálu </t>
  </si>
  <si>
    <t>z toho - budovy a stavby, vr. budov na býv.</t>
  </si>
  <si>
    <t xml:space="preserve">          - stroje a zariadenia</t>
  </si>
  <si>
    <t xml:space="preserve">          - dopravné prostriedky</t>
  </si>
  <si>
    <t xml:space="preserve">          - zákl. stádo a ťažné zvieratá</t>
  </si>
  <si>
    <t>Opotrebovanosť DNHM v %*</t>
  </si>
  <si>
    <t>Zostatková hodnota DNHM*</t>
  </si>
  <si>
    <t xml:space="preserve">Výroba potravín, nápojov a spracovanie tabaku </t>
  </si>
  <si>
    <t>1) predbežné údaje za podniky s počtom 20 a viac zamestnancov</t>
  </si>
  <si>
    <t>2) odhad</t>
  </si>
  <si>
    <t>3) zo štvrťročných predbežných podkladov</t>
  </si>
  <si>
    <t xml:space="preserve">*) v obstarávacej cene - za poľnohospodárstvo - kategória OKEČ A; za potravinárstvo -kategória OKEČ DA  </t>
  </si>
  <si>
    <t>DNHM= Dlhodobý nehmotný a hmotný majetok</t>
  </si>
  <si>
    <r>
      <t>2005</t>
    </r>
    <r>
      <rPr>
        <vertAlign val="superscript"/>
        <sz val="11"/>
        <rFont val="Times New Roman CE"/>
        <family val="1"/>
      </rPr>
      <t>1)</t>
    </r>
  </si>
  <si>
    <r>
      <t>2006</t>
    </r>
    <r>
      <rPr>
        <vertAlign val="superscript"/>
        <sz val="11"/>
        <rFont val="Times New Roman CE"/>
        <family val="1"/>
      </rPr>
      <t>1)</t>
    </r>
  </si>
  <si>
    <r>
      <t>2007</t>
    </r>
    <r>
      <rPr>
        <vertAlign val="superscript"/>
        <sz val="11"/>
        <rFont val="Times New Roman CE"/>
        <family val="1"/>
      </rPr>
      <t>2)</t>
    </r>
  </si>
  <si>
    <r>
      <t>2007</t>
    </r>
    <r>
      <rPr>
        <vertAlign val="superscript"/>
        <sz val="11"/>
        <rFont val="Times New Roman CE"/>
        <family val="1"/>
      </rPr>
      <t>3)</t>
    </r>
  </si>
  <si>
    <t>v roku 2007 a ich využitie</t>
  </si>
  <si>
    <t>Kapacita</t>
  </si>
  <si>
    <t>Medziroč.zmena</t>
  </si>
  <si>
    <t>využitia</t>
  </si>
  <si>
    <t>využitia kapacít          v p.b.</t>
  </si>
  <si>
    <t>Spracovanie mlieka</t>
  </si>
  <si>
    <t>tona</t>
  </si>
  <si>
    <t>Konzumné balené mlieko</t>
  </si>
  <si>
    <t>Syry prírodné a ostatné</t>
  </si>
  <si>
    <t>Syry tavené</t>
  </si>
  <si>
    <t>Mlieko sušené</t>
  </si>
  <si>
    <t>Kyslomliečne výrobky</t>
  </si>
  <si>
    <t>Mliekarenské maslo</t>
  </si>
  <si>
    <t>Jatočná hydina (porážky)</t>
  </si>
  <si>
    <t>t/ž. hm</t>
  </si>
  <si>
    <t>Hydinové výrobky</t>
  </si>
  <si>
    <t>Jat. hov. dobytok (porážky)</t>
  </si>
  <si>
    <t>Jatoč. ošípané (porážky)</t>
  </si>
  <si>
    <t>Mäsové výrobky</t>
  </si>
  <si>
    <t>Spracovanie repy</t>
  </si>
  <si>
    <t>tona/24 hod</t>
  </si>
  <si>
    <t>Zomelok pšenice</t>
  </si>
  <si>
    <t>Zomelok raže</t>
  </si>
  <si>
    <t>Chlieb</t>
  </si>
  <si>
    <t>Čerstvé pečivo</t>
  </si>
  <si>
    <t>Cestoviny</t>
  </si>
  <si>
    <t>Výroba sladu</t>
  </si>
  <si>
    <t xml:space="preserve">Výroba piva  </t>
  </si>
  <si>
    <t>hl</t>
  </si>
  <si>
    <t xml:space="preserve">Výroba hroznového vína </t>
  </si>
  <si>
    <t xml:space="preserve">Nealko. nápoje sýtené sladené </t>
  </si>
  <si>
    <t>Stolová minerálna voda</t>
  </si>
  <si>
    <t>Spracovanie olejnatých semien</t>
  </si>
  <si>
    <t>Čok. cukrov. a čokoláda</t>
  </si>
  <si>
    <t>Trvanlivé pečivo</t>
  </si>
  <si>
    <t>Kompóty sterilizované</t>
  </si>
  <si>
    <t>Kvasená kapusta</t>
  </si>
  <si>
    <t xml:space="preserve">Zelenina sterilizovaná </t>
  </si>
  <si>
    <t xml:space="preserve">Ocot </t>
  </si>
  <si>
    <t xml:space="preserve">Surový lieh </t>
  </si>
  <si>
    <t>l a.</t>
  </si>
  <si>
    <t xml:space="preserve">Rafinovaný lieh </t>
  </si>
  <si>
    <t xml:space="preserve">Liehoviny </t>
  </si>
  <si>
    <t xml:space="preserve">l a. </t>
  </si>
  <si>
    <t>Prameň: Potrav (MP SR) 1-02</t>
  </si>
  <si>
    <r>
      <t>VÝROBNÉ KAPACITY POTRAVINÁRSKEHO PRIEMYSLU</t>
    </r>
    <r>
      <rPr>
        <sz val="11"/>
        <rFont val="Times New Roman CE"/>
        <family val="1"/>
      </rPr>
      <t xml:space="preserve"> </t>
    </r>
  </si>
  <si>
    <t>USPORADÚVANIE POZEMKOVÉHO VLASTNÍCTVA V ROKU 2007</t>
  </si>
  <si>
    <t>OBNOVA EVIDENCIE  POZEMKOV</t>
  </si>
  <si>
    <t>Celkový počet katastrálnych území</t>
  </si>
  <si>
    <t>z toho usporadúva štátna správa na úseku pozemkových úprav</t>
  </si>
  <si>
    <t>podľa zákona SNR č. 330/1991 Zb. v znení neskorších predpisov</t>
  </si>
  <si>
    <t>podľa zákona č. 180/1997 Z.z. v znení neskorších predpisov</t>
  </si>
  <si>
    <t>vypracovávajú sa ROEP</t>
  </si>
  <si>
    <r>
      <t xml:space="preserve">1991 </t>
    </r>
    <r>
      <rPr>
        <vertAlign val="superscript"/>
        <sz val="11"/>
        <rFont val="Times New Roman CE"/>
        <family val="1"/>
      </rPr>
      <t>1</t>
    </r>
  </si>
  <si>
    <t xml:space="preserve">dopĺňajú sa o registre v zastavanom území obcí, kde boli      v predchádzajúcom období v extraviláne vypracované zjednodušené registre pôvodného stavu, v zmysle zákona SNR č. 330/1991 Zb. </t>
  </si>
  <si>
    <t>Schválených registrov celkom</t>
  </si>
  <si>
    <t xml:space="preserve">Zapísaných registrov v intraviláne        </t>
  </si>
  <si>
    <t xml:space="preserve">ÚPRAVA VLASTNÍCKYCH VZŤAHOV </t>
  </si>
  <si>
    <t xml:space="preserve">V reštitučných konaniach podľa zákona č. 229/1991 Zb. v znení neskorších predpisov </t>
  </si>
  <si>
    <t>počet vydaných rozhodnutí</t>
  </si>
  <si>
    <t>priznané vlastníctvo k pozemkom o výmere ha</t>
  </si>
  <si>
    <t>pre zákonné prekážky sa nevydali pozemky za ktoré patrí oprávneným osobám náhrada (finančná, alebo v pozemkoch ktoré sú vo vlastníctve štátu) o výmere  ha</t>
  </si>
  <si>
    <t xml:space="preserve">V rámci pozemkových spoločenstiev počet vydaných rozhodnutí </t>
  </si>
  <si>
    <t>pre zákonné prekážky sa nevydali pozemky (riešené formou náhrad) o výmere ha</t>
  </si>
  <si>
    <t>V reštitučných konaniach podľa zákona č. 503/2003 Z.z. v znení neskorších predpisov</t>
  </si>
  <si>
    <t>navrátené vlastníctvo k pozemkom o výmere ha</t>
  </si>
  <si>
    <t>priznaná náhrada za pozemky o výmere  ha</t>
  </si>
  <si>
    <t>priznaný nárok na náhradu za pozemky o výmere  ha</t>
  </si>
  <si>
    <t>POZEMKOVÉ ÚPRAVY</t>
  </si>
  <si>
    <t>Rozpracované  projekty pozemkových úprav</t>
  </si>
  <si>
    <t>z toho: z dôvodov riešenia ekologicky narušenej krajiny</t>
  </si>
  <si>
    <t>v Žiarskej kotline</t>
  </si>
  <si>
    <t>v oblasti Vysokých Tatier a Spišskej Magury</t>
  </si>
  <si>
    <t>Ukončené a rozhodnutím orgánu štátnej správy na úseku pozemkových úprav schválené</t>
  </si>
  <si>
    <t>Zapísané do katastra nehnuteľností po vykonaní projektu pozemkových úprav</t>
  </si>
  <si>
    <t xml:space="preserve">Projekty pozemkových úprav hradené z fondov EÚ </t>
  </si>
  <si>
    <t>program SAPARD</t>
  </si>
  <si>
    <t>program SOP</t>
  </si>
  <si>
    <t>Poľnohospodárska pôda vyčlenená  do užívania vlastníkom v rámci riešenia užívateľských vzťahov k pozemkom formou zjednodušených a zrýchlených postupov usporiadania vlastníckych a užívacích pomerov k pozemkom podľa § 15 ods. 1 zákona č. 330/1991 Zb. o poze</t>
  </si>
  <si>
    <t>z toho: pôvodných pozemkov</t>
  </si>
  <si>
    <t>do náhradného užívania</t>
  </si>
  <si>
    <t>Prameň: MP SR</t>
  </si>
  <si>
    <r>
      <t xml:space="preserve">Zapísaných registrov celkom                   </t>
    </r>
    <r>
      <rPr>
        <b/>
        <sz val="11"/>
        <color indexed="10"/>
        <rFont val="Times New Roman CE"/>
        <family val="1"/>
      </rPr>
      <t xml:space="preserve"> </t>
    </r>
  </si>
  <si>
    <t>ŠTRUKTÚRA  ZAMESTNANOSTI A MIEZD (vrátane mzdovej parity)</t>
  </si>
  <si>
    <t>PODĽA PRÁVNYCH FORIEM V POĽNOHOSPODÁRSTVE</t>
  </si>
  <si>
    <t>v organizáciách s 20 a viac zamestnancami</t>
  </si>
  <si>
    <t>Právna forma</t>
  </si>
  <si>
    <t>Počet pracovníkov</t>
  </si>
  <si>
    <t>Zmena stavu pracov. síl v %</t>
  </si>
  <si>
    <t>Robotníci</t>
  </si>
  <si>
    <t>v %</t>
  </si>
  <si>
    <t>Ženy</t>
  </si>
  <si>
    <t>Z toho        robotníčky</t>
  </si>
  <si>
    <t>Zmena počtu žien robotníčok v %</t>
  </si>
  <si>
    <t>Rok 2006</t>
  </si>
  <si>
    <t>Rok 2007</t>
  </si>
  <si>
    <t xml:space="preserve">Poľnohospodárske družstvá </t>
  </si>
  <si>
    <t xml:space="preserve">Štátne podniky </t>
  </si>
  <si>
    <t>Akc.spol.+ ver.obch.spol.</t>
  </si>
  <si>
    <t xml:space="preserve">Príspevkové organizácie </t>
  </si>
  <si>
    <t>Spoločnosti s r.o.</t>
  </si>
  <si>
    <t xml:space="preserve">Poľnohospodárstvo spolu </t>
  </si>
  <si>
    <t>Priemerná mesačná mzda</t>
  </si>
  <si>
    <t>Mzdová parita</t>
  </si>
  <si>
    <t xml:space="preserve">Index  rastu priem.mesačnej mzdy   </t>
  </si>
  <si>
    <t>Priemerná mesačná mzda robotníkov</t>
  </si>
  <si>
    <t xml:space="preserve">Index  rastu priem.mesačnej mzdy robotníkov   </t>
  </si>
  <si>
    <t>Prameň : Štvrťročný výkaz o práci, Práca 2-04, CD MP SR</t>
  </si>
  <si>
    <t>VÝVOJ PRIEMERNÉHO EVIDENČNÉHO POČTU ZAMESTNANCOV</t>
  </si>
  <si>
    <t>v poľnohospodárstve a vo vybraných odvetviach ekonomickej č innosti (fyzické osoby)</t>
  </si>
  <si>
    <t>v organizáciách s 20 a viac zamestnancami (do roku 1996 v organizáciách s 25 a viac zamestnancami)</t>
  </si>
  <si>
    <t>Priemerné evidenčné počty pracovníkov</t>
  </si>
  <si>
    <t xml:space="preserve">Odvetvie </t>
  </si>
  <si>
    <t>(fyzické osoby)</t>
  </si>
  <si>
    <t xml:space="preserve">Index </t>
  </si>
  <si>
    <t>2007/04</t>
  </si>
  <si>
    <t>2007/05</t>
  </si>
  <si>
    <t>Poľnohospodárstvo (RV a ŽV)</t>
  </si>
  <si>
    <t>Výroba potravín a nápojov</t>
  </si>
  <si>
    <t>Lesníctvo, ťažba dreva, súvisiace služby</t>
  </si>
  <si>
    <t xml:space="preserve">Priemysel spolu </t>
  </si>
  <si>
    <t xml:space="preserve">Doprava,skladovanie, pošta a telekomunikácie </t>
  </si>
  <si>
    <t xml:space="preserve">Finančné sprostredkovanie </t>
  </si>
  <si>
    <t>Výroba textílií</t>
  </si>
  <si>
    <t>SPOLU ODVETVIA EKON. ČINNOSTI</t>
  </si>
  <si>
    <t>Prameň : Zamestnanci a priemerné mesačné mzdy, ŠÚSR</t>
  </si>
  <si>
    <t>VÝVOJ PRIEMERNÝCH NOMINÁLNYCH MESAČNÝCH MIEZD</t>
  </si>
  <si>
    <t>v poľnohospodárstve a vo vybraných odvetviach ekonomickej činnosti (fyzické osoby)</t>
  </si>
  <si>
    <t xml:space="preserve">Priem. mesač. mzda </t>
  </si>
  <si>
    <t>SPOLU ODVETVIA EK.ČINNOSTI</t>
  </si>
  <si>
    <r>
      <t>Stavebníctvo</t>
    </r>
    <r>
      <rPr>
        <vertAlign val="superscript"/>
        <sz val="11"/>
        <rFont val="Times New Roman"/>
        <family val="1"/>
      </rPr>
      <t xml:space="preserve"> </t>
    </r>
  </si>
  <si>
    <r>
      <t>Stavebníctvo</t>
    </r>
    <r>
      <rPr>
        <vertAlign val="superscript"/>
        <sz val="11"/>
        <rFont val="Times New Roman CE"/>
        <family val="1"/>
      </rPr>
      <t xml:space="preserve"> </t>
    </r>
  </si>
  <si>
    <t>ŠTRUKTÚRA  PRACOVNÍKOV  POĽNOHOSPODÁRSTVA</t>
  </si>
  <si>
    <t>Pracovníci v poľnohospodárstve</t>
  </si>
  <si>
    <t>Spolu v tis.osôb (=100 %)</t>
  </si>
  <si>
    <t>% podiel podľa postavenia</t>
  </si>
  <si>
    <t>zamestnanci</t>
  </si>
  <si>
    <t>podnikatelia</t>
  </si>
  <si>
    <t>% podiel podľa vekových kategórií</t>
  </si>
  <si>
    <t>15-19 r.</t>
  </si>
  <si>
    <t>20-24 r.</t>
  </si>
  <si>
    <t>25-29 r.</t>
  </si>
  <si>
    <t>30-34 r.</t>
  </si>
  <si>
    <t>35-39 r.</t>
  </si>
  <si>
    <t>40-44 r.</t>
  </si>
  <si>
    <t>45-49 r.</t>
  </si>
  <si>
    <t>50-54 r.</t>
  </si>
  <si>
    <t>55-59 r.</t>
  </si>
  <si>
    <t>60-64 r.</t>
  </si>
  <si>
    <t xml:space="preserve"> -</t>
  </si>
  <si>
    <t>65 a viac r.</t>
  </si>
  <si>
    <t>ŠTRUKTÚRA ŠTÁTNEJ POMOCI  A OSTATNYCH NÁRODNYCH PODPOR v roku 2007</t>
  </si>
  <si>
    <t xml:space="preserve">Dotácia na založenie a vedenie plemennej knihy alebo plemenárskej evidencie (§4 nariadenia vlády SR č. 369/2007)  </t>
  </si>
  <si>
    <t>Dotácia na kontrolu úžitkovosti, testovanie a odhad plemennej hodnoty zvierat (§5 nariadenia vlády SR č. 369/2007)</t>
  </si>
  <si>
    <t>Dotácia na odstraňovanie a likvidáciu živočíšnych vedľajších produktov (§ 6 nariadenia vlády SR č. 369/2007)</t>
  </si>
  <si>
    <t>Dotácia na prezimovanie včelstiev (§10 nariadenia vlády SR č. 369/2007)</t>
  </si>
  <si>
    <t>Dotácia na úhradu straty spôsobenej nepriaznivými poveternostnými udalosťami na poľnohospodárskych plodinách (§ 13 nariadenia vlády SR č. 369/2007)</t>
  </si>
  <si>
    <t xml:space="preserve">Dotácia na platby poistného v poľnohospodárstve (§ 16 nariadenia vlády SR č. 369/2007)                      </t>
  </si>
  <si>
    <t>Dotácia na účasť na výstavách (§ 17 nariadenia vlády SR č. 369/2007)</t>
  </si>
  <si>
    <t xml:space="preserve">Dotácia na účasť na výstavách (Schéma minimálnej pomoci č. DM-2/2007) </t>
  </si>
  <si>
    <t>Dotácia na úhradu škôd vzniknutých v dôsledku veterinárnych opatrení (Ing. Štefan Ukrop - AGROUKDO, Dobrá Niva, Schéma individuálnej štátnej pomoci č. XA 132/2007)</t>
  </si>
  <si>
    <t>Dotácia na účasť na celonárodnej poľnohospodárskej výstave v roku 2007 (Schéma štátnej pomoci č. XA 186/2007)</t>
  </si>
  <si>
    <t>Dotácia na úhradu škôd vzniknutých v dôsledku veterinárnych opatrení (Schéma minimálnej pomoci – klusavka oviec)</t>
  </si>
  <si>
    <t>% podiel podľa vzdelania</t>
  </si>
  <si>
    <t>Základné</t>
  </si>
  <si>
    <t xml:space="preserve">Vyučení </t>
  </si>
  <si>
    <t>Stredné (bez maturity)</t>
  </si>
  <si>
    <t xml:space="preserve">Vyučení s maturitou </t>
  </si>
  <si>
    <t>Úplné stredné všeobecné</t>
  </si>
  <si>
    <t xml:space="preserve">Úplné stredné odborné </t>
  </si>
  <si>
    <t>Vyššie odborné</t>
  </si>
  <si>
    <t>Bakalárske</t>
  </si>
  <si>
    <t xml:space="preserve">Vysokoškolské </t>
  </si>
  <si>
    <t xml:space="preserve">Vedecká kvalifikácia </t>
  </si>
  <si>
    <t xml:space="preserve">Prameň: ŠÚ SR, Výberové zisťovanie pracovných síl </t>
  </si>
  <si>
    <t>Počet uchádzačov o zamestnanie k 31.12.</t>
  </si>
  <si>
    <t>Podiel z celkového počtu odvetvovo identifikovaných uchádzačov o zamestnanie v %</t>
  </si>
  <si>
    <t>Prameň: www.upsvar.sk</t>
  </si>
  <si>
    <r>
      <t>VÝVOJ POĽNOHOSPODÁRSKEJ</t>
    </r>
    <r>
      <rPr>
        <b/>
        <vertAlign val="superscript"/>
        <sz val="11"/>
        <rFont val="Times New Roman CE"/>
        <family val="1"/>
      </rPr>
      <t>1)</t>
    </r>
    <r>
      <rPr>
        <b/>
        <sz val="11"/>
        <rFont val="Times New Roman CE"/>
        <family val="1"/>
      </rPr>
      <t xml:space="preserve"> NEZAMESTNANOSTI NA SLOVENSKU</t>
    </r>
  </si>
  <si>
    <r>
      <t xml:space="preserve">Poznámka: </t>
    </r>
    <r>
      <rPr>
        <vertAlign val="superscript"/>
        <sz val="10"/>
        <rFont val="Times New Roman CE"/>
        <family val="1"/>
      </rPr>
      <t>1)</t>
    </r>
    <r>
      <rPr>
        <sz val="10"/>
        <rFont val="Times New Roman CE"/>
        <family val="1"/>
      </rPr>
      <t>pôdohospodárstvo</t>
    </r>
  </si>
  <si>
    <t>Názov podporného titulu</t>
  </si>
  <si>
    <t>Celkový objem</t>
  </si>
  <si>
    <t>Podiel titulu</t>
  </si>
  <si>
    <t>podpôr</t>
  </si>
  <si>
    <t>na objeme</t>
  </si>
  <si>
    <t>v mil. sk</t>
  </si>
  <si>
    <t>podpôr v %</t>
  </si>
  <si>
    <t>Štátna pomoc spolu</t>
  </si>
  <si>
    <t>Dotácia na zachovanie historicky významného genofondu plemien</t>
  </si>
  <si>
    <t>koní (nár.žrebčín Topoľčianky)-§2,ods.1,písm.a)</t>
  </si>
  <si>
    <t>Dotácia na zachovanie genofondu uznaného chráneného chovu</t>
  </si>
  <si>
    <t>Dotácia na zabezpečenie dostihov a dostihovej</t>
  </si>
  <si>
    <t>Dotácie spolu podľa Výnosu MPSR č. 1438/2007-100</t>
  </si>
  <si>
    <t>Výnos MPSR č. 3703/2005-100 - Dotácie na zachov.prevádzkyschop.</t>
  </si>
  <si>
    <t>stavu hydromelioračného majetku (Hydromeliorácie, š.p.)</t>
  </si>
  <si>
    <t>Dotácie celkom</t>
  </si>
  <si>
    <t>PESTOVANIE PLODÍN NA ENERGETICKÉ ÚČELY V KRAJOCH</t>
  </si>
  <si>
    <t xml:space="preserve">SLOVENSKA V ROKU 2007 </t>
  </si>
  <si>
    <t>Kraj</t>
  </si>
  <si>
    <t xml:space="preserve">Druh energetickej </t>
  </si>
  <si>
    <t xml:space="preserve">Plocha </t>
  </si>
  <si>
    <t xml:space="preserve">Množstvo </t>
  </si>
  <si>
    <t>plodiny</t>
  </si>
  <si>
    <t>(ha)</t>
  </si>
  <si>
    <t>(t)</t>
  </si>
  <si>
    <t>Kukurica na zrno</t>
  </si>
  <si>
    <t>Repka olejná</t>
  </si>
  <si>
    <t xml:space="preserve">Bratislavský </t>
  </si>
  <si>
    <t>Rýchlorastúce dreviny</t>
  </si>
  <si>
    <t xml:space="preserve">Trnavský </t>
  </si>
  <si>
    <t xml:space="preserve">Trenčiansky </t>
  </si>
  <si>
    <t xml:space="preserve">Nitriansky </t>
  </si>
  <si>
    <t xml:space="preserve">Žilinský </t>
  </si>
  <si>
    <t>Trávne porasty</t>
  </si>
  <si>
    <t xml:space="preserve">Banskobystrický </t>
  </si>
  <si>
    <t xml:space="preserve">Prešovský </t>
  </si>
  <si>
    <t xml:space="preserve">Košický </t>
  </si>
  <si>
    <t>SR spolu:</t>
  </si>
  <si>
    <t xml:space="preserve">Prameň: </t>
  </si>
  <si>
    <t>1986-88</t>
  </si>
  <si>
    <t>Krajina</t>
  </si>
  <si>
    <t>Percento PSE</t>
  </si>
  <si>
    <t>NPC</t>
  </si>
  <si>
    <t>NAC</t>
  </si>
  <si>
    <t>Kanada</t>
  </si>
  <si>
    <t>Island</t>
  </si>
  <si>
    <t>Kórea</t>
  </si>
  <si>
    <t>Nový Zéland</t>
  </si>
  <si>
    <t>Nórsko</t>
  </si>
  <si>
    <t>Švajčiarsko</t>
  </si>
  <si>
    <t>Turecko</t>
  </si>
  <si>
    <t>USA</t>
  </si>
  <si>
    <t>Vysvetlivky:</t>
  </si>
  <si>
    <t>PSE - Podpora producentov</t>
  </si>
  <si>
    <t>NAC - Nominálny podporný koeficient</t>
  </si>
  <si>
    <t>NPC - Nominálny ochranný koeficient</t>
  </si>
  <si>
    <t>Percento TSE</t>
  </si>
  <si>
    <t>2005-07</t>
  </si>
  <si>
    <t>2007 odhad</t>
  </si>
  <si>
    <r>
      <t>1</t>
    </r>
    <r>
      <rPr>
        <sz val="10"/>
        <rFont val="Times New Roman"/>
        <family val="1"/>
      </rPr>
      <t xml:space="preserve"> EÚ-12 pre1986-94 od 1990 vrátane ex-NDR; EÚ-15 pre 1995-2003; EÚ25 pre 2004-06, EÚ- 27 od 2007</t>
    </r>
  </si>
  <si>
    <r>
      <t>2</t>
    </r>
    <r>
      <rPr>
        <sz val="10"/>
        <rFont val="Times New Roman"/>
        <family val="1"/>
      </rPr>
      <t xml:space="preserve"> EÚ-12 pre1986-94 od 1990 vrátane ex-NDR; EÚ-15 od 1995</t>
    </r>
  </si>
  <si>
    <t>TSE - Celková podpora (vyjadrená ako podiel HDP)</t>
  </si>
  <si>
    <t>Prameň:  OECD, PSE/CSE database 2008</t>
  </si>
  <si>
    <t xml:space="preserve">Mexiko </t>
  </si>
  <si>
    <t xml:space="preserve">Austrália </t>
  </si>
  <si>
    <t>Japonsko</t>
  </si>
  <si>
    <t>PODPORA PRODUCENTOV KRAJÍN OECD</t>
  </si>
  <si>
    <r>
      <t xml:space="preserve">Európska Únia </t>
    </r>
    <r>
      <rPr>
        <vertAlign val="superscript"/>
        <sz val="11"/>
        <rFont val="Times New Roman"/>
        <family val="1"/>
      </rPr>
      <t>1</t>
    </r>
  </si>
  <si>
    <r>
      <t xml:space="preserve">Európska Únia </t>
    </r>
    <r>
      <rPr>
        <vertAlign val="superscript"/>
        <sz val="11"/>
        <rFont val="Times New Roman"/>
        <family val="1"/>
      </rPr>
      <t>2</t>
    </r>
  </si>
  <si>
    <t>Vypracoval: VÚEPP</t>
  </si>
  <si>
    <t>VYBRANÉ UKAZOVATELE SVETOVÉHO POĽNOHOSPODÁRSTVA v rokoch 2003 a 2004</t>
  </si>
  <si>
    <t>HDP na obyvateľa</t>
  </si>
  <si>
    <t>Poľn. HDP na poľn. obyvateľa</t>
  </si>
  <si>
    <t>Podiel poľn. HDP na celkovom HDP</t>
  </si>
  <si>
    <t>Celková populácia</t>
  </si>
  <si>
    <t>Poľnohospodárska  populácia</t>
  </si>
  <si>
    <t>Podiel poľn. populácie na celkovej populácii</t>
  </si>
  <si>
    <t>US$ v stálych cenách 2000</t>
  </si>
  <si>
    <t>%</t>
  </si>
  <si>
    <t>Austrália</t>
  </si>
  <si>
    <t>Rakúsko</t>
  </si>
  <si>
    <t>Belgicko</t>
  </si>
  <si>
    <t>Brazília</t>
  </si>
  <si>
    <t>Bulharsko</t>
  </si>
  <si>
    <t>Centrálna Afrika</t>
  </si>
  <si>
    <t>Čína</t>
  </si>
  <si>
    <t>Kuba</t>
  </si>
  <si>
    <t xml:space="preserve">Cyprus </t>
  </si>
  <si>
    <t>Česko</t>
  </si>
  <si>
    <t>Dánsko</t>
  </si>
  <si>
    <t>Estónsko</t>
  </si>
  <si>
    <t>Fínsko</t>
  </si>
  <si>
    <t>Francúzsko</t>
  </si>
  <si>
    <t>Nemecko</t>
  </si>
  <si>
    <t>Grécko</t>
  </si>
  <si>
    <t>Maďarsko</t>
  </si>
  <si>
    <t xml:space="preserve">India </t>
  </si>
  <si>
    <t>Írsko</t>
  </si>
  <si>
    <t>Izrael</t>
  </si>
  <si>
    <t>Taliansko</t>
  </si>
  <si>
    <t>Lotyšsko</t>
  </si>
  <si>
    <t>Litva</t>
  </si>
  <si>
    <t>Luxembursko</t>
  </si>
  <si>
    <t>Malta</t>
  </si>
  <si>
    <t>Holandsko</t>
  </si>
  <si>
    <t>Pakistan</t>
  </si>
  <si>
    <t>Poľsko</t>
  </si>
  <si>
    <t>Portugalsko</t>
  </si>
  <si>
    <t>Rumunsko</t>
  </si>
  <si>
    <t>Ruská federácia</t>
  </si>
  <si>
    <t>Senegal</t>
  </si>
  <si>
    <t>Slovensko</t>
  </si>
  <si>
    <t>Slovinsko</t>
  </si>
  <si>
    <t>Španielsko</t>
  </si>
  <si>
    <t>Švédsko</t>
  </si>
  <si>
    <t xml:space="preserve">Turkmenistan </t>
  </si>
  <si>
    <t>Ukrajina</t>
  </si>
  <si>
    <t>Spoj. Arab. Emiráty</t>
  </si>
  <si>
    <t>Veľká Británia</t>
  </si>
  <si>
    <t>Venezuela</t>
  </si>
  <si>
    <t>Vietnam</t>
  </si>
  <si>
    <t>Prameň: The State of Food and Agriculture, FAO 2007</t>
  </si>
  <si>
    <t xml:space="preserve">  Produkcia cereálií </t>
  </si>
  <si>
    <t>Produkcia  mäsa</t>
  </si>
  <si>
    <t>Poľnohospodársky export</t>
  </si>
  <si>
    <t>Podiel na celkovom exporte</t>
  </si>
  <si>
    <t>Poľnohospodársky import</t>
  </si>
  <si>
    <t>Podiel na celkovom importe</t>
  </si>
  <si>
    <t>1 000 ton</t>
  </si>
  <si>
    <t>mil US$</t>
  </si>
  <si>
    <t xml:space="preserve"> </t>
  </si>
  <si>
    <t xml:space="preserve">Produkcia cereálií </t>
  </si>
  <si>
    <t>Ukraina</t>
  </si>
  <si>
    <t>VÝNOSY OBILNÍN</t>
  </si>
  <si>
    <t>v 100 kg na ha</t>
  </si>
  <si>
    <t xml:space="preserve">EU -27 </t>
  </si>
  <si>
    <t>:</t>
  </si>
  <si>
    <t>50,9 (o)</t>
  </si>
  <si>
    <t>EU- 25</t>
  </si>
  <si>
    <t>53,8 (o)</t>
  </si>
  <si>
    <t xml:space="preserve">EU- 15 </t>
  </si>
  <si>
    <t>59,2 (o)</t>
  </si>
  <si>
    <t>Česká republika</t>
  </si>
  <si>
    <t>Dansko</t>
  </si>
  <si>
    <t>Estonsko</t>
  </si>
  <si>
    <t>Irsko</t>
  </si>
  <si>
    <t>Grecko</t>
  </si>
  <si>
    <t>Spanielsko</t>
  </si>
  <si>
    <t>Francuzsko</t>
  </si>
  <si>
    <t>Cyprus</t>
  </si>
  <si>
    <t>Rakusko</t>
  </si>
  <si>
    <t>Finsko</t>
  </si>
  <si>
    <t>Švedsko</t>
  </si>
  <si>
    <t>80,4 (o)</t>
  </si>
  <si>
    <t>Chorvatsko</t>
  </si>
  <si>
    <t>Macedonsko</t>
  </si>
  <si>
    <t>Norsko</t>
  </si>
  <si>
    <t>Prameň: Agricultural Commodity Markets, FAO  http://www.fao.org/es/esc/prices</t>
  </si>
  <si>
    <t>o - predpoklad</t>
  </si>
  <si>
    <t>VYBRANÉ UKAZOVATELE POĽNOHOSPODÁRSTVA EÚ-27 v roku 2006</t>
  </si>
  <si>
    <t>Poľnohospodársky využívaná pôda</t>
  </si>
  <si>
    <t xml:space="preserve">Hrubá pridaná hodnota </t>
  </si>
  <si>
    <t>Pracovná sila v poľnohospodárstve</t>
  </si>
  <si>
    <t>Poľnohospodársky príjem - indikátor A</t>
  </si>
  <si>
    <t>koní (Lesy SR) - Výnos 1438/2007-100 - § 3</t>
  </si>
  <si>
    <t>prevádzky, na podporu výkonnosti koní (závodisko Bratislava) Výnos 1438/2007-100, §4</t>
  </si>
  <si>
    <t xml:space="preserve">Prameň: MP SR,   štátny záverečný účet kapitoly MPSR </t>
  </si>
  <si>
    <t>Hrubá pridaná hodnota</t>
  </si>
  <si>
    <t>v 1000 ha</t>
  </si>
  <si>
    <t>%              z EU - 27</t>
  </si>
  <si>
    <t>% na celkovej ploche danej krajiny</t>
  </si>
  <si>
    <t>mil. EUR</t>
  </si>
  <si>
    <t>%  z EU - 27</t>
  </si>
  <si>
    <t>v 1000 AWU</t>
  </si>
  <si>
    <t xml:space="preserve">     %            z EU - 27</t>
  </si>
  <si>
    <t>AWU/100ha p.v.p.</t>
  </si>
  <si>
    <t>rok 2006                 index 2000=100</t>
  </si>
  <si>
    <t xml:space="preserve">EU-27 </t>
  </si>
  <si>
    <t xml:space="preserve">EU-15 </t>
  </si>
  <si>
    <t>Prameň: Eurostat, Agriculture, Main statistics 2005-2006, 2007, Eurostat yearbook 2006-07</t>
  </si>
  <si>
    <t>AWU- ročná pracovná jednotka (počet osôb, ktoré pracujú na plný uväzok počas celého posudzovaného roku)</t>
  </si>
  <si>
    <t>p.v.p. - poľnohospodársky využívaná pôda</t>
  </si>
  <si>
    <t xml:space="preserve">VYBRANÉ EKONOMICKÉ UKAZOVATELE ZA POĽNOHOSPODÁRSKU PRVOVÝROBU </t>
  </si>
  <si>
    <t>Ukazovateľ</t>
  </si>
  <si>
    <t>Poľnohospodárska prvovýroba spolu</t>
  </si>
  <si>
    <t>Poľnohospodárske družstvá</t>
  </si>
  <si>
    <t>Obchodné spoločnosti</t>
  </si>
  <si>
    <t>Index 07/06</t>
  </si>
  <si>
    <t>V ý n o s y   s p o l u</t>
  </si>
  <si>
    <t>Tržby z predaja tovaru</t>
  </si>
  <si>
    <t>Výroba</t>
  </si>
  <si>
    <t xml:space="preserve"> - tržby z predaja vlast. výrobkov a služieb</t>
  </si>
  <si>
    <t>Pridaná hodnota</t>
  </si>
  <si>
    <t>Tržby z predaja dlhodob. majet. a materiálu</t>
  </si>
  <si>
    <t>Ostatné výnosy z hosp.činnosti</t>
  </si>
  <si>
    <t>z toho : priznané dotácie</t>
  </si>
  <si>
    <t>Tržby z predaja cenn. papierov a podielov</t>
  </si>
  <si>
    <t>Výnosy z finančného majetku</t>
  </si>
  <si>
    <t>Výnosové úroky</t>
  </si>
  <si>
    <t>Kurzové zisky</t>
  </si>
  <si>
    <t>Mimoriadne výnosy</t>
  </si>
  <si>
    <t>Náklady spolu</t>
  </si>
  <si>
    <t>Náklady na obstaranie tovaru</t>
  </si>
  <si>
    <t>Výrobná spotreba</t>
  </si>
  <si>
    <t xml:space="preserve"> - spotreba materiálu a energie</t>
  </si>
  <si>
    <t>Osobné náklady</t>
  </si>
  <si>
    <t xml:space="preserve"> - mzdové náklady</t>
  </si>
  <si>
    <t>Dane a poplatky</t>
  </si>
  <si>
    <t>Odpisy dlhodob. hmot. a nehmot. majetku</t>
  </si>
  <si>
    <t>Predané cenné papiere a podiely</t>
  </si>
  <si>
    <t>Nákladové úroky</t>
  </si>
  <si>
    <t>Kurzové straty</t>
  </si>
  <si>
    <t>Mimoriadne náklady</t>
  </si>
  <si>
    <t>Hospodársky výsledok pred zdanením</t>
  </si>
  <si>
    <t xml:space="preserve">            -     </t>
  </si>
  <si>
    <t>Podpory spolu</t>
  </si>
  <si>
    <t>Podpory  neinvestičného charakteru</t>
  </si>
  <si>
    <t>Podpory  investičného charakteru</t>
  </si>
  <si>
    <t xml:space="preserve">Počet podnikov spolu </t>
  </si>
  <si>
    <t>Podiel ziskových podnikov</t>
  </si>
  <si>
    <t xml:space="preserve">              -     </t>
  </si>
  <si>
    <t>Prameň: Informačné listy CD MP SR, VÚEPP</t>
  </si>
  <si>
    <t xml:space="preserve">Vypracoval: VÚEPP </t>
  </si>
  <si>
    <r>
      <t xml:space="preserve"> v Sk na ha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p.p. (pôda podľa LPIS)</t>
    </r>
  </si>
  <si>
    <t xml:space="preserve">FINANČNÉ UKAZOVATELE  ZA POĽNOHOSPODÁRSKU PRVOVÝROBU </t>
  </si>
  <si>
    <t xml:space="preserve">Obchodné spoločnosti </t>
  </si>
  <si>
    <t>Majetok celkom</t>
  </si>
  <si>
    <t>Pohľadávky za upísané vlastné imanie</t>
  </si>
  <si>
    <t>Neobežný majetok</t>
  </si>
  <si>
    <t xml:space="preserve"> - dlhodobý nehmotný majetok</t>
  </si>
  <si>
    <t xml:space="preserve"> - dlhodobý hmotný majetok</t>
  </si>
  <si>
    <t xml:space="preserve"> - dlhodobý finančný majetok</t>
  </si>
  <si>
    <t>Obežný majetok</t>
  </si>
  <si>
    <t xml:space="preserve"> - zásoby</t>
  </si>
  <si>
    <t xml:space="preserve"> - pohľadávky</t>
  </si>
  <si>
    <r>
      <t xml:space="preserve">1991 </t>
    </r>
    <r>
      <rPr>
        <vertAlign val="superscript"/>
        <sz val="11"/>
        <rFont val="Times New Roman"/>
        <family val="1"/>
      </rPr>
      <t>1</t>
    </r>
  </si>
  <si>
    <t>2007/91</t>
  </si>
  <si>
    <t xml:space="preserve"> 1/ Pracovníci a priemerné mesačné mzdy, ŠÚSR</t>
  </si>
  <si>
    <t xml:space="preserve"> - dlhodobé pohľadávky</t>
  </si>
  <si>
    <t xml:space="preserve"> - krátkodobé pohľadávky</t>
  </si>
  <si>
    <t>Finančné účty</t>
  </si>
  <si>
    <t>Vlastné imanie</t>
  </si>
  <si>
    <t xml:space="preserve"> - základné imanie</t>
  </si>
  <si>
    <t xml:space="preserve"> - kapitálové fondy</t>
  </si>
  <si>
    <t xml:space="preserve"> - fondy zo zisku</t>
  </si>
  <si>
    <t xml:space="preserve"> - výsledok hospodárenia minulých rokov</t>
  </si>
  <si>
    <t xml:space="preserve"> - výsledok hospodárenia za účt. obdobie</t>
  </si>
  <si>
    <t xml:space="preserve">      -     </t>
  </si>
  <si>
    <t>Záväzky</t>
  </si>
  <si>
    <t xml:space="preserve"> - rezervy</t>
  </si>
  <si>
    <t xml:space="preserve"> - dlhodobé záväzky</t>
  </si>
  <si>
    <t xml:space="preserve"> - krátkodobé záväzky</t>
  </si>
  <si>
    <t xml:space="preserve"> - bankové úvery a výpomoci</t>
  </si>
  <si>
    <t xml:space="preserve">Obstarávanie dlh.hmot.majetku spolu    </t>
  </si>
  <si>
    <t xml:space="preserve"> - stavby</t>
  </si>
  <si>
    <t xml:space="preserve"> - samostatne hnut.veci a súbory hn.veci </t>
  </si>
  <si>
    <t xml:space="preserve"> - pest.celky trvalých porastov a pozemky</t>
  </si>
  <si>
    <t xml:space="preserve"> - základné stado a tažné zvieratá       </t>
  </si>
  <si>
    <t>Dlhodobý majetok podľa zdrojov obstarávania</t>
  </si>
  <si>
    <t xml:space="preserve">            </t>
  </si>
  <si>
    <t xml:space="preserve"> - vlastne zdroje                        </t>
  </si>
  <si>
    <t xml:space="preserve"> - úver                                  </t>
  </si>
  <si>
    <t xml:space="preserve"> - dotácie zo štátneho rozpočtu          </t>
  </si>
  <si>
    <t xml:space="preserve"> - zdroje zo zahraničia                  </t>
  </si>
  <si>
    <t xml:space="preserve"> - ostatne zdroje                        </t>
  </si>
  <si>
    <t xml:space="preserve">Opotrebovanosť dlh.hm.majetku v %      </t>
  </si>
  <si>
    <t xml:space="preserve"> - stavieb                               </t>
  </si>
  <si>
    <t xml:space="preserve"> - samostatne hnut.vecí</t>
  </si>
  <si>
    <r>
      <t xml:space="preserve">v Sk.ha 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 p.  (pôda podľa LPIS)</t>
    </r>
  </si>
  <si>
    <t>VÝKAZ O PRÍJMOCH A VÝDAJOCH ZA SAMOSTATNE HOSPODÁRIACICH ROĽNÍKOV</t>
  </si>
  <si>
    <t>do 50 ha</t>
  </si>
  <si>
    <t>51 - 100 ha</t>
  </si>
  <si>
    <t>101 - 500 ha</t>
  </si>
  <si>
    <t>nad 500 ha</t>
  </si>
  <si>
    <t>Spolu **</t>
  </si>
  <si>
    <t xml:space="preserve">Predaj tovaru                          </t>
  </si>
  <si>
    <t xml:space="preserve">Predaj výrobkov a služieb              </t>
  </si>
  <si>
    <t xml:space="preserve">Ostatné príjmy                         </t>
  </si>
  <si>
    <t>Príjmy spolu</t>
  </si>
  <si>
    <t xml:space="preserve">Nákup materiálu                        </t>
  </si>
  <si>
    <t xml:space="preserve">Nákup tovaru                           </t>
  </si>
  <si>
    <t xml:space="preserve">Mzdy                                   </t>
  </si>
  <si>
    <t xml:space="preserve">Platby do fondov                       </t>
  </si>
  <si>
    <t xml:space="preserve">Prevádzková réžia                      </t>
  </si>
  <si>
    <t xml:space="preserve">Výdavky spolu              </t>
  </si>
  <si>
    <t xml:space="preserve">Príjmy  - výdavky     </t>
  </si>
  <si>
    <t xml:space="preserve">Podiel podnikov ziskových     </t>
  </si>
  <si>
    <t xml:space="preserve">         </t>
  </si>
  <si>
    <t xml:space="preserve">Podiel podnikov stratových    </t>
  </si>
  <si>
    <t xml:space="preserve">Osobný dôchodok podnikateľa*  </t>
  </si>
  <si>
    <t xml:space="preserve">P - V - osobný dôchodok           </t>
  </si>
  <si>
    <t xml:space="preserve">Výdavky/príjmy                </t>
  </si>
  <si>
    <t xml:space="preserve">Počet SHR celkom              </t>
  </si>
  <si>
    <t>Poznámka:</t>
  </si>
  <si>
    <t xml:space="preserve">* Po zarátaní osobného dôchodku  vo výške 172 tis.Sk  v r.2006 a 191 tis.Sk v r.2007 </t>
  </si>
  <si>
    <t>** Vrátane 10 podnikov bez pôdy</t>
  </si>
  <si>
    <r>
      <t>v Sk.ha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 p. (pôda podľa LPIS)</t>
    </r>
  </si>
  <si>
    <t>VÝKAZ O MAJETKU A ZÁVÄZKOCH ZA SAMOSTATNE HOSPODÁRIACICH ROĽNÍKOV(pôda podľa LPIS)</t>
  </si>
  <si>
    <t>Spolu *</t>
  </si>
  <si>
    <t>Dlhodobý nehmotný majetok</t>
  </si>
  <si>
    <t>Dlhodobý hmotný majetok</t>
  </si>
  <si>
    <t>Dlhodobý finančný majetok</t>
  </si>
  <si>
    <t xml:space="preserve">Zásoby celkom </t>
  </si>
  <si>
    <t>Materiál</t>
  </si>
  <si>
    <t>Tovar</t>
  </si>
  <si>
    <t>Nedokončená výroba</t>
  </si>
  <si>
    <t>Pohľadávky</t>
  </si>
  <si>
    <t>Krátkodobý finančný majetok</t>
  </si>
  <si>
    <t>Peniaze a ceniny</t>
  </si>
  <si>
    <t>Účty v bankách</t>
  </si>
  <si>
    <t>Ostatný krátkodob. finanč. majetok</t>
  </si>
  <si>
    <t>Priebežné položky (+ –)</t>
  </si>
  <si>
    <t xml:space="preserve">         -</t>
  </si>
  <si>
    <t>Oprav. položka k nadobud. majetku</t>
  </si>
  <si>
    <t xml:space="preserve">         -   </t>
  </si>
  <si>
    <t>Rezervy</t>
  </si>
  <si>
    <t>Úvery</t>
  </si>
  <si>
    <t xml:space="preserve">           -    </t>
  </si>
  <si>
    <t xml:space="preserve">          -   </t>
  </si>
  <si>
    <t>Záväzky celkom</t>
  </si>
  <si>
    <t>* Vrátane 10 podnikov bez pôdy</t>
  </si>
  <si>
    <r>
      <t>v Sk.ha</t>
    </r>
    <r>
      <rPr>
        <vertAlign val="superscript"/>
        <sz val="12"/>
        <rFont val="Times New Roman CE"/>
        <family val="1"/>
      </rPr>
      <t>-1</t>
    </r>
    <r>
      <rPr>
        <sz val="12"/>
        <rFont val="Times New Roman CE"/>
        <family val="1"/>
      </rPr>
      <t xml:space="preserve"> p. p. </t>
    </r>
  </si>
  <si>
    <t>ZÁKLADNÉ EKONOMICKÉ UKAZOVATELE, NÁKLADOVOSŤ VÝNOSOV A RENTABILITA VÝNOSOV</t>
  </si>
  <si>
    <t xml:space="preserve">za potravinársky priemysel podľa odborov </t>
  </si>
  <si>
    <t>v mil. Sk</t>
  </si>
  <si>
    <t>Výsledok hospodárenia</t>
  </si>
  <si>
    <t>Výnosy</t>
  </si>
  <si>
    <t>Náklady</t>
  </si>
  <si>
    <t>Nákladovosť výnosov                       v Sk</t>
  </si>
  <si>
    <t>Rentabilita výnosov v %</t>
  </si>
  <si>
    <t>Odbor</t>
  </si>
  <si>
    <t>2006</t>
  </si>
  <si>
    <t>2007</t>
  </si>
  <si>
    <t>Rozdiel 07-06</t>
  </si>
  <si>
    <t>Mliekarenský priemysel</t>
  </si>
  <si>
    <t>Cukrovarnícky priemysel</t>
  </si>
  <si>
    <t>Cukrovinkársko-pečivárenský priem. s výrobou kávovín</t>
  </si>
  <si>
    <t>Hydinársky priemysel</t>
  </si>
  <si>
    <t>Mäsový priemysel</t>
  </si>
  <si>
    <t>Mlynársky priemysel</t>
  </si>
  <si>
    <t>Pekárensko-cukrárenský priemysel</t>
  </si>
  <si>
    <t>Konzervárenský priemysel</t>
  </si>
  <si>
    <t>Škrobárenský priemysel</t>
  </si>
  <si>
    <t>Liehovarnícky priemysel s výrobou droždia, horčice a octu</t>
  </si>
  <si>
    <t>Mraziarenský priemysel</t>
  </si>
  <si>
    <t>Priemysel spracovania rýb</t>
  </si>
  <si>
    <t>Pivovarnícky a sladovnícky priemysel</t>
  </si>
  <si>
    <t>Priemysel výroby nealkoholických nápojov</t>
  </si>
  <si>
    <t>Tukový priemysel</t>
  </si>
  <si>
    <t>Vinársky priemysel</t>
  </si>
  <si>
    <t>Ostatné</t>
  </si>
  <si>
    <t>Potravinársky priemysel</t>
  </si>
  <si>
    <t>Prameň: POTRAV (MP SR) 1-02, CD MP SR, VÚEPP</t>
  </si>
  <si>
    <t>DLHODOBÝ HMOTNÝ A NEHMOTNÝ MAJETOK, JEHO OPOTREBOVANOSŤ A ZADĹŽENOSŤ CELKOVÉHO MAJETKU</t>
  </si>
  <si>
    <t xml:space="preserve">Dlhodobý hmotný a nehmotný </t>
  </si>
  <si>
    <t xml:space="preserve">Opotrebovanosť </t>
  </si>
  <si>
    <t>Zadĺženosť</t>
  </si>
  <si>
    <t>majetok v mil. Sk</t>
  </si>
  <si>
    <t>DHNM v %</t>
  </si>
  <si>
    <t>celkového majetku v %</t>
  </si>
  <si>
    <t xml:space="preserve">Mliekarenský </t>
  </si>
  <si>
    <t xml:space="preserve">Cukrovarnícky </t>
  </si>
  <si>
    <t>Cukrovinkársko-pečivárenský s výrobou kávovín</t>
  </si>
  <si>
    <t xml:space="preserve">Hydinársky </t>
  </si>
  <si>
    <t xml:space="preserve">Mäsový </t>
  </si>
  <si>
    <t xml:space="preserve">Mlynársky </t>
  </si>
  <si>
    <t xml:space="preserve">Pekárensko-cukrárenský </t>
  </si>
  <si>
    <t xml:space="preserve">Konzervárenský </t>
  </si>
  <si>
    <t xml:space="preserve">Škrobárenský </t>
  </si>
  <si>
    <t>Liehovarnícky s výrobou droždia, horčice a octu</t>
  </si>
  <si>
    <t xml:space="preserve">Mraziarenský </t>
  </si>
  <si>
    <t>Spracovania rýb</t>
  </si>
  <si>
    <t xml:space="preserve">Pivovarnícky a sladovnícky </t>
  </si>
  <si>
    <t>Výroby nealkoholických nápojov</t>
  </si>
  <si>
    <t xml:space="preserve">Tukový </t>
  </si>
  <si>
    <t xml:space="preserve">Vinársky </t>
  </si>
  <si>
    <t>HRUBÝ OBRAT, VÝROBNÁ SPOTREBA A PRIDANÁ HODNOTA</t>
  </si>
  <si>
    <t>Hrubý obrat</t>
  </si>
  <si>
    <t>Index 2007/06</t>
  </si>
  <si>
    <t>HRUBÁ POĽNOHOSPODÁRSKA PRODUKCIA V BEŽNÝCH CENÁCH</t>
  </si>
  <si>
    <t>Index</t>
  </si>
  <si>
    <t>2007*)</t>
  </si>
  <si>
    <t>2007/2006</t>
  </si>
  <si>
    <t>Hrubá rastlinná produkcia celkom</t>
  </si>
  <si>
    <t xml:space="preserve">z toho :    </t>
  </si>
  <si>
    <t>obilniny</t>
  </si>
  <si>
    <t>obchodné plodiny</t>
  </si>
</sst>
</file>

<file path=xl/styles.xml><?xml version="1.0" encoding="utf-8"?>
<styleSheet xmlns="http://schemas.openxmlformats.org/spreadsheetml/2006/main">
  <numFmts count="4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\o\n\th\ d\,\ yyyy"/>
    <numFmt numFmtId="165" formatCode="_-* #,##0\ _D_M_-;\-* #,##0\ _D_M_-;_-* &quot;-&quot;\ _D_M_-;_-@_-"/>
    <numFmt numFmtId="166" formatCode="_-* #,##0.00\ _D_M_-;\-* #,##0.00\ _D_M_-;_-* &quot;-&quot;??\ _D_M_-;_-@_-"/>
    <numFmt numFmtId="167" formatCode="#.00"/>
    <numFmt numFmtId="168" formatCode="#."/>
    <numFmt numFmtId="169" formatCode="###\ ###\ ##0.00"/>
    <numFmt numFmtId="170" formatCode="\ General"/>
    <numFmt numFmtId="171" formatCode="#\ ##0"/>
    <numFmt numFmtId="172" formatCode="###\ ###\ ##0"/>
    <numFmt numFmtId="173" formatCode="0.0"/>
    <numFmt numFmtId="174" formatCode="#\ ##0.0"/>
    <numFmt numFmtId="175" formatCode="\(#\ ##0.0\);\(\-#\ ##0.0\)"/>
    <numFmt numFmtId="176" formatCode="_-* #,##0\ &quot;DM&quot;_-;\-* #,##0\ &quot;DM&quot;_-;_-* &quot;-&quot;\ &quot;DM&quot;_-;_-@_-"/>
    <numFmt numFmtId="177" formatCode="_-* #,##0.00\ &quot;DM&quot;_-;\-* #,##0.00\ &quot;DM&quot;_-;_-* &quot;-&quot;??\ &quot;DM&quot;_-;_-@_-"/>
    <numFmt numFmtId="178" formatCode="0_)"/>
    <numFmt numFmtId="179" formatCode="#,##0.0"/>
    <numFmt numFmtId="180" formatCode="#,##0_)"/>
    <numFmt numFmtId="181" formatCode="0.0_)"/>
    <numFmt numFmtId="182" formatCode="#,##0__"/>
    <numFmt numFmtId="183" formatCode="0.0____"/>
    <numFmt numFmtId="184" formatCode="0.0_)__"/>
    <numFmt numFmtId="185" formatCode="#,##0___)"/>
    <numFmt numFmtId="186" formatCode="0.0___)"/>
    <numFmt numFmtId="187" formatCode="#,##0____"/>
    <numFmt numFmtId="188" formatCode="#,##0.0__"/>
    <numFmt numFmtId="189" formatCode="0.00__"/>
    <numFmt numFmtId="190" formatCode="0.0__"/>
    <numFmt numFmtId="191" formatCode="0__"/>
    <numFmt numFmtId="192" formatCode="#,##0.0_)"/>
    <numFmt numFmtId="193" formatCode="#,##0.00_)"/>
    <numFmt numFmtId="194" formatCode="#,##0.000_)"/>
    <numFmt numFmtId="195" formatCode="0.000_)"/>
    <numFmt numFmtId="196" formatCode="0.00_)"/>
    <numFmt numFmtId="197" formatCode="0000"/>
  </numFmts>
  <fonts count="68">
    <font>
      <sz val="11"/>
      <name val="Times New Roman"/>
      <family val="0"/>
    </font>
    <font>
      <sz val="10"/>
      <name val="Arial"/>
      <family val="0"/>
    </font>
    <font>
      <sz val="11"/>
      <color indexed="8"/>
      <name val="Courier"/>
      <family val="0"/>
    </font>
    <font>
      <sz val="10"/>
      <name val="Times"/>
      <family val="0"/>
    </font>
    <font>
      <b/>
      <sz val="11"/>
      <color indexed="8"/>
      <name val="Courier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sz val="11"/>
      <color indexed="10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vertAlign val="superscript"/>
      <sz val="11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vertAlign val="superscript"/>
      <sz val="12"/>
      <name val="Times New Roman CE"/>
      <family val="1"/>
    </font>
    <font>
      <sz val="11"/>
      <name val="Arial CE"/>
      <family val="0"/>
    </font>
    <font>
      <sz val="11"/>
      <color indexed="10"/>
      <name val="Times New Roman CE"/>
      <family val="1"/>
    </font>
    <font>
      <i/>
      <sz val="11"/>
      <name val="Times New Roman CE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sz val="11"/>
      <color indexed="8"/>
      <name val="Times New Roman CE"/>
      <family val="1"/>
    </font>
    <font>
      <sz val="10"/>
      <name val="MS Sans Serif"/>
      <family val="0"/>
    </font>
    <font>
      <i/>
      <sz val="10"/>
      <name val="Times New Roman CE"/>
      <family val="1"/>
    </font>
    <font>
      <sz val="10"/>
      <name val="Tahoma"/>
      <family val="2"/>
    </font>
    <font>
      <sz val="8"/>
      <name val="Tahoma"/>
      <family val="0"/>
    </font>
    <font>
      <sz val="12"/>
      <name val="Arial CE"/>
      <family val="0"/>
    </font>
    <font>
      <sz val="13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MS Sans Serif"/>
      <family val="0"/>
    </font>
    <font>
      <b/>
      <sz val="12"/>
      <color indexed="8"/>
      <name val="Times New Roman CE"/>
      <family val="1"/>
    </font>
    <font>
      <b/>
      <sz val="11"/>
      <color indexed="8"/>
      <name val="Times New Roman CE"/>
      <family val="1"/>
    </font>
    <font>
      <b/>
      <sz val="11"/>
      <color indexed="12"/>
      <name val="Times New Roman CE"/>
      <family val="1"/>
    </font>
    <font>
      <u val="single"/>
      <sz val="10"/>
      <color indexed="12"/>
      <name val="Arial CE"/>
      <family val="0"/>
    </font>
    <font>
      <vertAlign val="superscript"/>
      <sz val="10"/>
      <name val="Times New Roman CE"/>
      <family val="1"/>
    </font>
    <font>
      <vertAlign val="superscript"/>
      <sz val="10"/>
      <color indexed="10"/>
      <name val="Times New Roman CE"/>
      <family val="1"/>
    </font>
    <font>
      <sz val="9.5"/>
      <name val="Times New Roman CE"/>
      <family val="1"/>
    </font>
    <font>
      <vertAlign val="superscript"/>
      <sz val="9.5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vertAlign val="superscript"/>
      <sz val="16"/>
      <name val="Times New Roman CE"/>
      <family val="1"/>
    </font>
    <font>
      <b/>
      <vertAlign val="superscript"/>
      <sz val="16"/>
      <name val="Times New Roman CE"/>
      <family val="1"/>
    </font>
    <font>
      <sz val="12"/>
      <name val="Times New Roman"/>
      <family val="1"/>
    </font>
    <font>
      <sz val="11"/>
      <name val="Times"/>
      <family val="1"/>
    </font>
    <font>
      <sz val="11"/>
      <color indexed="12"/>
      <name val="Times New Roman CE"/>
      <family val="1"/>
    </font>
    <font>
      <strike/>
      <sz val="12"/>
      <name val="Times New Roman CE"/>
      <family val="1"/>
    </font>
    <font>
      <b/>
      <sz val="11"/>
      <color indexed="10"/>
      <name val="Times New Roman CE"/>
      <family val="1"/>
    </font>
    <font>
      <b/>
      <vertAlign val="superscript"/>
      <sz val="11"/>
      <name val="Times New Roman CE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medium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2" fillId="0" borderId="0">
      <alignment/>
      <protection locked="0"/>
    </xf>
    <xf numFmtId="168" fontId="4" fillId="0" borderId="0">
      <alignment/>
      <protection locked="0"/>
    </xf>
    <xf numFmtId="168" fontId="4" fillId="0" borderId="0">
      <alignment/>
      <protection locked="0"/>
    </xf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6" fillId="0" borderId="0">
      <alignment horizontal="centerContinuous" wrapText="1"/>
      <protection/>
    </xf>
    <xf numFmtId="0" fontId="7" fillId="0" borderId="0">
      <alignment horizontal="centerContinuous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 horizont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9" fontId="8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170" fontId="10" fillId="0" borderId="0">
      <alignment/>
      <protection/>
    </xf>
    <xf numFmtId="170" fontId="8" fillId="0" borderId="0">
      <alignment/>
      <protection/>
    </xf>
    <xf numFmtId="0" fontId="8" fillId="0" borderId="1">
      <alignment horizontal="left"/>
      <protection/>
    </xf>
    <xf numFmtId="0" fontId="11" fillId="0" borderId="0">
      <alignment horizontal="left"/>
      <protection/>
    </xf>
    <xf numFmtId="0" fontId="8" fillId="0" borderId="2">
      <alignment horizontal="right"/>
      <protection/>
    </xf>
    <xf numFmtId="171" fontId="9" fillId="0" borderId="3" applyNumberFormat="0" applyAlignment="0">
      <protection/>
    </xf>
    <xf numFmtId="171" fontId="9" fillId="0" borderId="4">
      <alignment horizontal="right"/>
      <protection/>
    </xf>
    <xf numFmtId="0" fontId="12" fillId="0" borderId="0">
      <alignment/>
      <protection/>
    </xf>
    <xf numFmtId="172" fontId="8" fillId="0" borderId="0">
      <alignment horizontal="right"/>
      <protection/>
    </xf>
    <xf numFmtId="169" fontId="8" fillId="0" borderId="0">
      <alignment/>
      <protection/>
    </xf>
    <xf numFmtId="1" fontId="8" fillId="0" borderId="0">
      <alignment horizontal="right"/>
      <protection/>
    </xf>
    <xf numFmtId="173" fontId="8" fillId="0" borderId="0">
      <alignment horizontal="right"/>
      <protection/>
    </xf>
    <xf numFmtId="2" fontId="8" fillId="0" borderId="0">
      <alignment horizontal="right"/>
      <protection/>
    </xf>
    <xf numFmtId="174" fontId="8" fillId="0" borderId="0">
      <alignment horizontal="right"/>
      <protection/>
    </xf>
    <xf numFmtId="0" fontId="7" fillId="0" borderId="0">
      <alignment horizontal="centerContinuous" wrapText="1"/>
      <protection/>
    </xf>
    <xf numFmtId="175" fontId="13" fillId="0" borderId="0">
      <alignment horizontal="left"/>
      <protection/>
    </xf>
    <xf numFmtId="0" fontId="14" fillId="0" borderId="0">
      <alignment horizontal="left"/>
      <protection/>
    </xf>
    <xf numFmtId="0" fontId="8" fillId="0" borderId="0">
      <alignment horizontal="center"/>
      <protection/>
    </xf>
    <xf numFmtId="0" fontId="8" fillId="0" borderId="2">
      <alignment horizontal="center"/>
      <protection/>
    </xf>
    <xf numFmtId="0" fontId="9" fillId="0" borderId="5">
      <alignment horizontal="left"/>
      <protection/>
    </xf>
    <xf numFmtId="168" fontId="2" fillId="0" borderId="6">
      <alignment/>
      <protection locked="0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</cellStyleXfs>
  <cellXfs count="2134">
    <xf numFmtId="0" fontId="0" fillId="0" borderId="0" xfId="0" applyAlignment="1">
      <alignment/>
    </xf>
    <xf numFmtId="0" fontId="16" fillId="0" borderId="0" xfId="34" applyFont="1">
      <alignment/>
      <protection/>
    </xf>
    <xf numFmtId="3" fontId="16" fillId="0" borderId="0" xfId="34" applyNumberFormat="1" applyFont="1">
      <alignment/>
      <protection/>
    </xf>
    <xf numFmtId="0" fontId="6" fillId="0" borderId="0" xfId="0" applyFont="1" applyAlignment="1">
      <alignment/>
    </xf>
    <xf numFmtId="178" fontId="16" fillId="0" borderId="0" xfId="30" applyNumberFormat="1" applyFont="1" applyAlignment="1" applyProtection="1">
      <alignment horizontal="left"/>
      <protection/>
    </xf>
    <xf numFmtId="0" fontId="17" fillId="0" borderId="0" xfId="34" applyFont="1" applyAlignment="1">
      <alignment horizontal="left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0" xfId="26" applyFont="1" applyBorder="1" applyAlignment="1">
      <alignment horizontal="left" vertical="center"/>
      <protection/>
    </xf>
    <xf numFmtId="0" fontId="0" fillId="0" borderId="0" xfId="34" applyFont="1" applyBorder="1" applyAlignment="1">
      <alignment horizontal="centerContinuous"/>
      <protection/>
    </xf>
    <xf numFmtId="0" fontId="0" fillId="0" borderId="0" xfId="34" applyFont="1">
      <alignment/>
      <protection/>
    </xf>
    <xf numFmtId="0" fontId="6" fillId="0" borderId="0" xfId="34" applyFont="1" applyAlignment="1">
      <alignment vertical="center"/>
      <protection/>
    </xf>
    <xf numFmtId="1" fontId="0" fillId="0" borderId="7" xfId="34" applyNumberFormat="1" applyFont="1" applyBorder="1" quotePrefix="1">
      <alignment/>
      <protection/>
    </xf>
    <xf numFmtId="1" fontId="0" fillId="0" borderId="8" xfId="34" applyNumberFormat="1" applyFont="1" applyBorder="1" quotePrefix="1">
      <alignment/>
      <protection/>
    </xf>
    <xf numFmtId="3" fontId="0" fillId="0" borderId="0" xfId="34" applyNumberFormat="1" applyFont="1">
      <alignment/>
      <protection/>
    </xf>
    <xf numFmtId="4" fontId="0" fillId="0" borderId="7" xfId="34" applyNumberFormat="1" applyFont="1" applyBorder="1" quotePrefix="1">
      <alignment/>
      <protection/>
    </xf>
    <xf numFmtId="4" fontId="0" fillId="0" borderId="8" xfId="34" applyNumberFormat="1" applyFont="1" applyBorder="1" quotePrefix="1">
      <alignment/>
      <protection/>
    </xf>
    <xf numFmtId="4" fontId="0" fillId="0" borderId="9" xfId="34" applyNumberFormat="1" applyFont="1" applyBorder="1" quotePrefix="1">
      <alignment/>
      <protection/>
    </xf>
    <xf numFmtId="4" fontId="0" fillId="0" borderId="10" xfId="34" applyNumberFormat="1" applyFont="1" applyBorder="1" quotePrefix="1">
      <alignment/>
      <protection/>
    </xf>
    <xf numFmtId="1" fontId="0" fillId="0" borderId="11" xfId="34" applyNumberFormat="1" applyFont="1" applyBorder="1" quotePrefix="1">
      <alignment/>
      <protection/>
    </xf>
    <xf numFmtId="1" fontId="0" fillId="0" borderId="12" xfId="34" applyNumberFormat="1" applyFont="1" applyBorder="1" quotePrefix="1">
      <alignment/>
      <protection/>
    </xf>
    <xf numFmtId="3" fontId="0" fillId="0" borderId="0" xfId="34" applyNumberFormat="1" applyFont="1" applyBorder="1" quotePrefix="1">
      <alignment/>
      <protection/>
    </xf>
    <xf numFmtId="4" fontId="0" fillId="0" borderId="13" xfId="34" applyNumberFormat="1" applyFont="1" applyBorder="1" quotePrefix="1">
      <alignment/>
      <protection/>
    </xf>
    <xf numFmtId="4" fontId="0" fillId="0" borderId="14" xfId="34" applyNumberFormat="1" applyFont="1" applyBorder="1" quotePrefix="1">
      <alignment/>
      <protection/>
    </xf>
    <xf numFmtId="0" fontId="0" fillId="0" borderId="0" xfId="34" applyFont="1" applyAlignment="1">
      <alignment horizontal="right"/>
      <protection/>
    </xf>
    <xf numFmtId="0" fontId="16" fillId="0" borderId="0" xfId="34" applyFont="1" applyAlignment="1">
      <alignment horizontal="right"/>
      <protection/>
    </xf>
    <xf numFmtId="0" fontId="16" fillId="0" borderId="0" xfId="0" applyFont="1" applyAlignment="1">
      <alignment/>
    </xf>
    <xf numFmtId="1" fontId="16" fillId="0" borderId="0" xfId="34" applyNumberFormat="1" applyFont="1">
      <alignment/>
      <protection/>
    </xf>
    <xf numFmtId="0" fontId="0" fillId="0" borderId="15" xfId="80" applyFont="1" applyBorder="1" applyAlignment="1">
      <alignment horizontal="left" vertical="center"/>
      <protection/>
    </xf>
    <xf numFmtId="0" fontId="0" fillId="0" borderId="16" xfId="76" applyFont="1" applyBorder="1">
      <alignment horizontal="left"/>
      <protection/>
    </xf>
    <xf numFmtId="0" fontId="0" fillId="0" borderId="17" xfId="76" applyFont="1" applyBorder="1">
      <alignment horizontal="left"/>
      <protection/>
    </xf>
    <xf numFmtId="0" fontId="0" fillId="0" borderId="18" xfId="76" applyFont="1" applyBorder="1">
      <alignment horizontal="left"/>
      <protection/>
    </xf>
    <xf numFmtId="0" fontId="0" fillId="0" borderId="19" xfId="76" applyFont="1" applyBorder="1">
      <alignment horizontal="left"/>
      <protection/>
    </xf>
    <xf numFmtId="0" fontId="0" fillId="0" borderId="20" xfId="80" applyFont="1" applyBorder="1" applyAlignment="1">
      <alignment horizontal="left" vertical="center"/>
      <protection/>
    </xf>
    <xf numFmtId="0" fontId="0" fillId="0" borderId="21" xfId="77" applyFont="1" applyBorder="1">
      <alignment/>
      <protection/>
    </xf>
    <xf numFmtId="0" fontId="0" fillId="0" borderId="21" xfId="34" applyFont="1" applyBorder="1">
      <alignment/>
      <protection/>
    </xf>
    <xf numFmtId="0" fontId="0" fillId="0" borderId="22" xfId="34" applyFont="1" applyBorder="1">
      <alignment/>
      <protection/>
    </xf>
    <xf numFmtId="0" fontId="0" fillId="0" borderId="23" xfId="77" applyFont="1" applyBorder="1">
      <alignment/>
      <protection/>
    </xf>
    <xf numFmtId="49" fontId="0" fillId="0" borderId="21" xfId="34" applyNumberFormat="1" applyFont="1" applyBorder="1">
      <alignment/>
      <protection/>
    </xf>
    <xf numFmtId="0" fontId="0" fillId="0" borderId="24" xfId="34" applyFont="1" applyBorder="1">
      <alignment/>
      <protection/>
    </xf>
    <xf numFmtId="0" fontId="16" fillId="0" borderId="0" xfId="34" applyFont="1" applyAlignment="1">
      <alignment horizontal="left"/>
      <protection/>
    </xf>
    <xf numFmtId="0" fontId="0" fillId="2" borderId="25" xfId="34" applyFont="1" applyFill="1" applyBorder="1" applyAlignment="1">
      <alignment horizontal="center" vertical="center"/>
      <protection/>
    </xf>
    <xf numFmtId="0" fontId="0" fillId="0" borderId="25" xfId="82" applyFont="1" applyBorder="1" applyAlignment="1">
      <alignment horizontal="center" vertical="center"/>
      <protection/>
    </xf>
    <xf numFmtId="0" fontId="0" fillId="0" borderId="25" xfId="34" applyFont="1" applyBorder="1" applyAlignment="1">
      <alignment horizontal="center" vertical="center"/>
      <protection/>
    </xf>
    <xf numFmtId="0" fontId="0" fillId="0" borderId="26" xfId="34" applyFont="1" applyBorder="1" applyAlignment="1">
      <alignment horizontal="center" vertical="center"/>
      <protection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179" fontId="16" fillId="0" borderId="7" xfId="0" applyNumberFormat="1" applyFont="1" applyBorder="1" applyAlignment="1">
      <alignment/>
    </xf>
    <xf numFmtId="179" fontId="16" fillId="0" borderId="8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24" xfId="0" applyFont="1" applyBorder="1" applyAlignment="1">
      <alignment/>
    </xf>
    <xf numFmtId="3" fontId="16" fillId="0" borderId="19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179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179" fontId="16" fillId="0" borderId="14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16" fillId="0" borderId="32" xfId="0" applyNumberFormat="1" applyFont="1" applyBorder="1" applyAlignment="1">
      <alignment/>
    </xf>
    <xf numFmtId="179" fontId="16" fillId="0" borderId="32" xfId="0" applyNumberFormat="1" applyFont="1" applyBorder="1" applyAlignment="1">
      <alignment/>
    </xf>
    <xf numFmtId="0" fontId="16" fillId="0" borderId="32" xfId="0" applyFont="1" applyBorder="1" applyAlignment="1">
      <alignment/>
    </xf>
    <xf numFmtId="179" fontId="0" fillId="0" borderId="32" xfId="0" applyNumberFormat="1" applyFont="1" applyBorder="1" applyAlignment="1">
      <alignment/>
    </xf>
    <xf numFmtId="179" fontId="16" fillId="0" borderId="32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16" fillId="0" borderId="16" xfId="0" applyNumberFormat="1" applyFont="1" applyBorder="1" applyAlignment="1">
      <alignment/>
    </xf>
    <xf numFmtId="1" fontId="16" fillId="0" borderId="7" xfId="0" applyNumberFormat="1" applyFont="1" applyBorder="1" applyAlignment="1">
      <alignment/>
    </xf>
    <xf numFmtId="173" fontId="16" fillId="0" borderId="7" xfId="0" applyNumberFormat="1" applyFont="1" applyBorder="1" applyAlignment="1">
      <alignment/>
    </xf>
    <xf numFmtId="173" fontId="16" fillId="0" borderId="8" xfId="0" applyNumberFormat="1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16" fillId="0" borderId="8" xfId="0" applyFont="1" applyBorder="1" applyAlignment="1">
      <alignment/>
    </xf>
    <xf numFmtId="173" fontId="16" fillId="0" borderId="13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0" fillId="0" borderId="0" xfId="0" applyFont="1" applyBorder="1" applyAlignment="1">
      <alignment/>
    </xf>
    <xf numFmtId="173" fontId="1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3" fontId="16" fillId="0" borderId="14" xfId="0" applyNumberFormat="1" applyFont="1" applyBorder="1" applyAlignment="1">
      <alignment/>
    </xf>
    <xf numFmtId="173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79" fontId="1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0" fillId="0" borderId="0" xfId="56" applyFont="1">
      <alignment/>
      <protection/>
    </xf>
    <xf numFmtId="0" fontId="21" fillId="0" borderId="0" xfId="56" applyFont="1">
      <alignment/>
      <protection/>
    </xf>
    <xf numFmtId="0" fontId="21" fillId="0" borderId="20" xfId="56" applyFont="1" applyBorder="1">
      <alignment/>
      <protection/>
    </xf>
    <xf numFmtId="0" fontId="21" fillId="0" borderId="35" xfId="56" applyFont="1" applyBorder="1" applyAlignment="1">
      <alignment horizontal="center"/>
      <protection/>
    </xf>
    <xf numFmtId="0" fontId="21" fillId="0" borderId="25" xfId="56" applyFont="1" applyBorder="1" applyAlignment="1">
      <alignment horizontal="center"/>
      <protection/>
    </xf>
    <xf numFmtId="0" fontId="21" fillId="0" borderId="36" xfId="56" applyFont="1" applyBorder="1" applyAlignment="1">
      <alignment horizontal="center"/>
      <protection/>
    </xf>
    <xf numFmtId="0" fontId="21" fillId="0" borderId="21" xfId="56" applyFont="1" applyBorder="1">
      <alignment/>
      <protection/>
    </xf>
    <xf numFmtId="173" fontId="21" fillId="0" borderId="0" xfId="56" applyNumberFormat="1" applyFont="1" applyBorder="1" applyAlignment="1">
      <alignment horizontal="right"/>
      <protection/>
    </xf>
    <xf numFmtId="173" fontId="21" fillId="0" borderId="7" xfId="56" applyNumberFormat="1" applyFont="1" applyBorder="1" applyAlignment="1">
      <alignment horizontal="right"/>
      <protection/>
    </xf>
    <xf numFmtId="173" fontId="21" fillId="0" borderId="37" xfId="56" applyNumberFormat="1" applyFont="1" applyBorder="1" applyAlignment="1">
      <alignment horizontal="right"/>
      <protection/>
    </xf>
    <xf numFmtId="0" fontId="21" fillId="0" borderId="21" xfId="56" applyFont="1" applyBorder="1" applyAlignment="1">
      <alignment wrapText="1"/>
      <protection/>
    </xf>
    <xf numFmtId="0" fontId="21" fillId="0" borderId="24" xfId="56" applyFont="1" applyBorder="1">
      <alignment/>
      <protection/>
    </xf>
    <xf numFmtId="173" fontId="21" fillId="0" borderId="32" xfId="56" applyNumberFormat="1" applyFont="1" applyBorder="1" applyAlignment="1">
      <alignment horizontal="right"/>
      <protection/>
    </xf>
    <xf numFmtId="173" fontId="21" fillId="0" borderId="13" xfId="56" applyNumberFormat="1" applyFont="1" applyBorder="1" applyAlignment="1">
      <alignment horizontal="right"/>
      <protection/>
    </xf>
    <xf numFmtId="173" fontId="21" fillId="0" borderId="38" xfId="56" applyNumberFormat="1" applyFont="1" applyBorder="1" applyAlignment="1">
      <alignment horizontal="right"/>
      <protection/>
    </xf>
    <xf numFmtId="0" fontId="22" fillId="0" borderId="0" xfId="56" applyFont="1">
      <alignment/>
      <protection/>
    </xf>
    <xf numFmtId="0" fontId="23" fillId="0" borderId="0" xfId="56" applyFont="1">
      <alignment/>
      <protection/>
    </xf>
    <xf numFmtId="0" fontId="6" fillId="0" borderId="0" xfId="0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173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173" fontId="0" fillId="0" borderId="9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173" fontId="0" fillId="0" borderId="42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79" fontId="0" fillId="0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3" fontId="0" fillId="0" borderId="44" xfId="0" applyNumberFormat="1" applyFont="1" applyFill="1" applyBorder="1" applyAlignment="1">
      <alignment horizontal="right"/>
    </xf>
    <xf numFmtId="179" fontId="0" fillId="0" borderId="45" xfId="0" applyNumberFormat="1" applyFont="1" applyFill="1" applyBorder="1" applyAlignment="1">
      <alignment horizontal="right"/>
    </xf>
    <xf numFmtId="1" fontId="0" fillId="0" borderId="45" xfId="0" applyNumberFormat="1" applyFont="1" applyFill="1" applyBorder="1" applyAlignment="1">
      <alignment/>
    </xf>
    <xf numFmtId="173" fontId="0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179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179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0" fillId="0" borderId="0" xfId="59" applyFont="1">
      <alignment/>
      <protection/>
    </xf>
    <xf numFmtId="0" fontId="21" fillId="0" borderId="0" xfId="59" applyFont="1">
      <alignment/>
      <protection/>
    </xf>
    <xf numFmtId="0" fontId="21" fillId="0" borderId="0" xfId="59" applyFont="1" applyAlignment="1">
      <alignment horizontal="left"/>
      <protection/>
    </xf>
    <xf numFmtId="0" fontId="21" fillId="0" borderId="0" xfId="59" applyFont="1" applyAlignment="1">
      <alignment horizontal="right"/>
      <protection/>
    </xf>
    <xf numFmtId="0" fontId="21" fillId="0" borderId="39" xfId="68" applyFont="1" applyBorder="1" applyAlignment="1">
      <alignment horizontal="centerContinuous" vertical="center"/>
      <protection/>
    </xf>
    <xf numFmtId="0" fontId="21" fillId="0" borderId="40" xfId="68" applyFont="1" applyBorder="1" applyAlignment="1">
      <alignment horizontal="centerContinuous" vertical="center"/>
      <protection/>
    </xf>
    <xf numFmtId="2" fontId="21" fillId="0" borderId="40" xfId="68" applyNumberFormat="1" applyFont="1" applyBorder="1" applyAlignment="1">
      <alignment horizontal="centerContinuous" vertical="center" wrapText="1"/>
      <protection/>
    </xf>
    <xf numFmtId="2" fontId="21" fillId="0" borderId="47" xfId="68" applyNumberFormat="1" applyFont="1" applyBorder="1" applyAlignment="1">
      <alignment horizontal="centerContinuous" vertical="center" wrapText="1"/>
      <protection/>
    </xf>
    <xf numFmtId="0" fontId="21" fillId="0" borderId="21" xfId="68" applyFont="1" applyBorder="1" applyAlignment="1">
      <alignment vertical="center"/>
      <protection/>
    </xf>
    <xf numFmtId="3" fontId="21" fillId="0" borderId="16" xfId="68" applyNumberFormat="1" applyFont="1" applyBorder="1" applyAlignment="1">
      <alignment vertical="center"/>
      <protection/>
    </xf>
    <xf numFmtId="3" fontId="21" fillId="0" borderId="7" xfId="68" applyNumberFormat="1" applyFont="1" applyBorder="1" applyAlignment="1">
      <alignment vertical="center"/>
      <protection/>
    </xf>
    <xf numFmtId="0" fontId="21" fillId="0" borderId="7" xfId="68" applyFont="1" applyBorder="1" applyAlignment="1">
      <alignment vertical="center"/>
      <protection/>
    </xf>
    <xf numFmtId="0" fontId="21" fillId="0" borderId="8" xfId="68" applyFont="1" applyBorder="1" applyAlignment="1">
      <alignment vertical="center"/>
      <protection/>
    </xf>
    <xf numFmtId="3" fontId="21" fillId="0" borderId="48" xfId="68" applyNumberFormat="1" applyFont="1" applyBorder="1" applyAlignment="1">
      <alignment vertical="center"/>
      <protection/>
    </xf>
    <xf numFmtId="0" fontId="21" fillId="0" borderId="21" xfId="68" applyFont="1" applyFill="1" applyBorder="1" applyAlignment="1">
      <alignment vertical="center"/>
      <protection/>
    </xf>
    <xf numFmtId="0" fontId="23" fillId="0" borderId="0" xfId="59" applyFont="1">
      <alignment/>
      <protection/>
    </xf>
    <xf numFmtId="0" fontId="21" fillId="0" borderId="24" xfId="68" applyFont="1" applyBorder="1" applyAlignment="1">
      <alignment vertical="center"/>
      <protection/>
    </xf>
    <xf numFmtId="3" fontId="21" fillId="0" borderId="19" xfId="68" applyNumberFormat="1" applyFont="1" applyBorder="1" applyAlignment="1">
      <alignment vertical="center"/>
      <protection/>
    </xf>
    <xf numFmtId="3" fontId="21" fillId="0" borderId="13" xfId="68" applyNumberFormat="1" applyFont="1" applyBorder="1" applyAlignment="1">
      <alignment vertical="center"/>
      <protection/>
    </xf>
    <xf numFmtId="0" fontId="21" fillId="0" borderId="13" xfId="68" applyFont="1" applyBorder="1" applyAlignment="1">
      <alignment vertical="center"/>
      <protection/>
    </xf>
    <xf numFmtId="0" fontId="21" fillId="0" borderId="14" xfId="68" applyFont="1" applyBorder="1" applyAlignment="1">
      <alignment vertical="center"/>
      <protection/>
    </xf>
    <xf numFmtId="0" fontId="23" fillId="0" borderId="0" xfId="68" applyFont="1">
      <alignment/>
      <protection/>
    </xf>
    <xf numFmtId="0" fontId="20" fillId="0" borderId="0" xfId="69" applyFont="1" applyAlignment="1">
      <alignment vertical="center"/>
      <protection/>
    </xf>
    <xf numFmtId="0" fontId="21" fillId="0" borderId="0" xfId="69" applyFont="1">
      <alignment/>
      <protection/>
    </xf>
    <xf numFmtId="2" fontId="21" fillId="0" borderId="0" xfId="69" applyNumberFormat="1" applyFont="1">
      <alignment/>
      <protection/>
    </xf>
    <xf numFmtId="0" fontId="21" fillId="0" borderId="0" xfId="60" applyFont="1">
      <alignment/>
      <protection/>
    </xf>
    <xf numFmtId="2" fontId="21" fillId="0" borderId="0" xfId="69" applyNumberFormat="1" applyFont="1" applyAlignment="1">
      <alignment horizontal="right"/>
      <protection/>
    </xf>
    <xf numFmtId="0" fontId="21" fillId="0" borderId="49" xfId="68" applyFont="1" applyBorder="1" applyAlignment="1">
      <alignment horizontal="centerContinuous" vertical="center"/>
      <protection/>
    </xf>
    <xf numFmtId="0" fontId="21" fillId="0" borderId="50" xfId="68" applyFont="1" applyBorder="1" applyAlignment="1">
      <alignment horizontal="centerContinuous" vertical="center"/>
      <protection/>
    </xf>
    <xf numFmtId="2" fontId="21" fillId="0" borderId="51" xfId="68" applyNumberFormat="1" applyFont="1" applyBorder="1" applyAlignment="1">
      <alignment horizontal="centerContinuous" vertical="center"/>
      <protection/>
    </xf>
    <xf numFmtId="0" fontId="21" fillId="0" borderId="52" xfId="68" applyFont="1" applyBorder="1" applyAlignment="1">
      <alignment horizontal="centerContinuous" vertical="center"/>
      <protection/>
    </xf>
    <xf numFmtId="2" fontId="21" fillId="0" borderId="53" xfId="68" applyNumberFormat="1" applyFont="1" applyBorder="1" applyAlignment="1">
      <alignment horizontal="centerContinuous" vertical="center"/>
      <protection/>
    </xf>
    <xf numFmtId="2" fontId="21" fillId="0" borderId="50" xfId="68" applyNumberFormat="1" applyFont="1" applyBorder="1" applyAlignment="1">
      <alignment horizontal="centerContinuous" vertical="center"/>
      <protection/>
    </xf>
    <xf numFmtId="0" fontId="21" fillId="0" borderId="54" xfId="68" applyFont="1" applyBorder="1" applyAlignment="1">
      <alignment horizontal="centerContinuous" vertical="center"/>
      <protection/>
    </xf>
    <xf numFmtId="0" fontId="21" fillId="0" borderId="30" xfId="68" applyFont="1" applyBorder="1" applyAlignment="1">
      <alignment horizontal="centerContinuous" vertical="center"/>
      <protection/>
    </xf>
    <xf numFmtId="2" fontId="21" fillId="0" borderId="54" xfId="68" applyNumberFormat="1" applyFont="1" applyBorder="1" applyAlignment="1">
      <alignment horizontal="centerContinuous" vertical="center" wrapText="1"/>
      <protection/>
    </xf>
    <xf numFmtId="0" fontId="21" fillId="0" borderId="55" xfId="68" applyFont="1" applyBorder="1" applyAlignment="1">
      <alignment horizontal="centerContinuous" vertical="center"/>
      <protection/>
    </xf>
    <xf numFmtId="2" fontId="21" fillId="0" borderId="39" xfId="68" applyNumberFormat="1" applyFont="1" applyBorder="1" applyAlignment="1">
      <alignment horizontal="centerContinuous" vertical="center" wrapText="1"/>
      <protection/>
    </xf>
    <xf numFmtId="2" fontId="21" fillId="0" borderId="56" xfId="68" applyNumberFormat="1" applyFont="1" applyBorder="1" applyAlignment="1">
      <alignment horizontal="centerContinuous" vertical="center" wrapText="1"/>
      <protection/>
    </xf>
    <xf numFmtId="0" fontId="21" fillId="0" borderId="21" xfId="69" applyFont="1" applyBorder="1">
      <alignment/>
      <protection/>
    </xf>
    <xf numFmtId="3" fontId="21" fillId="0" borderId="0" xfId="69" applyNumberFormat="1" applyFont="1" applyBorder="1">
      <alignment/>
      <protection/>
    </xf>
    <xf numFmtId="3" fontId="21" fillId="0" borderId="7" xfId="69" applyNumberFormat="1" applyFont="1" applyBorder="1">
      <alignment/>
      <protection/>
    </xf>
    <xf numFmtId="0" fontId="21" fillId="0" borderId="0" xfId="69" applyFont="1" applyBorder="1">
      <alignment/>
      <protection/>
    </xf>
    <xf numFmtId="3" fontId="21" fillId="0" borderId="41" xfId="69" applyNumberFormat="1" applyFont="1" applyBorder="1">
      <alignment/>
      <protection/>
    </xf>
    <xf numFmtId="0" fontId="21" fillId="0" borderId="16" xfId="69" applyFont="1" applyBorder="1">
      <alignment/>
      <protection/>
    </xf>
    <xf numFmtId="0" fontId="21" fillId="0" borderId="37" xfId="69" applyFont="1" applyBorder="1">
      <alignment/>
      <protection/>
    </xf>
    <xf numFmtId="0" fontId="30" fillId="0" borderId="0" xfId="69" applyFont="1">
      <alignment/>
      <protection/>
    </xf>
    <xf numFmtId="0" fontId="21" fillId="0" borderId="0" xfId="60" applyFont="1" applyBorder="1">
      <alignment/>
      <protection/>
    </xf>
    <xf numFmtId="0" fontId="30" fillId="0" borderId="0" xfId="69" applyFont="1" applyBorder="1">
      <alignment/>
      <protection/>
    </xf>
    <xf numFmtId="0" fontId="21" fillId="0" borderId="7" xfId="69" applyFont="1" applyBorder="1">
      <alignment/>
      <protection/>
    </xf>
    <xf numFmtId="0" fontId="21" fillId="0" borderId="0" xfId="69" applyFont="1" applyBorder="1" applyAlignment="1">
      <alignment horizontal="right"/>
      <protection/>
    </xf>
    <xf numFmtId="0" fontId="21" fillId="0" borderId="41" xfId="69" applyFont="1" applyBorder="1" applyAlignment="1">
      <alignment horizontal="right"/>
      <protection/>
    </xf>
    <xf numFmtId="0" fontId="21" fillId="0" borderId="7" xfId="69" applyFont="1" applyBorder="1" applyAlignment="1">
      <alignment horizontal="right"/>
      <protection/>
    </xf>
    <xf numFmtId="0" fontId="21" fillId="0" borderId="16" xfId="69" applyFont="1" applyBorder="1" applyAlignment="1">
      <alignment horizontal="right"/>
      <protection/>
    </xf>
    <xf numFmtId="0" fontId="21" fillId="0" borderId="37" xfId="69" applyFont="1" applyBorder="1" applyAlignment="1">
      <alignment horizontal="right"/>
      <protection/>
    </xf>
    <xf numFmtId="0" fontId="21" fillId="0" borderId="24" xfId="69" applyFont="1" applyBorder="1">
      <alignment/>
      <protection/>
    </xf>
    <xf numFmtId="0" fontId="21" fillId="0" borderId="32" xfId="69" applyFont="1" applyBorder="1">
      <alignment/>
      <protection/>
    </xf>
    <xf numFmtId="0" fontId="21" fillId="0" borderId="13" xfId="69" applyFont="1" applyBorder="1">
      <alignment/>
      <protection/>
    </xf>
    <xf numFmtId="0" fontId="21" fillId="0" borderId="32" xfId="69" applyFont="1" applyBorder="1" applyAlignment="1">
      <alignment horizontal="right"/>
      <protection/>
    </xf>
    <xf numFmtId="0" fontId="21" fillId="0" borderId="57" xfId="69" applyFont="1" applyBorder="1" applyAlignment="1">
      <alignment horizontal="right"/>
      <protection/>
    </xf>
    <xf numFmtId="0" fontId="21" fillId="0" borderId="13" xfId="69" applyFont="1" applyBorder="1" applyAlignment="1">
      <alignment horizontal="right"/>
      <protection/>
    </xf>
    <xf numFmtId="0" fontId="21" fillId="0" borderId="19" xfId="69" applyFont="1" applyBorder="1" applyAlignment="1">
      <alignment horizontal="right"/>
      <protection/>
    </xf>
    <xf numFmtId="0" fontId="21" fillId="0" borderId="38" xfId="69" applyFont="1" applyBorder="1" applyAlignment="1">
      <alignment horizontal="right"/>
      <protection/>
    </xf>
    <xf numFmtId="0" fontId="21" fillId="0" borderId="0" xfId="69" applyFont="1" applyAlignment="1">
      <alignment/>
      <protection/>
    </xf>
    <xf numFmtId="0" fontId="21" fillId="0" borderId="0" xfId="69" applyFont="1" applyAlignment="1">
      <alignment horizontal="left"/>
      <protection/>
    </xf>
    <xf numFmtId="2" fontId="21" fillId="0" borderId="0" xfId="69" applyNumberFormat="1" applyFont="1" applyAlignment="1">
      <alignment horizontal="left"/>
      <protection/>
    </xf>
    <xf numFmtId="0" fontId="21" fillId="0" borderId="0" xfId="68" applyFont="1">
      <alignment/>
      <protection/>
    </xf>
    <xf numFmtId="173" fontId="21" fillId="0" borderId="0" xfId="69" applyNumberFormat="1" applyFont="1">
      <alignment/>
      <protection/>
    </xf>
    <xf numFmtId="0" fontId="20" fillId="0" borderId="0" xfId="61" applyFont="1">
      <alignment/>
      <protection/>
    </xf>
    <xf numFmtId="0" fontId="21" fillId="0" borderId="0" xfId="61" applyFont="1">
      <alignment/>
      <protection/>
    </xf>
    <xf numFmtId="2" fontId="21" fillId="0" borderId="0" xfId="61" applyNumberFormat="1" applyFont="1">
      <alignment/>
      <protection/>
    </xf>
    <xf numFmtId="2" fontId="21" fillId="0" borderId="0" xfId="61" applyNumberFormat="1" applyFont="1" applyBorder="1">
      <alignment/>
      <protection/>
    </xf>
    <xf numFmtId="0" fontId="21" fillId="0" borderId="0" xfId="61" applyFont="1" applyAlignment="1">
      <alignment horizontal="right"/>
      <protection/>
    </xf>
    <xf numFmtId="0" fontId="21" fillId="0" borderId="27" xfId="70" applyFont="1" applyBorder="1" applyAlignment="1">
      <alignment horizontal="centerContinuous" vertical="center"/>
      <protection/>
    </xf>
    <xf numFmtId="0" fontId="21" fillId="0" borderId="28" xfId="70" applyFont="1" applyBorder="1" applyAlignment="1">
      <alignment horizontal="centerContinuous" vertical="center"/>
      <protection/>
    </xf>
    <xf numFmtId="2" fontId="21" fillId="0" borderId="28" xfId="70" applyNumberFormat="1" applyFont="1" applyBorder="1" applyAlignment="1">
      <alignment horizontal="centerContinuous" vertical="center"/>
      <protection/>
    </xf>
    <xf numFmtId="2" fontId="21" fillId="0" borderId="52" xfId="70" applyNumberFormat="1" applyFont="1" applyBorder="1" applyAlignment="1">
      <alignment horizontal="centerContinuous" vertical="center"/>
      <protection/>
    </xf>
    <xf numFmtId="0" fontId="21" fillId="0" borderId="29" xfId="68" applyFont="1" applyBorder="1" applyAlignment="1">
      <alignment horizontal="centerContinuous" vertical="center"/>
      <protection/>
    </xf>
    <xf numFmtId="2" fontId="21" fillId="0" borderId="30" xfId="68" applyNumberFormat="1" applyFont="1" applyBorder="1" applyAlignment="1">
      <alignment horizontal="centerContinuous" vertical="center" wrapText="1"/>
      <protection/>
    </xf>
    <xf numFmtId="0" fontId="21" fillId="0" borderId="21" xfId="61" applyFont="1" applyBorder="1" applyAlignment="1">
      <alignment vertical="center"/>
      <protection/>
    </xf>
    <xf numFmtId="3" fontId="21" fillId="0" borderId="16" xfId="61" applyNumberFormat="1" applyFont="1" applyBorder="1" applyAlignment="1">
      <alignment vertical="center"/>
      <protection/>
    </xf>
    <xf numFmtId="3" fontId="21" fillId="0" borderId="7" xfId="61" applyNumberFormat="1" applyFont="1" applyBorder="1" applyAlignment="1">
      <alignment vertical="center"/>
      <protection/>
    </xf>
    <xf numFmtId="0" fontId="21" fillId="0" borderId="7" xfId="61" applyFont="1" applyBorder="1" applyAlignment="1">
      <alignment vertical="center"/>
      <protection/>
    </xf>
    <xf numFmtId="0" fontId="21" fillId="0" borderId="37" xfId="61" applyFont="1" applyBorder="1" applyAlignment="1">
      <alignment vertical="center"/>
      <protection/>
    </xf>
    <xf numFmtId="0" fontId="20" fillId="0" borderId="43" xfId="61" applyFont="1" applyBorder="1" applyAlignment="1">
      <alignment vertical="center"/>
      <protection/>
    </xf>
    <xf numFmtId="3" fontId="21" fillId="0" borderId="44" xfId="61" applyNumberFormat="1" applyFont="1" applyBorder="1" applyAlignment="1">
      <alignment vertical="center"/>
      <protection/>
    </xf>
    <xf numFmtId="3" fontId="21" fillId="0" borderId="45" xfId="61" applyNumberFormat="1" applyFont="1" applyBorder="1" applyAlignment="1">
      <alignment vertical="center"/>
      <protection/>
    </xf>
    <xf numFmtId="0" fontId="21" fillId="0" borderId="45" xfId="61" applyFont="1" applyBorder="1" applyAlignment="1">
      <alignment vertical="center"/>
      <protection/>
    </xf>
    <xf numFmtId="0" fontId="21" fillId="0" borderId="58" xfId="61" applyFont="1" applyBorder="1" applyAlignment="1">
      <alignment vertical="center"/>
      <protection/>
    </xf>
    <xf numFmtId="0" fontId="21" fillId="0" borderId="16" xfId="61" applyFont="1" applyBorder="1" applyAlignment="1">
      <alignment vertical="center"/>
      <protection/>
    </xf>
    <xf numFmtId="0" fontId="21" fillId="0" borderId="24" xfId="61" applyFont="1" applyBorder="1" applyAlignment="1">
      <alignment vertical="center"/>
      <protection/>
    </xf>
    <xf numFmtId="0" fontId="21" fillId="0" borderId="19" xfId="61" applyFont="1" applyBorder="1" applyAlignment="1">
      <alignment vertical="center"/>
      <protection/>
    </xf>
    <xf numFmtId="0" fontId="21" fillId="0" borderId="13" xfId="61" applyFont="1" applyBorder="1" applyAlignment="1">
      <alignment vertical="center"/>
      <protection/>
    </xf>
    <xf numFmtId="0" fontId="21" fillId="0" borderId="38" xfId="61" applyFont="1" applyBorder="1" applyAlignment="1">
      <alignment vertical="center"/>
      <protection/>
    </xf>
    <xf numFmtId="0" fontId="21" fillId="0" borderId="0" xfId="61" applyFont="1">
      <alignment/>
      <protection/>
    </xf>
    <xf numFmtId="0" fontId="23" fillId="0" borderId="0" xfId="61" applyFont="1" applyBorder="1" applyAlignment="1">
      <alignment vertical="center"/>
      <protection/>
    </xf>
    <xf numFmtId="0" fontId="19" fillId="0" borderId="0" xfId="63" applyFont="1" applyBorder="1">
      <alignment/>
      <protection/>
    </xf>
    <xf numFmtId="0" fontId="23" fillId="0" borderId="0" xfId="61" applyFont="1">
      <alignment/>
      <protection/>
    </xf>
    <xf numFmtId="0" fontId="31" fillId="0" borderId="0" xfId="62" applyFont="1">
      <alignment/>
      <protection/>
    </xf>
    <xf numFmtId="2" fontId="31" fillId="0" borderId="0" xfId="62" applyNumberFormat="1" applyFont="1">
      <alignment/>
      <protection/>
    </xf>
    <xf numFmtId="0" fontId="27" fillId="0" borderId="0" xfId="62" applyFont="1">
      <alignment/>
      <protection/>
    </xf>
    <xf numFmtId="2" fontId="27" fillId="0" borderId="0" xfId="62" applyNumberFormat="1" applyFont="1" applyAlignment="1">
      <alignment horizontal="right"/>
      <protection/>
    </xf>
    <xf numFmtId="2" fontId="27" fillId="0" borderId="0" xfId="62" applyNumberFormat="1" applyFont="1">
      <alignment/>
      <protection/>
    </xf>
    <xf numFmtId="0" fontId="27" fillId="0" borderId="0" xfId="62" applyFont="1" applyAlignment="1">
      <alignment horizontal="right"/>
      <protection/>
    </xf>
    <xf numFmtId="0" fontId="21" fillId="0" borderId="21" xfId="62" applyFont="1" applyBorder="1" applyAlignment="1">
      <alignment vertical="center"/>
      <protection/>
    </xf>
    <xf numFmtId="3" fontId="21" fillId="0" borderId="0" xfId="62" applyNumberFormat="1" applyFont="1" applyBorder="1" applyAlignment="1">
      <alignment vertical="center"/>
      <protection/>
    </xf>
    <xf numFmtId="3" fontId="21" fillId="0" borderId="7" xfId="62" applyNumberFormat="1" applyFont="1" applyBorder="1" applyAlignment="1">
      <alignment vertical="center"/>
      <protection/>
    </xf>
    <xf numFmtId="0" fontId="21" fillId="0" borderId="7" xfId="62" applyFont="1" applyBorder="1" applyAlignment="1">
      <alignment vertical="center"/>
      <protection/>
    </xf>
    <xf numFmtId="0" fontId="21" fillId="0" borderId="37" xfId="62" applyFont="1" applyBorder="1" applyAlignment="1">
      <alignment vertical="center"/>
      <protection/>
    </xf>
    <xf numFmtId="0" fontId="27" fillId="0" borderId="0" xfId="62" applyFont="1" applyBorder="1" applyAlignment="1">
      <alignment vertical="center"/>
      <protection/>
    </xf>
    <xf numFmtId="0" fontId="27" fillId="0" borderId="0" xfId="62" applyFont="1" applyAlignment="1">
      <alignment vertical="center"/>
      <protection/>
    </xf>
    <xf numFmtId="0" fontId="21" fillId="0" borderId="24" xfId="62" applyFont="1" applyBorder="1" applyAlignment="1">
      <alignment vertical="center"/>
      <protection/>
    </xf>
    <xf numFmtId="3" fontId="21" fillId="0" borderId="32" xfId="62" applyNumberFormat="1" applyFont="1" applyBorder="1" applyAlignment="1">
      <alignment vertical="center"/>
      <protection/>
    </xf>
    <xf numFmtId="3" fontId="21" fillId="0" borderId="13" xfId="62" applyNumberFormat="1" applyFont="1" applyBorder="1" applyAlignment="1">
      <alignment vertical="center"/>
      <protection/>
    </xf>
    <xf numFmtId="0" fontId="21" fillId="0" borderId="13" xfId="62" applyFont="1" applyBorder="1" applyAlignment="1">
      <alignment vertical="center"/>
      <protection/>
    </xf>
    <xf numFmtId="0" fontId="21" fillId="0" borderId="38" xfId="62" applyFont="1" applyBorder="1" applyAlignment="1">
      <alignment vertical="center"/>
      <protection/>
    </xf>
    <xf numFmtId="0" fontId="23" fillId="0" borderId="0" xfId="62" applyFont="1" applyAlignment="1">
      <alignment/>
      <protection/>
    </xf>
    <xf numFmtId="0" fontId="21" fillId="0" borderId="0" xfId="62" applyFont="1" applyAlignment="1">
      <alignment vertical="top"/>
      <protection/>
    </xf>
    <xf numFmtId="0" fontId="27" fillId="0" borderId="0" xfId="62" applyFont="1" applyAlignment="1">
      <alignment vertical="top"/>
      <protection/>
    </xf>
    <xf numFmtId="2" fontId="27" fillId="0" borderId="0" xfId="62" applyNumberFormat="1" applyFont="1" applyAlignment="1">
      <alignment vertical="top"/>
      <protection/>
    </xf>
    <xf numFmtId="0" fontId="23" fillId="0" borderId="0" xfId="62" applyFont="1" applyAlignment="1">
      <alignment horizontal="right"/>
      <protection/>
    </xf>
    <xf numFmtId="2" fontId="23" fillId="0" borderId="0" xfId="62" applyNumberFormat="1" applyFont="1" applyAlignment="1">
      <alignment/>
      <protection/>
    </xf>
    <xf numFmtId="0" fontId="21" fillId="0" borderId="0" xfId="62" applyFont="1">
      <alignment/>
      <protection/>
    </xf>
    <xf numFmtId="0" fontId="27" fillId="0" borderId="0" xfId="62">
      <alignment/>
      <protection/>
    </xf>
    <xf numFmtId="0" fontId="20" fillId="0" borderId="0" xfId="36" applyFont="1" applyAlignment="1">
      <alignment vertical="center"/>
      <protection/>
    </xf>
    <xf numFmtId="185" fontId="21" fillId="0" borderId="0" xfId="36" applyNumberFormat="1" applyFont="1" applyAlignment="1">
      <alignment vertical="center"/>
      <protection/>
    </xf>
    <xf numFmtId="180" fontId="21" fillId="0" borderId="0" xfId="36" applyNumberFormat="1" applyFont="1" applyAlignment="1">
      <alignment horizontal="right" vertical="center"/>
      <protection/>
    </xf>
    <xf numFmtId="180" fontId="21" fillId="0" borderId="0" xfId="36" applyNumberFormat="1" applyFont="1" applyAlignment="1">
      <alignment vertical="center"/>
      <protection/>
    </xf>
    <xf numFmtId="181" fontId="21" fillId="0" borderId="0" xfId="36" applyNumberFormat="1" applyFont="1" applyAlignment="1">
      <alignment horizontal="right" vertical="center"/>
      <protection/>
    </xf>
    <xf numFmtId="0" fontId="33" fillId="0" borderId="0" xfId="36" applyFont="1">
      <alignment/>
      <protection/>
    </xf>
    <xf numFmtId="0" fontId="21" fillId="0" borderId="0" xfId="36" applyFont="1" applyAlignment="1">
      <alignment vertical="center"/>
      <protection/>
    </xf>
    <xf numFmtId="0" fontId="34" fillId="0" borderId="0" xfId="36" applyFont="1">
      <alignment/>
      <protection/>
    </xf>
    <xf numFmtId="185" fontId="35" fillId="0" borderId="0" xfId="36" applyNumberFormat="1" applyFont="1" applyAlignment="1">
      <alignment vertical="center"/>
      <protection/>
    </xf>
    <xf numFmtId="180" fontId="35" fillId="0" borderId="0" xfId="36" applyNumberFormat="1" applyFont="1" applyAlignment="1">
      <alignment horizontal="right" vertical="center"/>
      <protection/>
    </xf>
    <xf numFmtId="180" fontId="35" fillId="0" borderId="0" xfId="36" applyNumberFormat="1" applyFont="1" applyAlignment="1">
      <alignment vertical="center"/>
      <protection/>
    </xf>
    <xf numFmtId="181" fontId="35" fillId="0" borderId="0" xfId="36" applyNumberFormat="1" applyFont="1" applyAlignment="1">
      <alignment horizontal="right" vertical="center"/>
      <protection/>
    </xf>
    <xf numFmtId="184" fontId="21" fillId="0" borderId="0" xfId="36" applyNumberFormat="1" applyFont="1" applyAlignment="1">
      <alignment horizontal="right" vertical="center"/>
      <protection/>
    </xf>
    <xf numFmtId="0" fontId="21" fillId="0" borderId="59" xfId="36" applyFont="1" applyBorder="1" applyAlignment="1">
      <alignment vertical="center"/>
      <protection/>
    </xf>
    <xf numFmtId="49" fontId="21" fillId="0" borderId="60" xfId="36" applyNumberFormat="1" applyFont="1" applyBorder="1" applyAlignment="1">
      <alignment horizontal="left" vertical="top"/>
      <protection/>
    </xf>
    <xf numFmtId="49" fontId="21" fillId="0" borderId="39" xfId="36" applyNumberFormat="1" applyFont="1" applyBorder="1" applyAlignment="1">
      <alignment horizontal="centerContinuous" vertical="center"/>
      <protection/>
    </xf>
    <xf numFmtId="49" fontId="21" fillId="0" borderId="40" xfId="36" applyNumberFormat="1" applyFont="1" applyBorder="1" applyAlignment="1">
      <alignment horizontal="centerContinuous" vertical="center"/>
      <protection/>
    </xf>
    <xf numFmtId="180" fontId="21" fillId="0" borderId="54" xfId="36" applyNumberFormat="1" applyFont="1" applyFill="1" applyBorder="1" applyAlignment="1">
      <alignment horizontal="centerContinuous" vertical="center" wrapText="1"/>
      <protection/>
    </xf>
    <xf numFmtId="181" fontId="21" fillId="0" borderId="54" xfId="36" applyNumberFormat="1" applyFont="1" applyFill="1" applyBorder="1" applyAlignment="1">
      <alignment horizontal="centerContinuous" vertical="center" wrapText="1"/>
      <protection/>
    </xf>
    <xf numFmtId="0" fontId="21" fillId="0" borderId="40" xfId="36" applyNumberFormat="1" applyFont="1" applyBorder="1" applyAlignment="1">
      <alignment horizontal="centerContinuous" vertical="center"/>
      <protection/>
    </xf>
    <xf numFmtId="181" fontId="21" fillId="0" borderId="39" xfId="36" applyNumberFormat="1" applyFont="1" applyFill="1" applyBorder="1" applyAlignment="1">
      <alignment horizontal="centerContinuous" vertical="center" wrapText="1"/>
      <protection/>
    </xf>
    <xf numFmtId="49" fontId="21" fillId="0" borderId="54" xfId="36" applyNumberFormat="1" applyFont="1" applyBorder="1" applyAlignment="1">
      <alignment horizontal="center" vertical="center"/>
      <protection/>
    </xf>
    <xf numFmtId="49" fontId="21" fillId="0" borderId="30" xfId="36" applyNumberFormat="1" applyFont="1" applyBorder="1" applyAlignment="1">
      <alignment horizontal="centerContinuous" vertical="center"/>
      <protection/>
    </xf>
    <xf numFmtId="49" fontId="21" fillId="0" borderId="56" xfId="36" applyNumberFormat="1" applyFont="1" applyBorder="1" applyAlignment="1">
      <alignment horizontal="centerContinuous" vertical="center"/>
      <protection/>
    </xf>
    <xf numFmtId="49" fontId="20" fillId="0" borderId="0" xfId="36" applyNumberFormat="1" applyFont="1" applyAlignment="1">
      <alignment vertical="center"/>
      <protection/>
    </xf>
    <xf numFmtId="0" fontId="21" fillId="0" borderId="21" xfId="36" applyFont="1" applyBorder="1" applyAlignment="1">
      <alignment horizontal="left" vertical="center"/>
      <protection/>
    </xf>
    <xf numFmtId="3" fontId="21" fillId="0" borderId="16" xfId="36" applyNumberFormat="1" applyFont="1" applyBorder="1" applyAlignment="1">
      <alignment vertical="center"/>
      <protection/>
    </xf>
    <xf numFmtId="3" fontId="21" fillId="0" borderId="7" xfId="36" applyNumberFormat="1" applyFont="1" applyBorder="1" applyAlignment="1">
      <alignment vertical="center"/>
      <protection/>
    </xf>
    <xf numFmtId="180" fontId="21" fillId="0" borderId="0" xfId="36" applyNumberFormat="1" applyFont="1" applyBorder="1" applyAlignment="1">
      <alignment horizontal="right" vertical="center"/>
      <protection/>
    </xf>
    <xf numFmtId="181" fontId="21" fillId="0" borderId="0" xfId="36" applyNumberFormat="1" applyFont="1" applyBorder="1" applyAlignment="1">
      <alignment horizontal="right" vertical="center"/>
      <protection/>
    </xf>
    <xf numFmtId="180" fontId="21" fillId="0" borderId="7" xfId="36" applyNumberFormat="1" applyFont="1" applyBorder="1" applyAlignment="1">
      <alignment vertical="center"/>
      <protection/>
    </xf>
    <xf numFmtId="181" fontId="21" fillId="0" borderId="16" xfId="36" applyNumberFormat="1" applyFont="1" applyBorder="1" applyAlignment="1">
      <alignment horizontal="right" vertical="center"/>
      <protection/>
    </xf>
    <xf numFmtId="173" fontId="21" fillId="0" borderId="0" xfId="36" applyNumberFormat="1" applyFont="1" applyBorder="1" applyAlignment="1">
      <alignment vertical="center"/>
      <protection/>
    </xf>
    <xf numFmtId="173" fontId="21" fillId="0" borderId="7" xfId="36" applyNumberFormat="1" applyFont="1" applyBorder="1" applyAlignment="1">
      <alignment vertical="center"/>
      <protection/>
    </xf>
    <xf numFmtId="2" fontId="21" fillId="0" borderId="7" xfId="36" applyNumberFormat="1" applyFont="1" applyBorder="1" applyAlignment="1">
      <alignment vertical="center"/>
      <protection/>
    </xf>
    <xf numFmtId="2" fontId="21" fillId="0" borderId="37" xfId="36" applyNumberFormat="1" applyFont="1" applyBorder="1" applyAlignment="1">
      <alignment vertical="center"/>
      <protection/>
    </xf>
    <xf numFmtId="173" fontId="33" fillId="0" borderId="0" xfId="36" applyNumberFormat="1" applyFont="1">
      <alignment/>
      <protection/>
    </xf>
    <xf numFmtId="2" fontId="33" fillId="0" borderId="0" xfId="36" applyNumberFormat="1" applyFont="1">
      <alignment/>
      <protection/>
    </xf>
    <xf numFmtId="0" fontId="21" fillId="0" borderId="21" xfId="36" applyFont="1" applyBorder="1" applyAlignment="1">
      <alignment vertical="center"/>
      <protection/>
    </xf>
    <xf numFmtId="0" fontId="21" fillId="0" borderId="0" xfId="36" applyFont="1">
      <alignment/>
      <protection/>
    </xf>
    <xf numFmtId="0" fontId="21" fillId="0" borderId="22" xfId="36" applyFont="1" applyBorder="1" applyAlignment="1">
      <alignment vertical="center"/>
      <protection/>
    </xf>
    <xf numFmtId="3" fontId="21" fillId="0" borderId="17" xfId="36" applyNumberFormat="1" applyFont="1" applyBorder="1" applyAlignment="1">
      <alignment vertical="center"/>
      <protection/>
    </xf>
    <xf numFmtId="3" fontId="21" fillId="0" borderId="9" xfId="36" applyNumberFormat="1" applyFont="1" applyBorder="1" applyAlignment="1">
      <alignment vertical="center"/>
      <protection/>
    </xf>
    <xf numFmtId="180" fontId="21" fillId="0" borderId="61" xfId="36" applyNumberFormat="1" applyFont="1" applyBorder="1" applyAlignment="1">
      <alignment horizontal="right" vertical="center"/>
      <protection/>
    </xf>
    <xf numFmtId="181" fontId="21" fillId="0" borderId="61" xfId="36" applyNumberFormat="1" applyFont="1" applyBorder="1" applyAlignment="1">
      <alignment horizontal="right" vertical="center"/>
      <protection/>
    </xf>
    <xf numFmtId="180" fontId="21" fillId="0" borderId="9" xfId="36" applyNumberFormat="1" applyFont="1" applyBorder="1" applyAlignment="1">
      <alignment vertical="center"/>
      <protection/>
    </xf>
    <xf numFmtId="181" fontId="21" fillId="0" borderId="17" xfId="36" applyNumberFormat="1" applyFont="1" applyBorder="1" applyAlignment="1">
      <alignment horizontal="right" vertical="center"/>
      <protection/>
    </xf>
    <xf numFmtId="173" fontId="21" fillId="0" borderId="61" xfId="36" applyNumberFormat="1" applyFont="1" applyBorder="1" applyAlignment="1">
      <alignment vertical="center"/>
      <protection/>
    </xf>
    <xf numFmtId="173" fontId="21" fillId="0" borderId="9" xfId="36" applyNumberFormat="1" applyFont="1" applyBorder="1" applyAlignment="1">
      <alignment vertical="center"/>
      <protection/>
    </xf>
    <xf numFmtId="2" fontId="21" fillId="0" borderId="9" xfId="36" applyNumberFormat="1" applyFont="1" applyBorder="1" applyAlignment="1">
      <alignment vertical="center"/>
      <protection/>
    </xf>
    <xf numFmtId="2" fontId="21" fillId="0" borderId="62" xfId="36" applyNumberFormat="1" applyFont="1" applyBorder="1" applyAlignment="1">
      <alignment vertical="center"/>
      <protection/>
    </xf>
    <xf numFmtId="0" fontId="20" fillId="0" borderId="24" xfId="36" applyFont="1" applyBorder="1" applyAlignment="1">
      <alignment horizontal="left" vertical="center"/>
      <protection/>
    </xf>
    <xf numFmtId="3" fontId="20" fillId="0" borderId="19" xfId="36" applyNumberFormat="1" applyFont="1" applyBorder="1" applyAlignment="1">
      <alignment vertical="center"/>
      <protection/>
    </xf>
    <xf numFmtId="180" fontId="20" fillId="0" borderId="63" xfId="36" applyNumberFormat="1" applyFont="1" applyBorder="1" applyAlignment="1">
      <alignment horizontal="right" vertical="center"/>
      <protection/>
    </xf>
    <xf numFmtId="181" fontId="20" fillId="0" borderId="63" xfId="36" applyNumberFormat="1" applyFont="1" applyBorder="1" applyAlignment="1">
      <alignment horizontal="right" vertical="center"/>
      <protection/>
    </xf>
    <xf numFmtId="181" fontId="20" fillId="0" borderId="19" xfId="36" applyNumberFormat="1" applyFont="1" applyBorder="1" applyAlignment="1">
      <alignment horizontal="right" vertical="center"/>
      <protection/>
    </xf>
    <xf numFmtId="173" fontId="20" fillId="0" borderId="13" xfId="36" applyNumberFormat="1" applyFont="1" applyBorder="1" applyAlignment="1">
      <alignment vertical="center"/>
      <protection/>
    </xf>
    <xf numFmtId="2" fontId="20" fillId="0" borderId="13" xfId="36" applyNumberFormat="1" applyFont="1" applyBorder="1" applyAlignment="1">
      <alignment vertical="center"/>
      <protection/>
    </xf>
    <xf numFmtId="2" fontId="20" fillId="0" borderId="38" xfId="36" applyNumberFormat="1" applyFont="1" applyBorder="1" applyAlignment="1">
      <alignment vertical="center"/>
      <protection/>
    </xf>
    <xf numFmtId="0" fontId="20" fillId="0" borderId="0" xfId="36" applyFont="1" applyAlignment="1">
      <alignment horizontal="center" vertical="center"/>
      <protection/>
    </xf>
    <xf numFmtId="0" fontId="23" fillId="0" borderId="0" xfId="36" applyFont="1" applyAlignment="1">
      <alignment/>
      <protection/>
    </xf>
    <xf numFmtId="185" fontId="23" fillId="0" borderId="0" xfId="36" applyNumberFormat="1" applyFont="1" applyAlignment="1">
      <alignment/>
      <protection/>
    </xf>
    <xf numFmtId="180" fontId="23" fillId="0" borderId="0" xfId="36" applyNumberFormat="1" applyFont="1" applyAlignment="1">
      <alignment horizontal="right"/>
      <protection/>
    </xf>
    <xf numFmtId="180" fontId="23" fillId="0" borderId="0" xfId="36" applyNumberFormat="1" applyFont="1" applyAlignment="1">
      <alignment/>
      <protection/>
    </xf>
    <xf numFmtId="181" fontId="23" fillId="0" borderId="0" xfId="36" applyNumberFormat="1" applyFont="1" applyAlignment="1">
      <alignment horizontal="right"/>
      <protection/>
    </xf>
    <xf numFmtId="0" fontId="19" fillId="0" borderId="0" xfId="36" applyFont="1">
      <alignment/>
      <protection/>
    </xf>
    <xf numFmtId="0" fontId="23" fillId="0" borderId="0" xfId="36" applyFont="1" applyAlignment="1">
      <alignment vertical="center"/>
      <protection/>
    </xf>
    <xf numFmtId="185" fontId="23" fillId="0" borderId="0" xfId="36" applyNumberFormat="1" applyFont="1" applyAlignment="1">
      <alignment vertical="center"/>
      <protection/>
    </xf>
    <xf numFmtId="180" fontId="23" fillId="0" borderId="0" xfId="36" applyNumberFormat="1" applyFont="1" applyAlignment="1">
      <alignment horizontal="right" vertical="center"/>
      <protection/>
    </xf>
    <xf numFmtId="180" fontId="23" fillId="0" borderId="0" xfId="36" applyNumberFormat="1" applyFont="1" applyAlignment="1">
      <alignment vertical="center"/>
      <protection/>
    </xf>
    <xf numFmtId="181" fontId="23" fillId="0" borderId="0" xfId="36" applyNumberFormat="1" applyFont="1" applyAlignment="1">
      <alignment horizontal="right" vertical="center"/>
      <protection/>
    </xf>
    <xf numFmtId="3" fontId="20" fillId="0" borderId="0" xfId="36" applyNumberFormat="1" applyFont="1" applyBorder="1" applyAlignment="1">
      <alignment vertical="center"/>
      <protection/>
    </xf>
    <xf numFmtId="0" fontId="26" fillId="0" borderId="0" xfId="37" applyFont="1" applyFill="1" applyAlignment="1">
      <alignment vertical="center"/>
      <protection/>
    </xf>
    <xf numFmtId="0" fontId="27" fillId="0" borderId="0" xfId="37" applyFont="1" applyFill="1" applyAlignment="1">
      <alignment vertical="center"/>
      <protection/>
    </xf>
    <xf numFmtId="0" fontId="27" fillId="0" borderId="0" xfId="37" applyFont="1" applyAlignment="1">
      <alignment vertical="center"/>
      <protection/>
    </xf>
    <xf numFmtId="186" fontId="27" fillId="0" borderId="0" xfId="37" applyNumberFormat="1" applyFont="1" applyAlignment="1">
      <alignment vertical="center"/>
      <protection/>
    </xf>
    <xf numFmtId="2" fontId="27" fillId="0" borderId="0" xfId="37" applyNumberFormat="1" applyFont="1" applyAlignment="1">
      <alignment vertical="center"/>
      <protection/>
    </xf>
    <xf numFmtId="0" fontId="23" fillId="0" borderId="0" xfId="37" applyFont="1">
      <alignment/>
      <protection/>
    </xf>
    <xf numFmtId="0" fontId="26" fillId="0" borderId="0" xfId="37" applyFont="1" applyAlignment="1">
      <alignment vertical="center"/>
      <protection/>
    </xf>
    <xf numFmtId="186" fontId="26" fillId="0" borderId="0" xfId="37" applyNumberFormat="1" applyFont="1" applyAlignment="1">
      <alignment vertical="center"/>
      <protection/>
    </xf>
    <xf numFmtId="0" fontId="36" fillId="0" borderId="32" xfId="37" applyFont="1" applyBorder="1" applyAlignment="1">
      <alignment horizontal="centerContinuous" vertical="center"/>
      <protection/>
    </xf>
    <xf numFmtId="0" fontId="36" fillId="0" borderId="0" xfId="37" applyFont="1" applyBorder="1" applyAlignment="1">
      <alignment horizontal="centerContinuous" vertical="center"/>
      <protection/>
    </xf>
    <xf numFmtId="2" fontId="27" fillId="0" borderId="0" xfId="37" applyNumberFormat="1" applyFont="1" applyAlignment="1">
      <alignment horizontal="right" vertical="center"/>
      <protection/>
    </xf>
    <xf numFmtId="0" fontId="27" fillId="0" borderId="59" xfId="37" applyFont="1" applyBorder="1" applyAlignment="1">
      <alignment vertical="center"/>
      <protection/>
    </xf>
    <xf numFmtId="0" fontId="27" fillId="0" borderId="1" xfId="37" applyFont="1" applyFill="1" applyBorder="1" applyAlignment="1">
      <alignment horizontal="centerContinuous" vertical="center"/>
      <protection/>
    </xf>
    <xf numFmtId="186" fontId="27" fillId="0" borderId="1" xfId="37" applyNumberFormat="1" applyFont="1" applyFill="1" applyBorder="1" applyAlignment="1">
      <alignment horizontal="centerContinuous" vertical="center"/>
      <protection/>
    </xf>
    <xf numFmtId="2" fontId="27" fillId="0" borderId="64" xfId="37" applyNumberFormat="1" applyFont="1" applyFill="1" applyBorder="1" applyAlignment="1">
      <alignment horizontal="centerContinuous" vertical="center"/>
      <protection/>
    </xf>
    <xf numFmtId="2" fontId="27" fillId="0" borderId="65" xfId="37" applyNumberFormat="1" applyFont="1" applyFill="1" applyBorder="1" applyAlignment="1">
      <alignment horizontal="centerContinuous" vertical="center"/>
      <protection/>
    </xf>
    <xf numFmtId="0" fontId="27" fillId="0" borderId="21" xfId="37" applyFont="1" applyBorder="1" applyAlignment="1">
      <alignment vertical="center"/>
      <protection/>
    </xf>
    <xf numFmtId="0" fontId="27" fillId="0" borderId="61" xfId="37" applyFont="1" applyFill="1" applyBorder="1" applyAlignment="1">
      <alignment horizontal="centerContinuous" vertical="center"/>
      <protection/>
    </xf>
    <xf numFmtId="186" fontId="27" fillId="0" borderId="61" xfId="37" applyNumberFormat="1" applyFont="1" applyFill="1" applyBorder="1" applyAlignment="1">
      <alignment horizontal="centerContinuous" vertical="center"/>
      <protection/>
    </xf>
    <xf numFmtId="2" fontId="27" fillId="0" borderId="66" xfId="37" applyNumberFormat="1" applyFont="1" applyFill="1" applyBorder="1" applyAlignment="1">
      <alignment horizontal="centerContinuous" vertical="center"/>
      <protection/>
    </xf>
    <xf numFmtId="2" fontId="27" fillId="0" borderId="67" xfId="37" applyNumberFormat="1" applyFont="1" applyFill="1" applyBorder="1" applyAlignment="1">
      <alignment horizontal="centerContinuous" vertical="center"/>
      <protection/>
    </xf>
    <xf numFmtId="0" fontId="27" fillId="0" borderId="61" xfId="37" applyFont="1" applyBorder="1" applyAlignment="1">
      <alignment horizontal="centerContinuous" vertical="center"/>
      <protection/>
    </xf>
    <xf numFmtId="2" fontId="27" fillId="0" borderId="62" xfId="37" applyNumberFormat="1" applyFont="1" applyBorder="1" applyAlignment="1">
      <alignment horizontal="centerContinuous" vertical="center"/>
      <protection/>
    </xf>
    <xf numFmtId="0" fontId="27" fillId="0" borderId="60" xfId="37" applyFont="1" applyBorder="1" applyAlignment="1">
      <alignment vertical="center"/>
      <protection/>
    </xf>
    <xf numFmtId="0" fontId="27" fillId="0" borderId="39" xfId="37" applyFont="1" applyFill="1" applyBorder="1" applyAlignment="1">
      <alignment horizontal="center" vertical="center"/>
      <protection/>
    </xf>
    <xf numFmtId="186" fontId="27" fillId="0" borderId="54" xfId="37" applyNumberFormat="1" applyFont="1" applyFill="1" applyBorder="1" applyAlignment="1">
      <alignment horizontal="centerContinuous" vertical="center" wrapText="1"/>
      <protection/>
    </xf>
    <xf numFmtId="0" fontId="27" fillId="0" borderId="68" xfId="37" applyFont="1" applyFill="1" applyBorder="1" applyAlignment="1">
      <alignment horizontal="center" vertical="center"/>
      <protection/>
    </xf>
    <xf numFmtId="0" fontId="27" fillId="0" borderId="69" xfId="37" applyFont="1" applyFill="1" applyBorder="1" applyAlignment="1">
      <alignment horizontal="center" vertical="center"/>
      <protection/>
    </xf>
    <xf numFmtId="0" fontId="27" fillId="0" borderId="39" xfId="37" applyFont="1" applyBorder="1" applyAlignment="1">
      <alignment horizontal="center" vertical="center"/>
      <protection/>
    </xf>
    <xf numFmtId="0" fontId="27" fillId="0" borderId="56" xfId="37" applyFont="1" applyBorder="1" applyAlignment="1">
      <alignment horizontal="center" vertical="center"/>
      <protection/>
    </xf>
    <xf numFmtId="0" fontId="21" fillId="0" borderId="21" xfId="37" applyFont="1" applyBorder="1" applyAlignment="1">
      <alignment horizontal="left" vertical="center"/>
      <protection/>
    </xf>
    <xf numFmtId="187" fontId="27" fillId="0" borderId="70" xfId="37" applyNumberFormat="1" applyFont="1" applyBorder="1" applyAlignment="1">
      <alignment horizontal="right" vertical="center"/>
      <protection/>
    </xf>
    <xf numFmtId="187" fontId="27" fillId="0" borderId="71" xfId="37" applyNumberFormat="1" applyFont="1" applyBorder="1" applyAlignment="1">
      <alignment horizontal="right" vertical="center"/>
      <protection/>
    </xf>
    <xf numFmtId="186" fontId="27" fillId="0" borderId="72" xfId="37" applyNumberFormat="1" applyFont="1" applyBorder="1" applyAlignment="1">
      <alignment vertical="center"/>
      <protection/>
    </xf>
    <xf numFmtId="183" fontId="27" fillId="0" borderId="70" xfId="37" applyNumberFormat="1" applyFont="1" applyBorder="1" applyAlignment="1">
      <alignment horizontal="right" vertical="center"/>
      <protection/>
    </xf>
    <xf numFmtId="183" fontId="27" fillId="0" borderId="73" xfId="37" applyNumberFormat="1" applyFont="1" applyBorder="1" applyAlignment="1">
      <alignment horizontal="right" vertical="center"/>
      <protection/>
    </xf>
    <xf numFmtId="183" fontId="27" fillId="0" borderId="71" xfId="37" applyNumberFormat="1" applyFont="1" applyBorder="1" applyAlignment="1">
      <alignment horizontal="right" vertical="center"/>
      <protection/>
    </xf>
    <xf numFmtId="183" fontId="27" fillId="0" borderId="74" xfId="37" applyNumberFormat="1" applyFont="1" applyBorder="1" applyAlignment="1">
      <alignment horizontal="right" vertical="center"/>
      <protection/>
    </xf>
    <xf numFmtId="179" fontId="27" fillId="0" borderId="75" xfId="37" applyNumberFormat="1" applyFont="1" applyFill="1" applyBorder="1" applyAlignment="1">
      <alignment horizontal="right" vertical="center"/>
      <protection/>
    </xf>
    <xf numFmtId="179" fontId="27" fillId="0" borderId="0" xfId="37" applyNumberFormat="1" applyFont="1" applyFill="1" applyBorder="1" applyAlignment="1">
      <alignment horizontal="right" vertical="center"/>
      <protection/>
    </xf>
    <xf numFmtId="0" fontId="27" fillId="0" borderId="0" xfId="37">
      <alignment/>
      <protection/>
    </xf>
    <xf numFmtId="187" fontId="27" fillId="0" borderId="48" xfId="37" applyNumberFormat="1" applyFont="1" applyBorder="1" applyAlignment="1">
      <alignment horizontal="right" vertical="center"/>
      <protection/>
    </xf>
    <xf numFmtId="187" fontId="27" fillId="0" borderId="16" xfId="37" applyNumberFormat="1" applyFont="1" applyBorder="1" applyAlignment="1">
      <alignment horizontal="right" vertical="center"/>
      <protection/>
    </xf>
    <xf numFmtId="186" fontId="27" fillId="0" borderId="41" xfId="37" applyNumberFormat="1" applyFont="1" applyBorder="1" applyAlignment="1">
      <alignment vertical="center"/>
      <protection/>
    </xf>
    <xf numFmtId="183" fontId="27" fillId="0" borderId="48" xfId="37" applyNumberFormat="1" applyFont="1" applyBorder="1" applyAlignment="1">
      <alignment horizontal="right" vertical="center"/>
      <protection/>
    </xf>
    <xf numFmtId="183" fontId="27" fillId="0" borderId="76" xfId="37" applyNumberFormat="1" applyFont="1" applyBorder="1" applyAlignment="1">
      <alignment horizontal="right" vertical="center"/>
      <protection/>
    </xf>
    <xf numFmtId="183" fontId="27" fillId="0" borderId="16" xfId="37" applyNumberFormat="1" applyFont="1" applyBorder="1" applyAlignment="1">
      <alignment horizontal="right" vertical="center"/>
      <protection/>
    </xf>
    <xf numFmtId="183" fontId="27" fillId="0" borderId="8" xfId="37" applyNumberFormat="1" applyFont="1" applyBorder="1" applyAlignment="1">
      <alignment horizontal="right" vertical="center"/>
      <protection/>
    </xf>
    <xf numFmtId="0" fontId="21" fillId="0" borderId="21" xfId="37" applyFont="1" applyBorder="1" applyAlignment="1">
      <alignment vertical="center"/>
      <protection/>
    </xf>
    <xf numFmtId="0" fontId="27" fillId="0" borderId="22" xfId="37" applyFont="1" applyBorder="1" applyAlignment="1">
      <alignment vertical="center"/>
      <protection/>
    </xf>
    <xf numFmtId="187" fontId="27" fillId="0" borderId="17" xfId="37" applyNumberFormat="1" applyFont="1" applyBorder="1" applyAlignment="1">
      <alignment horizontal="right" vertical="center"/>
      <protection/>
    </xf>
    <xf numFmtId="186" fontId="27" fillId="0" borderId="42" xfId="37" applyNumberFormat="1" applyFont="1" applyBorder="1" applyAlignment="1">
      <alignment vertical="center"/>
      <protection/>
    </xf>
    <xf numFmtId="183" fontId="27" fillId="0" borderId="77" xfId="37" applyNumberFormat="1" applyFont="1" applyBorder="1" applyAlignment="1">
      <alignment horizontal="right" vertical="center"/>
      <protection/>
    </xf>
    <xf numFmtId="183" fontId="27" fillId="0" borderId="78" xfId="37" applyNumberFormat="1" applyFont="1" applyBorder="1" applyAlignment="1">
      <alignment horizontal="right" vertical="center"/>
      <protection/>
    </xf>
    <xf numFmtId="183" fontId="27" fillId="0" borderId="17" xfId="37" applyNumberFormat="1" applyFont="1" applyBorder="1" applyAlignment="1">
      <alignment horizontal="right" vertical="center"/>
      <protection/>
    </xf>
    <xf numFmtId="183" fontId="27" fillId="0" borderId="10" xfId="37" applyNumberFormat="1" applyFont="1" applyBorder="1" applyAlignment="1">
      <alignment horizontal="right" vertical="center"/>
      <protection/>
    </xf>
    <xf numFmtId="0" fontId="26" fillId="0" borderId="24" xfId="37" applyFont="1" applyBorder="1" applyAlignment="1">
      <alignment horizontal="left" vertical="center"/>
      <protection/>
    </xf>
    <xf numFmtId="187" fontId="26" fillId="0" borderId="79" xfId="37" applyNumberFormat="1" applyFont="1" applyBorder="1" applyAlignment="1">
      <alignment horizontal="right" vertical="center"/>
      <protection/>
    </xf>
    <xf numFmtId="187" fontId="26" fillId="0" borderId="19" xfId="37" applyNumberFormat="1" applyFont="1" applyBorder="1" applyAlignment="1">
      <alignment horizontal="right" vertical="center"/>
      <protection/>
    </xf>
    <xf numFmtId="186" fontId="26" fillId="0" borderId="32" xfId="37" applyNumberFormat="1" applyFont="1" applyBorder="1" applyAlignment="1">
      <alignment vertical="center"/>
      <protection/>
    </xf>
    <xf numFmtId="183" fontId="26" fillId="0" borderId="80" xfId="37" applyNumberFormat="1" applyFont="1" applyBorder="1" applyAlignment="1">
      <alignment horizontal="right" vertical="center"/>
      <protection/>
    </xf>
    <xf numFmtId="173" fontId="26" fillId="0" borderId="81" xfId="37" applyNumberFormat="1" applyFont="1" applyBorder="1" applyAlignment="1">
      <alignment horizontal="center" vertical="center"/>
      <protection/>
    </xf>
    <xf numFmtId="183" fontId="26" fillId="0" borderId="19" xfId="37" applyNumberFormat="1" applyFont="1" applyBorder="1" applyAlignment="1">
      <alignment horizontal="right" vertical="center"/>
      <protection/>
    </xf>
    <xf numFmtId="183" fontId="26" fillId="0" borderId="38" xfId="37" applyNumberFormat="1" applyFont="1" applyBorder="1" applyAlignment="1">
      <alignment horizontal="right" vertical="center"/>
      <protection/>
    </xf>
    <xf numFmtId="0" fontId="27" fillId="0" borderId="0" xfId="37" applyFont="1" applyBorder="1" applyAlignment="1">
      <alignment vertical="center"/>
      <protection/>
    </xf>
    <xf numFmtId="0" fontId="23" fillId="0" borderId="0" xfId="37" applyFont="1" applyAlignment="1">
      <alignment/>
      <protection/>
    </xf>
    <xf numFmtId="0" fontId="27" fillId="0" borderId="0" xfId="37" applyFont="1" applyBorder="1" applyAlignment="1">
      <alignment horizontal="center"/>
      <protection/>
    </xf>
    <xf numFmtId="187" fontId="37" fillId="0" borderId="0" xfId="37" applyNumberFormat="1" applyFont="1" applyBorder="1" applyAlignment="1">
      <alignment horizontal="center"/>
      <protection/>
    </xf>
    <xf numFmtId="186" fontId="27" fillId="0" borderId="0" xfId="37" applyNumberFormat="1" applyFont="1" applyBorder="1" applyAlignment="1">
      <alignment/>
      <protection/>
    </xf>
    <xf numFmtId="2" fontId="27" fillId="0" borderId="0" xfId="37" applyNumberFormat="1" applyFont="1" applyBorder="1" applyAlignment="1">
      <alignment horizontal="center"/>
      <protection/>
    </xf>
    <xf numFmtId="179" fontId="27" fillId="0" borderId="0" xfId="37" applyNumberFormat="1" applyFill="1">
      <alignment/>
      <protection/>
    </xf>
    <xf numFmtId="0" fontId="27" fillId="0" borderId="0" xfId="37" applyFont="1" applyBorder="1" applyAlignment="1">
      <alignment/>
      <protection/>
    </xf>
    <xf numFmtId="0" fontId="23" fillId="0" borderId="0" xfId="37" applyFont="1" applyAlignment="1">
      <alignment vertical="center"/>
      <protection/>
    </xf>
    <xf numFmtId="0" fontId="27" fillId="0" borderId="0" xfId="37" applyFont="1" applyBorder="1" applyAlignment="1">
      <alignment horizontal="center" vertical="center"/>
      <protection/>
    </xf>
    <xf numFmtId="186" fontId="27" fillId="0" borderId="0" xfId="37" applyNumberFormat="1" applyFont="1" applyBorder="1" applyAlignment="1">
      <alignment vertical="center"/>
      <protection/>
    </xf>
    <xf numFmtId="2" fontId="27" fillId="0" borderId="0" xfId="37" applyNumberFormat="1" applyFont="1" applyBorder="1" applyAlignment="1">
      <alignment horizontal="center" vertical="center"/>
      <protection/>
    </xf>
    <xf numFmtId="0" fontId="20" fillId="0" borderId="0" xfId="38" applyFont="1" applyAlignment="1">
      <alignment vertical="center"/>
      <protection/>
    </xf>
    <xf numFmtId="185" fontId="21" fillId="0" borderId="0" xfId="38" applyNumberFormat="1" applyFont="1" applyAlignment="1">
      <alignment vertical="center"/>
      <protection/>
    </xf>
    <xf numFmtId="184" fontId="21" fillId="0" borderId="0" xfId="38" applyNumberFormat="1" applyFont="1" applyAlignment="1">
      <alignment horizontal="right" vertical="center"/>
      <protection/>
    </xf>
    <xf numFmtId="180" fontId="21" fillId="0" borderId="0" xfId="38" applyNumberFormat="1" applyFont="1" applyAlignment="1">
      <alignment vertical="center"/>
      <protection/>
    </xf>
    <xf numFmtId="0" fontId="21" fillId="0" borderId="0" xfId="38" applyFont="1" applyBorder="1" applyAlignment="1">
      <alignment vertical="center"/>
      <protection/>
    </xf>
    <xf numFmtId="0" fontId="21" fillId="0" borderId="0" xfId="38" applyFont="1" applyAlignment="1">
      <alignment vertical="center"/>
      <protection/>
    </xf>
    <xf numFmtId="2" fontId="21" fillId="0" borderId="0" xfId="38" applyNumberFormat="1" applyFont="1" applyAlignment="1">
      <alignment vertical="center"/>
      <protection/>
    </xf>
    <xf numFmtId="0" fontId="34" fillId="0" borderId="0" xfId="38" applyFont="1">
      <alignment/>
      <protection/>
    </xf>
    <xf numFmtId="185" fontId="35" fillId="0" borderId="0" xfId="38" applyNumberFormat="1" applyFont="1" applyAlignment="1">
      <alignment vertical="center"/>
      <protection/>
    </xf>
    <xf numFmtId="184" fontId="35" fillId="0" borderId="0" xfId="38" applyNumberFormat="1" applyFont="1" applyAlignment="1">
      <alignment horizontal="right" vertical="center"/>
      <protection/>
    </xf>
    <xf numFmtId="180" fontId="35" fillId="0" borderId="0" xfId="38" applyNumberFormat="1" applyFont="1" applyAlignment="1">
      <alignment vertical="center"/>
      <protection/>
    </xf>
    <xf numFmtId="0" fontId="21" fillId="0" borderId="82" xfId="38" applyFont="1" applyBorder="1" applyAlignment="1">
      <alignment vertical="center"/>
      <protection/>
    </xf>
    <xf numFmtId="49" fontId="21" fillId="0" borderId="83" xfId="38" applyNumberFormat="1" applyFont="1" applyBorder="1" applyAlignment="1">
      <alignment horizontal="left" vertical="top"/>
      <protection/>
    </xf>
    <xf numFmtId="49" fontId="21" fillId="0" borderId="84" xfId="38" applyNumberFormat="1" applyFont="1" applyBorder="1" applyAlignment="1">
      <alignment horizontal="centerContinuous" vertical="center"/>
      <protection/>
    </xf>
    <xf numFmtId="49" fontId="21" fillId="0" borderId="40" xfId="38" applyNumberFormat="1" applyFont="1" applyBorder="1" applyAlignment="1">
      <alignment horizontal="centerContinuous" vertical="center"/>
      <protection/>
    </xf>
    <xf numFmtId="2" fontId="21" fillId="0" borderId="55" xfId="38" applyNumberFormat="1" applyFont="1" applyBorder="1" applyAlignment="1">
      <alignment horizontal="centerContinuous" vertical="center" wrapText="1"/>
      <protection/>
    </xf>
    <xf numFmtId="2" fontId="21" fillId="0" borderId="69" xfId="38" applyNumberFormat="1" applyFont="1" applyBorder="1" applyAlignment="1">
      <alignment horizontal="centerContinuous" vertical="center" wrapText="1"/>
      <protection/>
    </xf>
    <xf numFmtId="49" fontId="21" fillId="0" borderId="39" xfId="38" applyNumberFormat="1" applyFont="1" applyBorder="1" applyAlignment="1">
      <alignment horizontal="centerContinuous" vertical="center"/>
      <protection/>
    </xf>
    <xf numFmtId="2" fontId="21" fillId="0" borderId="47" xfId="38" applyNumberFormat="1" applyFont="1" applyBorder="1" applyAlignment="1">
      <alignment horizontal="centerContinuous" vertical="center" wrapText="1"/>
      <protection/>
    </xf>
    <xf numFmtId="49" fontId="20" fillId="0" borderId="0" xfId="38" applyNumberFormat="1" applyFont="1" applyAlignment="1">
      <alignment vertical="center"/>
      <protection/>
    </xf>
    <xf numFmtId="0" fontId="21" fillId="0" borderId="21" xfId="38" applyFont="1" applyBorder="1" applyAlignment="1">
      <alignment horizontal="left" vertical="center"/>
      <protection/>
    </xf>
    <xf numFmtId="182" fontId="21" fillId="0" borderId="48" xfId="38" applyNumberFormat="1" applyFont="1" applyBorder="1" applyAlignment="1">
      <alignment horizontal="right" vertical="center"/>
      <protection/>
    </xf>
    <xf numFmtId="182" fontId="21" fillId="0" borderId="7" xfId="38" applyNumberFormat="1" applyFont="1" applyBorder="1" applyAlignment="1">
      <alignment horizontal="right" vertical="center"/>
      <protection/>
    </xf>
    <xf numFmtId="186" fontId="21" fillId="0" borderId="41" xfId="38" applyNumberFormat="1" applyFont="1" applyBorder="1" applyAlignment="1">
      <alignment horizontal="right" vertical="center"/>
      <protection/>
    </xf>
    <xf numFmtId="186" fontId="21" fillId="0" borderId="76" xfId="38" applyNumberFormat="1" applyFont="1" applyBorder="1" applyAlignment="1">
      <alignment horizontal="right" vertical="center"/>
      <protection/>
    </xf>
    <xf numFmtId="182" fontId="21" fillId="0" borderId="16" xfId="38" applyNumberFormat="1" applyFont="1" applyBorder="1" applyAlignment="1">
      <alignment horizontal="right" vertical="center"/>
      <protection/>
    </xf>
    <xf numFmtId="186" fontId="21" fillId="0" borderId="37" xfId="38" applyNumberFormat="1" applyFont="1" applyBorder="1" applyAlignment="1">
      <alignment horizontal="right" vertical="center"/>
      <protection/>
    </xf>
    <xf numFmtId="0" fontId="21" fillId="0" borderId="21" xfId="38" applyFont="1" applyBorder="1" applyAlignment="1">
      <alignment vertical="center"/>
      <protection/>
    </xf>
    <xf numFmtId="182" fontId="21" fillId="0" borderId="48" xfId="38" applyNumberFormat="1" applyFont="1" applyBorder="1">
      <alignment/>
      <protection/>
    </xf>
    <xf numFmtId="182" fontId="21" fillId="0" borderId="7" xfId="38" applyNumberFormat="1" applyFont="1" applyBorder="1">
      <alignment/>
      <protection/>
    </xf>
    <xf numFmtId="0" fontId="21" fillId="0" borderId="0" xfId="38" applyFont="1">
      <alignment/>
      <protection/>
    </xf>
    <xf numFmtId="0" fontId="21" fillId="0" borderId="75" xfId="38" applyFont="1" applyBorder="1" applyAlignment="1">
      <alignment vertical="center"/>
      <protection/>
    </xf>
    <xf numFmtId="182" fontId="21" fillId="0" borderId="85" xfId="38" applyNumberFormat="1" applyFont="1" applyBorder="1">
      <alignment/>
      <protection/>
    </xf>
    <xf numFmtId="0" fontId="20" fillId="0" borderId="86" xfId="38" applyFont="1" applyBorder="1" applyAlignment="1">
      <alignment horizontal="left" vertical="center"/>
      <protection/>
    </xf>
    <xf numFmtId="182" fontId="20" fillId="0" borderId="87" xfId="38" applyNumberFormat="1" applyFont="1" applyBorder="1" applyAlignment="1">
      <alignment horizontal="right" vertical="center"/>
      <protection/>
    </xf>
    <xf numFmtId="182" fontId="20" fillId="0" borderId="63" xfId="38" applyNumberFormat="1" applyFont="1" applyBorder="1" applyAlignment="1">
      <alignment horizontal="right" vertical="center"/>
      <protection/>
    </xf>
    <xf numFmtId="186" fontId="20" fillId="0" borderId="88" xfId="38" applyNumberFormat="1" applyFont="1" applyBorder="1" applyAlignment="1">
      <alignment horizontal="right" vertical="center"/>
      <protection/>
    </xf>
    <xf numFmtId="186" fontId="20" fillId="0" borderId="89" xfId="38" applyNumberFormat="1" applyFont="1" applyBorder="1" applyAlignment="1">
      <alignment horizontal="right" vertical="center"/>
      <protection/>
    </xf>
    <xf numFmtId="182" fontId="20" fillId="0" borderId="90" xfId="38" applyNumberFormat="1" applyFont="1" applyBorder="1" applyAlignment="1">
      <alignment horizontal="right" vertical="center"/>
      <protection/>
    </xf>
    <xf numFmtId="186" fontId="20" fillId="0" borderId="91" xfId="38" applyNumberFormat="1" applyFont="1" applyBorder="1" applyAlignment="1">
      <alignment horizontal="right" vertical="center"/>
      <protection/>
    </xf>
    <xf numFmtId="0" fontId="21" fillId="0" borderId="0" xfId="38" applyFont="1" applyAlignment="1">
      <alignment horizontal="center" vertical="center"/>
      <protection/>
    </xf>
    <xf numFmtId="0" fontId="23" fillId="0" borderId="0" xfId="38" applyFont="1" applyAlignment="1">
      <alignment/>
      <protection/>
    </xf>
    <xf numFmtId="185" fontId="23" fillId="0" borderId="0" xfId="38" applyNumberFormat="1" applyFont="1" applyAlignment="1">
      <alignment/>
      <protection/>
    </xf>
    <xf numFmtId="182" fontId="38" fillId="0" borderId="0" xfId="38" applyNumberFormat="1" applyFont="1" applyBorder="1" applyAlignment="1">
      <alignment horizontal="right" vertical="center"/>
      <protection/>
    </xf>
    <xf numFmtId="184" fontId="23" fillId="0" borderId="0" xfId="38" applyNumberFormat="1" applyFont="1" applyAlignment="1">
      <alignment horizontal="right"/>
      <protection/>
    </xf>
    <xf numFmtId="180" fontId="23" fillId="0" borderId="0" xfId="38" applyNumberFormat="1" applyFont="1" applyAlignment="1">
      <alignment/>
      <protection/>
    </xf>
    <xf numFmtId="0" fontId="23" fillId="0" borderId="0" xfId="38" applyFont="1" applyBorder="1" applyAlignment="1">
      <alignment/>
      <protection/>
    </xf>
    <xf numFmtId="2" fontId="23" fillId="0" borderId="0" xfId="38" applyNumberFormat="1" applyFont="1" applyAlignment="1">
      <alignment/>
      <protection/>
    </xf>
    <xf numFmtId="0" fontId="23" fillId="0" borderId="0" xfId="38" applyFont="1" applyAlignment="1">
      <alignment vertical="center"/>
      <protection/>
    </xf>
    <xf numFmtId="185" fontId="23" fillId="0" borderId="0" xfId="38" applyNumberFormat="1" applyFont="1" applyAlignment="1">
      <alignment vertical="center"/>
      <protection/>
    </xf>
    <xf numFmtId="184" fontId="23" fillId="0" borderId="0" xfId="38" applyNumberFormat="1" applyFont="1" applyAlignment="1">
      <alignment horizontal="right" vertical="center"/>
      <protection/>
    </xf>
    <xf numFmtId="180" fontId="23" fillId="0" borderId="0" xfId="38" applyNumberFormat="1" applyFont="1" applyAlignment="1">
      <alignment vertical="center"/>
      <protection/>
    </xf>
    <xf numFmtId="0" fontId="23" fillId="0" borderId="0" xfId="38" applyFont="1" applyBorder="1" applyAlignment="1">
      <alignment vertical="center"/>
      <protection/>
    </xf>
    <xf numFmtId="2" fontId="23" fillId="0" borderId="0" xfId="38" applyNumberFormat="1" applyFont="1" applyAlignment="1">
      <alignment vertical="center"/>
      <protection/>
    </xf>
    <xf numFmtId="0" fontId="26" fillId="0" borderId="0" xfId="39" applyFont="1">
      <alignment/>
      <protection/>
    </xf>
    <xf numFmtId="0" fontId="20" fillId="0" borderId="0" xfId="39" applyFont="1">
      <alignment/>
      <protection/>
    </xf>
    <xf numFmtId="0" fontId="21" fillId="0" borderId="0" xfId="39" applyFont="1">
      <alignment/>
      <protection/>
    </xf>
    <xf numFmtId="0" fontId="21" fillId="0" borderId="0" xfId="39" applyFont="1" applyAlignment="1">
      <alignment horizontal="right"/>
      <protection/>
    </xf>
    <xf numFmtId="0" fontId="21" fillId="0" borderId="82" xfId="39" applyFont="1" applyBorder="1" applyAlignment="1">
      <alignment horizontal="center"/>
      <protection/>
    </xf>
    <xf numFmtId="0" fontId="21" fillId="0" borderId="1" xfId="39" applyFont="1" applyBorder="1" applyAlignment="1">
      <alignment horizontal="center"/>
      <protection/>
    </xf>
    <xf numFmtId="0" fontId="21" fillId="0" borderId="65" xfId="39" applyFont="1" applyBorder="1" applyAlignment="1">
      <alignment horizontal="center"/>
      <protection/>
    </xf>
    <xf numFmtId="0" fontId="21" fillId="0" borderId="34" xfId="39" applyFont="1" applyBorder="1" applyAlignment="1">
      <alignment horizontal="center"/>
      <protection/>
    </xf>
    <xf numFmtId="0" fontId="21" fillId="0" borderId="92" xfId="39" applyFont="1" applyBorder="1" applyAlignment="1">
      <alignment horizontal="center"/>
      <protection/>
    </xf>
    <xf numFmtId="0" fontId="21" fillId="0" borderId="0" xfId="39" applyFont="1" applyAlignment="1">
      <alignment horizontal="center"/>
      <protection/>
    </xf>
    <xf numFmtId="0" fontId="21" fillId="0" borderId="83" xfId="39" applyFont="1" applyBorder="1" applyAlignment="1">
      <alignment horizontal="center"/>
      <protection/>
    </xf>
    <xf numFmtId="0" fontId="21" fillId="0" borderId="54" xfId="39" applyFont="1" applyBorder="1" applyAlignment="1">
      <alignment horizontal="center"/>
      <protection/>
    </xf>
    <xf numFmtId="0" fontId="21" fillId="0" borderId="93" xfId="39" applyFont="1" applyBorder="1" applyAlignment="1">
      <alignment horizontal="center"/>
      <protection/>
    </xf>
    <xf numFmtId="0" fontId="21" fillId="0" borderId="40" xfId="39" applyFont="1" applyBorder="1" applyAlignment="1">
      <alignment horizontal="center"/>
      <protection/>
    </xf>
    <xf numFmtId="0" fontId="21" fillId="0" borderId="47" xfId="39" applyFont="1" applyBorder="1" applyAlignment="1">
      <alignment horizontal="center"/>
      <protection/>
    </xf>
    <xf numFmtId="0" fontId="20" fillId="0" borderId="94" xfId="39" applyFont="1" applyBorder="1">
      <alignment/>
      <protection/>
    </xf>
    <xf numFmtId="0" fontId="20" fillId="0" borderId="61" xfId="39" applyFont="1" applyBorder="1">
      <alignment/>
      <protection/>
    </xf>
    <xf numFmtId="0" fontId="21" fillId="0" borderId="61" xfId="39" applyFont="1" applyBorder="1">
      <alignment/>
      <protection/>
    </xf>
    <xf numFmtId="0" fontId="21" fillId="0" borderId="67" xfId="39" applyFont="1" applyBorder="1">
      <alignment/>
      <protection/>
    </xf>
    <xf numFmtId="3" fontId="20" fillId="0" borderId="17" xfId="39" applyNumberFormat="1" applyFont="1" applyBorder="1">
      <alignment/>
      <protection/>
    </xf>
    <xf numFmtId="3" fontId="20" fillId="0" borderId="9" xfId="39" applyNumberFormat="1" applyFont="1" applyBorder="1">
      <alignment/>
      <protection/>
    </xf>
    <xf numFmtId="2" fontId="20" fillId="0" borderId="10" xfId="39" applyNumberFormat="1" applyFont="1" applyBorder="1">
      <alignment/>
      <protection/>
    </xf>
    <xf numFmtId="0" fontId="21" fillId="0" borderId="75" xfId="39" applyFont="1" applyFill="1" applyBorder="1">
      <alignment/>
      <protection/>
    </xf>
    <xf numFmtId="0" fontId="21" fillId="0" borderId="0" xfId="39" applyFont="1" applyBorder="1">
      <alignment/>
      <protection/>
    </xf>
    <xf numFmtId="0" fontId="21" fillId="0" borderId="95" xfId="39" applyFont="1" applyBorder="1">
      <alignment/>
      <protection/>
    </xf>
    <xf numFmtId="3" fontId="21" fillId="0" borderId="0" xfId="39" applyNumberFormat="1" applyFont="1" applyBorder="1">
      <alignment/>
      <protection/>
    </xf>
    <xf numFmtId="3" fontId="21" fillId="0" borderId="7" xfId="39" applyNumberFormat="1" applyFont="1" applyBorder="1">
      <alignment/>
      <protection/>
    </xf>
    <xf numFmtId="2" fontId="21" fillId="0" borderId="8" xfId="39" applyNumberFormat="1" applyFont="1" applyBorder="1">
      <alignment/>
      <protection/>
    </xf>
    <xf numFmtId="0" fontId="21" fillId="0" borderId="75" xfId="39" applyFont="1" applyBorder="1">
      <alignment/>
      <protection/>
    </xf>
    <xf numFmtId="3" fontId="21" fillId="0" borderId="0" xfId="39" applyNumberFormat="1" applyFont="1">
      <alignment/>
      <protection/>
    </xf>
    <xf numFmtId="0" fontId="20" fillId="0" borderId="96" xfId="39" applyFont="1" applyBorder="1">
      <alignment/>
      <protection/>
    </xf>
    <xf numFmtId="0" fontId="20" fillId="0" borderId="97" xfId="39" applyFont="1" applyBorder="1">
      <alignment/>
      <protection/>
    </xf>
    <xf numFmtId="0" fontId="20" fillId="0" borderId="98" xfId="39" applyFont="1" applyBorder="1">
      <alignment/>
      <protection/>
    </xf>
    <xf numFmtId="3" fontId="20" fillId="0" borderId="44" xfId="39" applyNumberFormat="1" applyFont="1" applyBorder="1">
      <alignment/>
      <protection/>
    </xf>
    <xf numFmtId="3" fontId="20" fillId="0" borderId="45" xfId="39" applyNumberFormat="1" applyFont="1" applyBorder="1">
      <alignment/>
      <protection/>
    </xf>
    <xf numFmtId="2" fontId="20" fillId="0" borderId="46" xfId="39" applyNumberFormat="1" applyFont="1" applyBorder="1">
      <alignment/>
      <protection/>
    </xf>
    <xf numFmtId="0" fontId="21" fillId="0" borderId="0" xfId="39" applyFont="1" applyFill="1" applyBorder="1">
      <alignment/>
      <protection/>
    </xf>
    <xf numFmtId="3" fontId="21" fillId="0" borderId="16" xfId="39" applyNumberFormat="1" applyFont="1" applyBorder="1">
      <alignment/>
      <protection/>
    </xf>
    <xf numFmtId="0" fontId="21" fillId="0" borderId="86" xfId="39" applyFont="1" applyBorder="1">
      <alignment/>
      <protection/>
    </xf>
    <xf numFmtId="0" fontId="21" fillId="0" borderId="99" xfId="39" applyFont="1" applyBorder="1">
      <alignment/>
      <protection/>
    </xf>
    <xf numFmtId="0" fontId="21" fillId="0" borderId="100" xfId="39" applyFont="1" applyBorder="1">
      <alignment/>
      <protection/>
    </xf>
    <xf numFmtId="3" fontId="20" fillId="0" borderId="90" xfId="39" applyNumberFormat="1" applyFont="1" applyBorder="1">
      <alignment/>
      <protection/>
    </xf>
    <xf numFmtId="3" fontId="20" fillId="0" borderId="63" xfId="39" applyNumberFormat="1" applyFont="1" applyBorder="1">
      <alignment/>
      <protection/>
    </xf>
    <xf numFmtId="2" fontId="20" fillId="0" borderId="101" xfId="39" applyNumberFormat="1" applyFont="1" applyBorder="1">
      <alignment/>
      <protection/>
    </xf>
    <xf numFmtId="0" fontId="23" fillId="0" borderId="0" xfId="39" applyFont="1">
      <alignment/>
      <protection/>
    </xf>
    <xf numFmtId="0" fontId="20" fillId="0" borderId="0" xfId="40" applyFont="1">
      <alignment/>
      <protection/>
    </xf>
    <xf numFmtId="0" fontId="21" fillId="0" borderId="0" xfId="40" applyFont="1">
      <alignment/>
      <protection/>
    </xf>
    <xf numFmtId="0" fontId="21" fillId="0" borderId="32" xfId="40" applyFont="1" applyBorder="1">
      <alignment/>
      <protection/>
    </xf>
    <xf numFmtId="0" fontId="21" fillId="0" borderId="32" xfId="40" applyFont="1" applyBorder="1" applyAlignment="1">
      <alignment horizontal="right"/>
      <protection/>
    </xf>
    <xf numFmtId="0" fontId="21" fillId="0" borderId="33" xfId="40" applyFont="1" applyBorder="1" applyAlignment="1">
      <alignment horizontal="center"/>
      <protection/>
    </xf>
    <xf numFmtId="0" fontId="21" fillId="0" borderId="27" xfId="40" applyFont="1" applyBorder="1" applyAlignment="1">
      <alignment horizontal="center"/>
      <protection/>
    </xf>
    <xf numFmtId="0" fontId="21" fillId="0" borderId="102" xfId="40" applyFont="1" applyBorder="1" applyAlignment="1">
      <alignment horizontal="center"/>
      <protection/>
    </xf>
    <xf numFmtId="0" fontId="21" fillId="0" borderId="39" xfId="40" applyFont="1" applyBorder="1" applyAlignment="1">
      <alignment horizontal="center"/>
      <protection/>
    </xf>
    <xf numFmtId="0" fontId="21" fillId="0" borderId="40" xfId="40" applyFont="1" applyBorder="1" applyAlignment="1">
      <alignment horizontal="center"/>
      <protection/>
    </xf>
    <xf numFmtId="0" fontId="39" fillId="0" borderId="40" xfId="40" applyFont="1" applyBorder="1" applyAlignment="1">
      <alignment horizontal="center"/>
      <protection/>
    </xf>
    <xf numFmtId="0" fontId="39" fillId="0" borderId="47" xfId="40" applyFont="1" applyBorder="1" applyAlignment="1">
      <alignment horizontal="center"/>
      <protection/>
    </xf>
    <xf numFmtId="0" fontId="21" fillId="0" borderId="94" xfId="40" applyFont="1" applyBorder="1">
      <alignment/>
      <protection/>
    </xf>
    <xf numFmtId="0" fontId="21" fillId="0" borderId="61" xfId="40" applyFont="1" applyBorder="1">
      <alignment/>
      <protection/>
    </xf>
    <xf numFmtId="0" fontId="21" fillId="0" borderId="23" xfId="40" applyFont="1" applyBorder="1">
      <alignment/>
      <protection/>
    </xf>
    <xf numFmtId="0" fontId="21" fillId="0" borderId="18" xfId="40" applyFont="1" applyBorder="1" applyAlignment="1">
      <alignment horizontal="center"/>
      <protection/>
    </xf>
    <xf numFmtId="188" fontId="21" fillId="0" borderId="41" xfId="40" applyNumberFormat="1" applyFont="1" applyBorder="1">
      <alignment/>
      <protection/>
    </xf>
    <xf numFmtId="188" fontId="39" fillId="0" borderId="41" xfId="40" applyNumberFormat="1" applyFont="1" applyBorder="1">
      <alignment/>
      <protection/>
    </xf>
    <xf numFmtId="188" fontId="39" fillId="0" borderId="8" xfId="40" applyNumberFormat="1" applyFont="1" applyBorder="1">
      <alignment/>
      <protection/>
    </xf>
    <xf numFmtId="0" fontId="21" fillId="0" borderId="21" xfId="40" applyFont="1" applyBorder="1">
      <alignment/>
      <protection/>
    </xf>
    <xf numFmtId="0" fontId="21" fillId="0" borderId="16" xfId="40" applyFont="1" applyBorder="1" applyAlignment="1">
      <alignment horizontal="center"/>
      <protection/>
    </xf>
    <xf numFmtId="188" fontId="21" fillId="0" borderId="41" xfId="40" applyNumberFormat="1" applyFont="1" applyFill="1" applyBorder="1">
      <alignment/>
      <protection/>
    </xf>
    <xf numFmtId="188" fontId="39" fillId="0" borderId="41" xfId="40" applyNumberFormat="1" applyFont="1" applyFill="1" applyBorder="1">
      <alignment/>
      <protection/>
    </xf>
    <xf numFmtId="0" fontId="39" fillId="0" borderId="22" xfId="40" applyFont="1" applyBorder="1">
      <alignment/>
      <protection/>
    </xf>
    <xf numFmtId="188" fontId="21" fillId="0" borderId="9" xfId="40" applyNumberFormat="1" applyFont="1" applyBorder="1">
      <alignment/>
      <protection/>
    </xf>
    <xf numFmtId="0" fontId="21" fillId="0" borderId="96" xfId="40" applyFont="1" applyBorder="1" applyAlignment="1">
      <alignment horizontal="left"/>
      <protection/>
    </xf>
    <xf numFmtId="0" fontId="21" fillId="0" borderId="97" xfId="40" applyFont="1" applyBorder="1" applyAlignment="1">
      <alignment horizontal="left"/>
      <protection/>
    </xf>
    <xf numFmtId="188" fontId="21" fillId="0" borderId="97" xfId="40" applyNumberFormat="1" applyFont="1" applyBorder="1" applyAlignment="1">
      <alignment horizontal="left"/>
      <protection/>
    </xf>
    <xf numFmtId="0" fontId="33" fillId="0" borderId="97" xfId="40" applyFont="1" applyBorder="1">
      <alignment/>
      <protection/>
    </xf>
    <xf numFmtId="188" fontId="39" fillId="0" borderId="97" xfId="40" applyNumberFormat="1" applyFont="1" applyBorder="1">
      <alignment/>
      <protection/>
    </xf>
    <xf numFmtId="188" fontId="39" fillId="0" borderId="58" xfId="40" applyNumberFormat="1" applyFont="1" applyBorder="1" applyAlignment="1">
      <alignment horizontal="left"/>
      <protection/>
    </xf>
    <xf numFmtId="188" fontId="21" fillId="0" borderId="42" xfId="40" applyNumberFormat="1" applyFont="1" applyBorder="1">
      <alignment/>
      <protection/>
    </xf>
    <xf numFmtId="188" fontId="39" fillId="0" borderId="42" xfId="40" applyNumberFormat="1" applyFont="1" applyBorder="1">
      <alignment/>
      <protection/>
    </xf>
    <xf numFmtId="0" fontId="21" fillId="0" borderId="96" xfId="40" applyFont="1" applyBorder="1">
      <alignment/>
      <protection/>
    </xf>
    <xf numFmtId="0" fontId="21" fillId="0" borderId="97" xfId="40" applyFont="1" applyBorder="1" applyAlignment="1">
      <alignment horizontal="center"/>
      <protection/>
    </xf>
    <xf numFmtId="188" fontId="21" fillId="0" borderId="97" xfId="40" applyNumberFormat="1" applyFont="1" applyBorder="1">
      <alignment/>
      <protection/>
    </xf>
    <xf numFmtId="188" fontId="39" fillId="0" borderId="58" xfId="40" applyNumberFormat="1" applyFont="1" applyBorder="1">
      <alignment/>
      <protection/>
    </xf>
    <xf numFmtId="0" fontId="39" fillId="0" borderId="21" xfId="40" applyFont="1" applyBorder="1">
      <alignment/>
      <protection/>
    </xf>
    <xf numFmtId="0" fontId="21" fillId="0" borderId="24" xfId="40" applyFont="1" applyBorder="1">
      <alignment/>
      <protection/>
    </xf>
    <xf numFmtId="0" fontId="21" fillId="0" borderId="19" xfId="40" applyFont="1" applyBorder="1" applyAlignment="1">
      <alignment horizontal="center"/>
      <protection/>
    </xf>
    <xf numFmtId="188" fontId="21" fillId="0" borderId="57" xfId="40" applyNumberFormat="1" applyFont="1" applyBorder="1">
      <alignment/>
      <protection/>
    </xf>
    <xf numFmtId="188" fontId="39" fillId="0" borderId="57" xfId="40" applyNumberFormat="1" applyFont="1" applyBorder="1">
      <alignment/>
      <protection/>
    </xf>
    <xf numFmtId="188" fontId="39" fillId="0" borderId="14" xfId="40" applyNumberFormat="1" applyFont="1" applyBorder="1">
      <alignment/>
      <protection/>
    </xf>
    <xf numFmtId="0" fontId="33" fillId="0" borderId="0" xfId="40" applyFont="1">
      <alignment/>
      <protection/>
    </xf>
    <xf numFmtId="0" fontId="20" fillId="0" borderId="0" xfId="41" applyFont="1">
      <alignment/>
      <protection/>
    </xf>
    <xf numFmtId="0" fontId="33" fillId="0" borderId="0" xfId="41" applyFont="1">
      <alignment/>
      <protection/>
    </xf>
    <xf numFmtId="0" fontId="21" fillId="0" borderId="0" xfId="41" applyFont="1">
      <alignment/>
      <protection/>
    </xf>
    <xf numFmtId="0" fontId="21" fillId="0" borderId="0" xfId="41" applyFont="1" applyAlignment="1">
      <alignment horizontal="right"/>
      <protection/>
    </xf>
    <xf numFmtId="0" fontId="21" fillId="0" borderId="59" xfId="41" applyFont="1" applyBorder="1" applyAlignment="1">
      <alignment horizontal="left"/>
      <protection/>
    </xf>
    <xf numFmtId="0" fontId="21" fillId="0" borderId="21" xfId="41" applyFont="1" applyBorder="1">
      <alignment/>
      <protection/>
    </xf>
    <xf numFmtId="0" fontId="21" fillId="0" borderId="18" xfId="41" applyFont="1" applyBorder="1" applyAlignment="1">
      <alignment horizontal="center"/>
      <protection/>
    </xf>
    <xf numFmtId="0" fontId="21" fillId="0" borderId="11" xfId="41" applyFont="1" applyBorder="1" applyAlignment="1">
      <alignment horizontal="center"/>
      <protection/>
    </xf>
    <xf numFmtId="0" fontId="21" fillId="0" borderId="60" xfId="41" applyFont="1" applyBorder="1">
      <alignment/>
      <protection/>
    </xf>
    <xf numFmtId="0" fontId="21" fillId="0" borderId="39" xfId="41" applyFont="1" applyBorder="1" applyAlignment="1">
      <alignment horizontal="center"/>
      <protection/>
    </xf>
    <xf numFmtId="0" fontId="21" fillId="0" borderId="30" xfId="41" applyFont="1" applyBorder="1" applyAlignment="1">
      <alignment horizontal="center"/>
      <protection/>
    </xf>
    <xf numFmtId="0" fontId="21" fillId="0" borderId="103" xfId="41" applyFont="1" applyBorder="1" applyAlignment="1">
      <alignment horizontal="center"/>
      <protection/>
    </xf>
    <xf numFmtId="0" fontId="21" fillId="0" borderId="40" xfId="41" applyFont="1" applyBorder="1" applyAlignment="1">
      <alignment horizontal="center"/>
      <protection/>
    </xf>
    <xf numFmtId="0" fontId="21" fillId="0" borderId="31" xfId="41" applyFont="1" applyBorder="1" applyAlignment="1">
      <alignment horizontal="center"/>
      <protection/>
    </xf>
    <xf numFmtId="182" fontId="21" fillId="0" borderId="41" xfId="41" applyNumberFormat="1" applyFont="1" applyBorder="1">
      <alignment/>
      <protection/>
    </xf>
    <xf numFmtId="182" fontId="21" fillId="0" borderId="7" xfId="41" applyNumberFormat="1" applyFont="1" applyBorder="1" applyAlignment="1">
      <alignment vertical="center"/>
      <protection/>
    </xf>
    <xf numFmtId="189" fontId="21" fillId="0" borderId="7" xfId="41" applyNumberFormat="1" applyFont="1" applyBorder="1" applyAlignment="1">
      <alignment horizontal="right"/>
      <protection/>
    </xf>
    <xf numFmtId="190" fontId="21" fillId="0" borderId="0" xfId="41" applyNumberFormat="1" applyFont="1" applyBorder="1" applyAlignment="1">
      <alignment horizontal="right"/>
      <protection/>
    </xf>
    <xf numFmtId="190" fontId="21" fillId="0" borderId="7" xfId="41" applyNumberFormat="1" applyFont="1" applyBorder="1" applyAlignment="1">
      <alignment horizontal="right"/>
      <protection/>
    </xf>
    <xf numFmtId="190" fontId="21" fillId="0" borderId="37" xfId="41" applyNumberFormat="1" applyFont="1" applyBorder="1" applyAlignment="1">
      <alignment horizontal="right"/>
      <protection/>
    </xf>
    <xf numFmtId="0" fontId="33" fillId="0" borderId="0" xfId="41" applyFont="1" applyBorder="1">
      <alignment/>
      <protection/>
    </xf>
    <xf numFmtId="0" fontId="21" fillId="0" borderId="21" xfId="41" applyFont="1" applyBorder="1" applyAlignment="1">
      <alignment horizontal="left"/>
      <protection/>
    </xf>
    <xf numFmtId="182" fontId="21" fillId="0" borderId="41" xfId="41" applyNumberFormat="1" applyFont="1" applyBorder="1" applyAlignment="1">
      <alignment horizontal="left"/>
      <protection/>
    </xf>
    <xf numFmtId="182" fontId="21" fillId="0" borderId="7" xfId="41" applyNumberFormat="1" applyFont="1" applyBorder="1" applyAlignment="1">
      <alignment horizontal="left"/>
      <protection/>
    </xf>
    <xf numFmtId="189" fontId="21" fillId="0" borderId="7" xfId="41" applyNumberFormat="1" applyFont="1" applyBorder="1" applyAlignment="1">
      <alignment horizontal="left"/>
      <protection/>
    </xf>
    <xf numFmtId="190" fontId="21" fillId="0" borderId="0" xfId="41" applyNumberFormat="1" applyFont="1" applyBorder="1" applyAlignment="1">
      <alignment horizontal="center"/>
      <protection/>
    </xf>
    <xf numFmtId="190" fontId="21" fillId="0" borderId="7" xfId="41" applyNumberFormat="1" applyFont="1" applyBorder="1" applyAlignment="1">
      <alignment horizontal="center"/>
      <protection/>
    </xf>
    <xf numFmtId="190" fontId="21" fillId="0" borderId="37" xfId="41" applyNumberFormat="1" applyFont="1" applyBorder="1" applyAlignment="1">
      <alignment horizontal="center"/>
      <protection/>
    </xf>
    <xf numFmtId="182" fontId="21" fillId="0" borderId="7" xfId="41" applyNumberFormat="1" applyFont="1" applyBorder="1">
      <alignment/>
      <protection/>
    </xf>
    <xf numFmtId="0" fontId="21" fillId="0" borderId="23" xfId="41" applyFont="1" applyBorder="1">
      <alignment/>
      <protection/>
    </xf>
    <xf numFmtId="182" fontId="21" fillId="0" borderId="104" xfId="41" applyNumberFormat="1" applyFont="1" applyBorder="1">
      <alignment/>
      <protection/>
    </xf>
    <xf numFmtId="182" fontId="21" fillId="0" borderId="11" xfId="41" applyNumberFormat="1" applyFont="1" applyBorder="1">
      <alignment/>
      <protection/>
    </xf>
    <xf numFmtId="189" fontId="21" fillId="0" borderId="11" xfId="41" applyNumberFormat="1" applyFont="1" applyBorder="1" applyAlignment="1">
      <alignment horizontal="right"/>
      <protection/>
    </xf>
    <xf numFmtId="190" fontId="21" fillId="0" borderId="5" xfId="41" applyNumberFormat="1" applyFont="1" applyBorder="1" applyAlignment="1">
      <alignment horizontal="right"/>
      <protection/>
    </xf>
    <xf numFmtId="190" fontId="21" fillId="0" borderId="11" xfId="41" applyNumberFormat="1" applyFont="1" applyBorder="1" applyAlignment="1">
      <alignment horizontal="right"/>
      <protection/>
    </xf>
    <xf numFmtId="190" fontId="21" fillId="0" borderId="105" xfId="41" applyNumberFormat="1" applyFont="1" applyBorder="1" applyAlignment="1">
      <alignment horizontal="right"/>
      <protection/>
    </xf>
    <xf numFmtId="182" fontId="21" fillId="0" borderId="42" xfId="41" applyNumberFormat="1" applyFont="1" applyBorder="1">
      <alignment/>
      <protection/>
    </xf>
    <xf numFmtId="182" fontId="21" fillId="0" borderId="9" xfId="41" applyNumberFormat="1" applyFont="1" applyBorder="1">
      <alignment/>
      <protection/>
    </xf>
    <xf numFmtId="189" fontId="21" fillId="0" borderId="9" xfId="41" applyNumberFormat="1" applyFont="1" applyBorder="1" applyAlignment="1">
      <alignment horizontal="right"/>
      <protection/>
    </xf>
    <xf numFmtId="190" fontId="21" fillId="0" borderId="42" xfId="41" applyNumberFormat="1" applyFont="1" applyBorder="1" applyAlignment="1">
      <alignment horizontal="right"/>
      <protection/>
    </xf>
    <xf numFmtId="190" fontId="21" fillId="0" borderId="9" xfId="41" applyNumberFormat="1" applyFont="1" applyBorder="1" applyAlignment="1">
      <alignment horizontal="right"/>
      <protection/>
    </xf>
    <xf numFmtId="190" fontId="21" fillId="0" borderId="62" xfId="41" applyNumberFormat="1" applyFont="1" applyBorder="1" applyAlignment="1">
      <alignment horizontal="right"/>
      <protection/>
    </xf>
    <xf numFmtId="190" fontId="21" fillId="0" borderId="0" xfId="41" applyNumberFormat="1" applyFont="1" applyBorder="1" applyAlignment="1">
      <alignment horizontal="left"/>
      <protection/>
    </xf>
    <xf numFmtId="190" fontId="21" fillId="0" borderId="7" xfId="41" applyNumberFormat="1" applyFont="1" applyBorder="1" applyAlignment="1">
      <alignment horizontal="left"/>
      <protection/>
    </xf>
    <xf numFmtId="190" fontId="21" fillId="0" borderId="37" xfId="41" applyNumberFormat="1" applyFont="1" applyBorder="1" applyAlignment="1">
      <alignment horizontal="left"/>
      <protection/>
    </xf>
    <xf numFmtId="0" fontId="21" fillId="0" borderId="24" xfId="41" applyFont="1" applyBorder="1">
      <alignment/>
      <protection/>
    </xf>
    <xf numFmtId="182" fontId="21" fillId="0" borderId="57" xfId="41" applyNumberFormat="1" applyFont="1" applyBorder="1">
      <alignment/>
      <protection/>
    </xf>
    <xf numFmtId="182" fontId="21" fillId="0" borderId="13" xfId="41" applyNumberFormat="1" applyFont="1" applyBorder="1">
      <alignment/>
      <protection/>
    </xf>
    <xf numFmtId="189" fontId="21" fillId="0" borderId="13" xfId="41" applyNumberFormat="1" applyFont="1" applyBorder="1" applyAlignment="1">
      <alignment horizontal="right"/>
      <protection/>
    </xf>
    <xf numFmtId="190" fontId="21" fillId="0" borderId="13" xfId="41" applyNumberFormat="1" applyFont="1" applyBorder="1" applyAlignment="1">
      <alignment horizontal="right"/>
      <protection/>
    </xf>
    <xf numFmtId="190" fontId="21" fillId="0" borderId="38" xfId="41" applyNumberFormat="1" applyFont="1" applyBorder="1" applyAlignment="1">
      <alignment horizontal="right"/>
      <protection/>
    </xf>
    <xf numFmtId="0" fontId="23" fillId="0" borderId="0" xfId="41" applyFont="1">
      <alignment/>
      <protection/>
    </xf>
    <xf numFmtId="0" fontId="20" fillId="0" borderId="0" xfId="42" applyFont="1" applyBorder="1" applyAlignment="1" quotePrefix="1">
      <alignment horizontal="left" vertical="center"/>
      <protection/>
    </xf>
    <xf numFmtId="0" fontId="20" fillId="0" borderId="0" xfId="42" applyFont="1" applyBorder="1" applyAlignment="1" quotePrefix="1">
      <alignment horizontal="centerContinuous" vertical="center"/>
      <protection/>
    </xf>
    <xf numFmtId="0" fontId="21" fillId="0" borderId="0" xfId="42" applyFont="1" applyBorder="1" applyAlignment="1">
      <alignment horizontal="centerContinuous" vertical="center"/>
      <protection/>
    </xf>
    <xf numFmtId="0" fontId="21" fillId="0" borderId="0" xfId="42" applyFont="1" applyBorder="1" applyAlignment="1">
      <alignment horizontal="left" vertical="center"/>
      <protection/>
    </xf>
    <xf numFmtId="0" fontId="21" fillId="0" borderId="0" xfId="42" applyFont="1">
      <alignment/>
      <protection/>
    </xf>
    <xf numFmtId="0" fontId="21" fillId="0" borderId="0" xfId="42" applyFont="1" applyBorder="1" applyAlignment="1">
      <alignment horizontal="right" vertical="center"/>
      <protection/>
    </xf>
    <xf numFmtId="0" fontId="20" fillId="0" borderId="82" xfId="42" applyFont="1" applyBorder="1" applyAlignment="1" quotePrefix="1">
      <alignment horizontal="left" vertical="center"/>
      <protection/>
    </xf>
    <xf numFmtId="0" fontId="21" fillId="0" borderId="1" xfId="42" applyFont="1" applyBorder="1" applyAlignment="1">
      <alignment horizontal="centerContinuous"/>
      <protection/>
    </xf>
    <xf numFmtId="0" fontId="21" fillId="0" borderId="65" xfId="42" applyFont="1" applyBorder="1" applyAlignment="1" quotePrefix="1">
      <alignment horizontal="centerContinuous"/>
      <protection/>
    </xf>
    <xf numFmtId="0" fontId="21" fillId="0" borderId="106" xfId="42" applyFont="1" applyBorder="1" applyAlignment="1">
      <alignment horizontal="center" vertical="center"/>
      <protection/>
    </xf>
    <xf numFmtId="0" fontId="21" fillId="0" borderId="1" xfId="42" applyFont="1" applyBorder="1" applyAlignment="1">
      <alignment horizontal="centerContinuous" vertical="center"/>
      <protection/>
    </xf>
    <xf numFmtId="0" fontId="21" fillId="0" borderId="1" xfId="42" applyFont="1" applyBorder="1">
      <alignment/>
      <protection/>
    </xf>
    <xf numFmtId="0" fontId="21" fillId="0" borderId="28" xfId="42" applyFont="1" applyBorder="1" applyAlignment="1">
      <alignment horizontal="center" vertical="center"/>
      <protection/>
    </xf>
    <xf numFmtId="0" fontId="21" fillId="0" borderId="49" xfId="42" applyFont="1" applyBorder="1" applyAlignment="1">
      <alignment horizontal="center" vertical="center"/>
      <protection/>
    </xf>
    <xf numFmtId="0" fontId="21" fillId="0" borderId="83" xfId="42" applyFont="1" applyBorder="1" applyAlignment="1">
      <alignment horizontal="centerContinuous" vertical="center"/>
      <protection/>
    </xf>
    <xf numFmtId="0" fontId="21" fillId="0" borderId="54" xfId="42" applyFont="1" applyBorder="1" applyAlignment="1">
      <alignment horizontal="centerContinuous" vertical="center"/>
      <protection/>
    </xf>
    <xf numFmtId="0" fontId="21" fillId="0" borderId="93" xfId="42" applyFont="1" applyBorder="1" applyAlignment="1">
      <alignment horizontal="centerContinuous" vertical="center"/>
      <protection/>
    </xf>
    <xf numFmtId="0" fontId="21" fillId="0" borderId="39" xfId="42" applyFont="1" applyBorder="1" applyAlignment="1" quotePrefix="1">
      <alignment horizontal="center" vertical="center"/>
      <protection/>
    </xf>
    <xf numFmtId="173" fontId="21" fillId="0" borderId="39" xfId="42" applyNumberFormat="1" applyFont="1" applyBorder="1" applyAlignment="1" quotePrefix="1">
      <alignment horizontal="center" vertical="center"/>
      <protection/>
    </xf>
    <xf numFmtId="173" fontId="21" fillId="0" borderId="30" xfId="42" applyNumberFormat="1" applyFont="1" applyBorder="1" applyAlignment="1">
      <alignment horizontal="center" vertical="center"/>
      <protection/>
    </xf>
    <xf numFmtId="49" fontId="21" fillId="0" borderId="56" xfId="42" applyNumberFormat="1" applyFont="1" applyFill="1" applyBorder="1" applyAlignment="1" quotePrefix="1">
      <alignment horizontal="center" vertical="center"/>
      <protection/>
    </xf>
    <xf numFmtId="0" fontId="21" fillId="0" borderId="94" xfId="42" applyFont="1" applyBorder="1" applyAlignment="1">
      <alignment horizontal="left" vertical="center"/>
      <protection/>
    </xf>
    <xf numFmtId="0" fontId="21" fillId="0" borderId="61" xfId="42" applyFont="1" applyBorder="1" applyAlignment="1">
      <alignment horizontal="left" vertical="center"/>
      <protection/>
    </xf>
    <xf numFmtId="0" fontId="21" fillId="0" borderId="67" xfId="42" applyFont="1" applyBorder="1" applyAlignment="1">
      <alignment horizontal="left" vertical="center"/>
      <protection/>
    </xf>
    <xf numFmtId="0" fontId="21" fillId="3" borderId="61" xfId="42" applyFont="1" applyFill="1" applyBorder="1" applyAlignment="1">
      <alignment horizontal="center" vertical="center"/>
      <protection/>
    </xf>
    <xf numFmtId="173" fontId="21" fillId="0" borderId="61" xfId="42" applyNumberFormat="1" applyFont="1" applyBorder="1" applyAlignment="1" quotePrefix="1">
      <alignment horizontal="center" vertical="center"/>
      <protection/>
    </xf>
    <xf numFmtId="173" fontId="21" fillId="0" borderId="62" xfId="42" applyNumberFormat="1" applyFont="1" applyBorder="1" applyAlignment="1" quotePrefix="1">
      <alignment horizontal="center" vertical="center"/>
      <protection/>
    </xf>
    <xf numFmtId="0" fontId="21" fillId="0" borderId="0" xfId="42" applyFont="1" applyFill="1">
      <alignment/>
      <protection/>
    </xf>
    <xf numFmtId="0" fontId="21" fillId="0" borderId="107" xfId="42" applyFont="1" applyBorder="1" applyAlignment="1" quotePrefix="1">
      <alignment horizontal="left" vertical="center"/>
      <protection/>
    </xf>
    <xf numFmtId="0" fontId="21" fillId="0" borderId="5" xfId="42" applyFont="1" applyBorder="1" applyAlignment="1" quotePrefix="1">
      <alignment horizontal="left" vertical="center"/>
      <protection/>
    </xf>
    <xf numFmtId="0" fontId="21" fillId="0" borderId="108" xfId="42" applyFont="1" applyBorder="1" applyAlignment="1" quotePrefix="1">
      <alignment horizontal="left" vertical="center"/>
      <protection/>
    </xf>
    <xf numFmtId="0" fontId="21" fillId="0" borderId="16" xfId="42" applyFont="1" applyBorder="1" applyAlignment="1">
      <alignment horizontal="center" vertical="center"/>
      <protection/>
    </xf>
    <xf numFmtId="192" fontId="21" fillId="0" borderId="16" xfId="65" applyNumberFormat="1" applyFont="1" applyFill="1" applyBorder="1" applyAlignment="1">
      <alignment horizontal="right" vertical="center"/>
      <protection/>
    </xf>
    <xf numFmtId="192" fontId="21" fillId="0" borderId="37" xfId="65" applyNumberFormat="1" applyFont="1" applyFill="1" applyBorder="1" applyAlignment="1">
      <alignment horizontal="right" vertical="center"/>
      <protection/>
    </xf>
    <xf numFmtId="0" fontId="21" fillId="0" borderId="75" xfId="42" applyFont="1" applyBorder="1" applyAlignment="1" quotePrefix="1">
      <alignment horizontal="left" vertical="center"/>
      <protection/>
    </xf>
    <xf numFmtId="0" fontId="21" fillId="0" borderId="0" xfId="42" applyFont="1" applyBorder="1" applyAlignment="1" quotePrefix="1">
      <alignment horizontal="left" vertical="center"/>
      <protection/>
    </xf>
    <xf numFmtId="0" fontId="21" fillId="0" borderId="95" xfId="42" applyFont="1" applyBorder="1" applyAlignment="1" quotePrefix="1">
      <alignment horizontal="left" vertical="center"/>
      <protection/>
    </xf>
    <xf numFmtId="0" fontId="21" fillId="0" borderId="95" xfId="42" applyFont="1" applyBorder="1" applyAlignment="1">
      <alignment horizontal="left" vertical="center"/>
      <protection/>
    </xf>
    <xf numFmtId="0" fontId="21" fillId="0" borderId="94" xfId="42" applyFont="1" applyBorder="1" applyAlignment="1" quotePrefix="1">
      <alignment horizontal="left" vertical="center"/>
      <protection/>
    </xf>
    <xf numFmtId="0" fontId="21" fillId="0" borderId="61" xfId="42" applyFont="1" applyBorder="1" applyAlignment="1" quotePrefix="1">
      <alignment horizontal="left" vertical="center"/>
      <protection/>
    </xf>
    <xf numFmtId="0" fontId="21" fillId="0" borderId="67" xfId="42" applyFont="1" applyBorder="1" applyAlignment="1" quotePrefix="1">
      <alignment horizontal="left" vertical="center"/>
      <protection/>
    </xf>
    <xf numFmtId="0" fontId="21" fillId="0" borderId="96" xfId="42" applyFont="1" applyBorder="1" applyAlignment="1">
      <alignment horizontal="left" vertical="center"/>
      <protection/>
    </xf>
    <xf numFmtId="0" fontId="21" fillId="0" borderId="97" xfId="42" applyFont="1" applyBorder="1" applyAlignment="1">
      <alignment horizontal="centerContinuous" vertical="center"/>
      <protection/>
    </xf>
    <xf numFmtId="0" fontId="21" fillId="0" borderId="98" xfId="42" applyFont="1" applyBorder="1" applyAlignment="1">
      <alignment horizontal="centerContinuous" vertical="center"/>
      <protection/>
    </xf>
    <xf numFmtId="0" fontId="21" fillId="0" borderId="97" xfId="42" applyFont="1" applyBorder="1" applyAlignment="1">
      <alignment horizontal="center" vertical="center"/>
      <protection/>
    </xf>
    <xf numFmtId="173" fontId="21" fillId="0" borderId="97" xfId="42" applyNumberFormat="1" applyFont="1" applyFill="1" applyBorder="1" applyAlignment="1" quotePrefix="1">
      <alignment horizontal="center" vertical="center"/>
      <protection/>
    </xf>
    <xf numFmtId="0" fontId="21" fillId="0" borderId="97" xfId="42" applyNumberFormat="1" applyFont="1" applyFill="1" applyBorder="1" applyAlignment="1" quotePrefix="1">
      <alignment horizontal="right" vertical="center"/>
      <protection/>
    </xf>
    <xf numFmtId="0" fontId="21" fillId="0" borderId="58" xfId="42" applyNumberFormat="1" applyFont="1" applyFill="1" applyBorder="1" applyAlignment="1" quotePrefix="1">
      <alignment horizontal="right" vertical="center"/>
      <protection/>
    </xf>
    <xf numFmtId="0" fontId="21" fillId="0" borderId="5" xfId="42" applyFont="1" applyBorder="1" applyAlignment="1">
      <alignment horizontal="left" vertical="center"/>
      <protection/>
    </xf>
    <xf numFmtId="0" fontId="21" fillId="0" borderId="108" xfId="42" applyFont="1" applyBorder="1" applyAlignment="1">
      <alignment horizontal="left" vertical="center"/>
      <protection/>
    </xf>
    <xf numFmtId="0" fontId="21" fillId="0" borderId="109" xfId="42" applyFont="1" applyBorder="1" applyAlignment="1">
      <alignment horizontal="center" vertical="center"/>
      <protection/>
    </xf>
    <xf numFmtId="180" fontId="21" fillId="0" borderId="17" xfId="42" applyNumberFormat="1" applyFont="1" applyFill="1" applyBorder="1" applyAlignment="1">
      <alignment horizontal="right" vertical="center"/>
      <protection/>
    </xf>
    <xf numFmtId="180" fontId="21" fillId="0" borderId="16" xfId="42" applyNumberFormat="1" applyFont="1" applyFill="1" applyBorder="1">
      <alignment/>
      <protection/>
    </xf>
    <xf numFmtId="192" fontId="21" fillId="0" borderId="37" xfId="42" applyNumberFormat="1" applyFont="1" applyFill="1" applyBorder="1">
      <alignment/>
      <protection/>
    </xf>
    <xf numFmtId="180" fontId="21" fillId="0" borderId="16" xfId="42" applyNumberFormat="1" applyFont="1" applyFill="1" applyBorder="1" applyAlignment="1">
      <alignment horizontal="right" vertical="center"/>
      <protection/>
    </xf>
    <xf numFmtId="192" fontId="21" fillId="0" borderId="37" xfId="42" applyNumberFormat="1" applyFont="1" applyFill="1" applyBorder="1" applyAlignment="1">
      <alignment horizontal="right" vertical="center"/>
      <protection/>
    </xf>
    <xf numFmtId="180" fontId="21" fillId="0" borderId="0" xfId="42" applyNumberFormat="1" applyFont="1" applyFill="1" applyBorder="1" applyAlignment="1">
      <alignment horizontal="right" vertical="center"/>
      <protection/>
    </xf>
    <xf numFmtId="0" fontId="21" fillId="0" borderId="0" xfId="42" applyFont="1" applyBorder="1">
      <alignment/>
      <protection/>
    </xf>
    <xf numFmtId="0" fontId="21" fillId="0" borderId="48" xfId="42" applyFont="1" applyBorder="1" applyAlignment="1">
      <alignment horizontal="center" vertical="center"/>
      <protection/>
    </xf>
    <xf numFmtId="0" fontId="21" fillId="0" borderId="77" xfId="42" applyFont="1" applyBorder="1" applyAlignment="1">
      <alignment horizontal="center" vertical="center"/>
      <protection/>
    </xf>
    <xf numFmtId="192" fontId="21" fillId="0" borderId="62" xfId="42" applyNumberFormat="1" applyFont="1" applyFill="1" applyBorder="1" applyAlignment="1">
      <alignment horizontal="right" vertical="center"/>
      <protection/>
    </xf>
    <xf numFmtId="0" fontId="21" fillId="0" borderId="107" xfId="42" applyFont="1" applyBorder="1" applyAlignment="1" quotePrefix="1">
      <alignment vertical="center"/>
      <protection/>
    </xf>
    <xf numFmtId="0" fontId="21" fillId="0" borderId="18" xfId="42" applyFont="1" applyBorder="1" applyAlignment="1" quotePrefix="1">
      <alignment horizontal="center" vertical="center"/>
      <protection/>
    </xf>
    <xf numFmtId="0" fontId="21" fillId="0" borderId="94" xfId="42" applyFont="1" applyBorder="1" applyAlignment="1">
      <alignment vertical="center"/>
      <protection/>
    </xf>
    <xf numFmtId="0" fontId="21" fillId="0" borderId="17" xfId="42" applyFont="1" applyBorder="1" applyAlignment="1">
      <alignment horizontal="center" vertical="center"/>
      <protection/>
    </xf>
    <xf numFmtId="0" fontId="21" fillId="0" borderId="75" xfId="42" applyFont="1" applyBorder="1" applyAlignment="1" quotePrefix="1">
      <alignment vertical="center"/>
      <protection/>
    </xf>
    <xf numFmtId="0" fontId="21" fillId="0" borderId="110" xfId="42" applyFont="1" applyBorder="1" applyAlignment="1" quotePrefix="1">
      <alignment vertical="center"/>
      <protection/>
    </xf>
    <xf numFmtId="0" fontId="21" fillId="0" borderId="32" xfId="42" applyFont="1" applyBorder="1" applyAlignment="1">
      <alignment horizontal="left" vertical="center"/>
      <protection/>
    </xf>
    <xf numFmtId="0" fontId="21" fillId="0" borderId="111" xfId="42" applyFont="1" applyBorder="1" applyAlignment="1">
      <alignment horizontal="left" vertical="center"/>
      <protection/>
    </xf>
    <xf numFmtId="0" fontId="21" fillId="0" borderId="19" xfId="42" applyFont="1" applyBorder="1" applyAlignment="1">
      <alignment horizontal="center" vertical="center"/>
      <protection/>
    </xf>
    <xf numFmtId="180" fontId="21" fillId="0" borderId="19" xfId="42" applyNumberFormat="1" applyFont="1" applyFill="1" applyBorder="1" applyAlignment="1">
      <alignment horizontal="right" vertical="center"/>
      <protection/>
    </xf>
    <xf numFmtId="192" fontId="21" fillId="0" borderId="38" xfId="42" applyNumberFormat="1" applyFont="1" applyFill="1" applyBorder="1" applyAlignment="1">
      <alignment horizontal="right" vertical="center"/>
      <protection/>
    </xf>
    <xf numFmtId="0" fontId="23" fillId="0" borderId="0" xfId="42" applyFont="1" applyAlignment="1">
      <alignment horizontal="left" vertical="center"/>
      <protection/>
    </xf>
    <xf numFmtId="0" fontId="41" fillId="0" borderId="0" xfId="42" applyFont="1" applyAlignment="1" quotePrefix="1">
      <alignment horizontal="left" vertical="center"/>
      <protection/>
    </xf>
    <xf numFmtId="0" fontId="23" fillId="0" borderId="0" xfId="42" applyFont="1" applyBorder="1" applyAlignment="1">
      <alignment vertical="center"/>
      <protection/>
    </xf>
    <xf numFmtId="0" fontId="23" fillId="0" borderId="0" xfId="42" applyFont="1">
      <alignment/>
      <protection/>
    </xf>
    <xf numFmtId="0" fontId="23" fillId="0" borderId="0" xfId="42" applyFont="1" applyAlignment="1" quotePrefix="1">
      <alignment horizontal="left" vertical="center"/>
      <protection/>
    </xf>
    <xf numFmtId="0" fontId="23" fillId="0" borderId="0" xfId="42" applyFont="1" applyAlignment="1">
      <alignment vertical="center"/>
      <protection/>
    </xf>
    <xf numFmtId="0" fontId="23" fillId="0" borderId="0" xfId="42" applyFont="1" applyBorder="1" applyAlignment="1">
      <alignment horizontal="center" vertical="center" wrapText="1"/>
      <protection/>
    </xf>
    <xf numFmtId="0" fontId="21" fillId="0" borderId="0" xfId="42" applyFont="1" applyAlignment="1">
      <alignment vertical="center"/>
      <protection/>
    </xf>
    <xf numFmtId="0" fontId="21" fillId="0" borderId="0" xfId="42" applyFont="1" applyBorder="1" applyAlignment="1">
      <alignment vertical="center"/>
      <protection/>
    </xf>
    <xf numFmtId="0" fontId="21" fillId="0" borderId="0" xfId="42" applyFont="1" applyAlignment="1">
      <alignment horizontal="center" vertical="center"/>
      <protection/>
    </xf>
    <xf numFmtId="3" fontId="21" fillId="0" borderId="0" xfId="42" applyNumberFormat="1" applyFont="1">
      <alignment/>
      <protection/>
    </xf>
    <xf numFmtId="0" fontId="21" fillId="0" borderId="0" xfId="42" applyFont="1" applyAlignment="1">
      <alignment horizontal="right"/>
      <protection/>
    </xf>
    <xf numFmtId="192" fontId="21" fillId="0" borderId="0" xfId="42" applyNumberFormat="1" applyFont="1" applyAlignment="1">
      <alignment horizontal="center"/>
      <protection/>
    </xf>
    <xf numFmtId="0" fontId="21" fillId="0" borderId="0" xfId="42" applyFont="1" applyAlignment="1" quotePrefix="1">
      <alignment horizontal="right"/>
      <protection/>
    </xf>
    <xf numFmtId="173" fontId="21" fillId="0" borderId="0" xfId="42" applyNumberFormat="1" applyFont="1" applyAlignment="1">
      <alignment horizontal="center"/>
      <protection/>
    </xf>
    <xf numFmtId="0" fontId="20" fillId="0" borderId="0" xfId="43" applyFont="1" applyAlignment="1">
      <alignment horizontal="left" vertical="center"/>
      <protection/>
    </xf>
    <xf numFmtId="0" fontId="20" fillId="0" borderId="0" xfId="43" applyFont="1" applyAlignment="1" quotePrefix="1">
      <alignment horizontal="centerContinuous" vertical="center" wrapText="1"/>
      <protection/>
    </xf>
    <xf numFmtId="0" fontId="21" fillId="0" borderId="0" xfId="43" applyFont="1" applyAlignment="1">
      <alignment horizontal="centerContinuous" vertical="center" wrapText="1"/>
      <protection/>
    </xf>
    <xf numFmtId="0" fontId="21" fillId="0" borderId="0" xfId="43" applyFont="1" applyAlignment="1">
      <alignment vertical="center" wrapText="1"/>
      <protection/>
    </xf>
    <xf numFmtId="0" fontId="21" fillId="0" borderId="0" xfId="43" applyFont="1" applyAlignment="1">
      <alignment vertical="center"/>
      <protection/>
    </xf>
    <xf numFmtId="0" fontId="20" fillId="0" borderId="0" xfId="43" applyFont="1" applyAlignment="1" quotePrefix="1">
      <alignment horizontal="left" vertical="center"/>
      <protection/>
    </xf>
    <xf numFmtId="0" fontId="21" fillId="0" borderId="0" xfId="43" applyFont="1" applyAlignment="1">
      <alignment horizontal="right" vertical="center"/>
      <protection/>
    </xf>
    <xf numFmtId="0" fontId="21" fillId="0" borderId="0" xfId="43" applyFont="1" applyAlignment="1" quotePrefix="1">
      <alignment horizontal="right" vertical="center"/>
      <protection/>
    </xf>
    <xf numFmtId="0" fontId="21" fillId="0" borderId="59" xfId="43" applyFont="1" applyBorder="1" applyAlignment="1">
      <alignment horizontal="center"/>
      <protection/>
    </xf>
    <xf numFmtId="0" fontId="21" fillId="0" borderId="33" xfId="43" applyFont="1" applyBorder="1" applyAlignment="1">
      <alignment horizontal="center" vertical="center"/>
      <protection/>
    </xf>
    <xf numFmtId="0" fontId="21" fillId="0" borderId="2" xfId="43" applyFont="1" applyBorder="1" applyAlignment="1">
      <alignment horizontal="centerContinuous" vertical="center"/>
      <protection/>
    </xf>
    <xf numFmtId="0" fontId="21" fillId="0" borderId="27" xfId="43" applyFont="1" applyBorder="1" applyAlignment="1">
      <alignment horizontal="centerContinuous" vertical="center"/>
      <protection/>
    </xf>
    <xf numFmtId="0" fontId="21" fillId="0" borderId="27" xfId="43" applyFont="1" applyFill="1" applyBorder="1" applyAlignment="1" quotePrefix="1">
      <alignment horizontal="centerContinuous" vertical="center"/>
      <protection/>
    </xf>
    <xf numFmtId="0" fontId="21" fillId="0" borderId="28" xfId="43" applyFont="1" applyFill="1" applyBorder="1" applyAlignment="1">
      <alignment horizontal="centerContinuous" vertical="center"/>
      <protection/>
    </xf>
    <xf numFmtId="0" fontId="21" fillId="0" borderId="33" xfId="43" applyFont="1" applyFill="1" applyBorder="1" applyAlignment="1">
      <alignment horizontal="center" vertical="center"/>
      <protection/>
    </xf>
    <xf numFmtId="0" fontId="21" fillId="0" borderId="33" xfId="43" applyFont="1" applyFill="1" applyBorder="1" applyAlignment="1">
      <alignment horizontal="centerContinuous" vertical="center"/>
      <protection/>
    </xf>
    <xf numFmtId="0" fontId="21" fillId="0" borderId="34" xfId="43" applyFont="1" applyFill="1" applyBorder="1" applyAlignment="1">
      <alignment horizontal="centerContinuous" vertical="center"/>
      <protection/>
    </xf>
    <xf numFmtId="0" fontId="21" fillId="0" borderId="102" xfId="43" applyFont="1" applyFill="1" applyBorder="1" applyAlignment="1">
      <alignment horizontal="centerContinuous" vertical="center"/>
      <protection/>
    </xf>
    <xf numFmtId="0" fontId="21" fillId="0" borderId="60" xfId="43" applyFont="1" applyBorder="1" applyAlignment="1">
      <alignment horizontal="centerContinuous" vertical="center"/>
      <protection/>
    </xf>
    <xf numFmtId="0" fontId="21" fillId="0" borderId="39" xfId="43" applyFont="1" applyBorder="1" applyAlignment="1">
      <alignment horizontal="centerContinuous" vertical="center"/>
      <protection/>
    </xf>
    <xf numFmtId="1" fontId="21" fillId="4" borderId="39" xfId="43" applyNumberFormat="1" applyFont="1" applyFill="1" applyBorder="1" applyAlignment="1">
      <alignment horizontal="center" vertical="center"/>
      <protection/>
    </xf>
    <xf numFmtId="1" fontId="21" fillId="0" borderId="39" xfId="43" applyNumberFormat="1" applyFont="1" applyBorder="1" applyAlignment="1" quotePrefix="1">
      <alignment horizontal="center" vertical="center"/>
      <protection/>
    </xf>
    <xf numFmtId="1" fontId="21" fillId="0" borderId="39" xfId="43" applyNumberFormat="1" applyFont="1" applyFill="1" applyBorder="1" applyAlignment="1" quotePrefix="1">
      <alignment horizontal="center" vertical="center"/>
      <protection/>
    </xf>
    <xf numFmtId="49" fontId="21" fillId="0" borderId="39" xfId="43" applyNumberFormat="1" applyFont="1" applyFill="1" applyBorder="1" applyAlignment="1">
      <alignment horizontal="center" vertical="center"/>
      <protection/>
    </xf>
    <xf numFmtId="49" fontId="21" fillId="0" borderId="30" xfId="43" applyNumberFormat="1" applyFont="1" applyFill="1" applyBorder="1" applyAlignment="1">
      <alignment horizontal="center" vertical="center"/>
      <protection/>
    </xf>
    <xf numFmtId="173" fontId="21" fillId="0" borderId="39" xfId="43" applyNumberFormat="1" applyFont="1" applyFill="1" applyBorder="1" applyAlignment="1">
      <alignment horizontal="center" vertical="center"/>
      <protection/>
    </xf>
    <xf numFmtId="49" fontId="21" fillId="0" borderId="39" xfId="43" applyNumberFormat="1" applyFont="1" applyFill="1" applyBorder="1" applyAlignment="1" quotePrefix="1">
      <alignment horizontal="center" vertical="center"/>
      <protection/>
    </xf>
    <xf numFmtId="173" fontId="21" fillId="0" borderId="39" xfId="43" applyNumberFormat="1" applyFont="1" applyFill="1" applyBorder="1" applyAlignment="1" quotePrefix="1">
      <alignment horizontal="center" vertical="center"/>
      <protection/>
    </xf>
    <xf numFmtId="49" fontId="21" fillId="0" borderId="40" xfId="43" applyNumberFormat="1" applyFont="1" applyFill="1" applyBorder="1" applyAlignment="1" quotePrefix="1">
      <alignment horizontal="center" vertical="center"/>
      <protection/>
    </xf>
    <xf numFmtId="49" fontId="21" fillId="0" borderId="56" xfId="43" applyNumberFormat="1" applyFont="1" applyFill="1" applyBorder="1" applyAlignment="1" quotePrefix="1">
      <alignment horizontal="center" vertical="center"/>
      <protection/>
    </xf>
    <xf numFmtId="0" fontId="21" fillId="0" borderId="21" xfId="43" applyFont="1" applyFill="1" applyBorder="1" applyAlignment="1" quotePrefix="1">
      <alignment horizontal="left" vertical="center"/>
      <protection/>
    </xf>
    <xf numFmtId="0" fontId="21" fillId="0" borderId="16" xfId="43" applyFont="1" applyFill="1" applyBorder="1" applyAlignment="1" quotePrefix="1">
      <alignment horizontal="center" vertical="center"/>
      <protection/>
    </xf>
    <xf numFmtId="192" fontId="21" fillId="4" borderId="16" xfId="43" applyNumberFormat="1" applyFont="1" applyFill="1" applyBorder="1" applyAlignment="1">
      <alignment horizontal="right" vertical="center"/>
      <protection/>
    </xf>
    <xf numFmtId="192" fontId="21" fillId="0" borderId="16" xfId="43" applyNumberFormat="1" applyFont="1" applyBorder="1" applyAlignment="1">
      <alignment horizontal="right" vertical="center"/>
      <protection/>
    </xf>
    <xf numFmtId="192" fontId="21" fillId="0" borderId="16" xfId="65" applyNumberFormat="1" applyFont="1" applyBorder="1" applyAlignment="1">
      <alignment horizontal="right" vertical="center"/>
      <protection/>
    </xf>
    <xf numFmtId="192" fontId="21" fillId="0" borderId="7" xfId="65" applyNumberFormat="1" applyFont="1" applyFill="1" applyBorder="1" applyAlignment="1">
      <alignment horizontal="right" vertical="center"/>
      <protection/>
    </xf>
    <xf numFmtId="0" fontId="21" fillId="0" borderId="21" xfId="43" applyFont="1" applyBorder="1" applyAlignment="1" quotePrefix="1">
      <alignment horizontal="left" vertical="center"/>
      <protection/>
    </xf>
    <xf numFmtId="0" fontId="21" fillId="0" borderId="16" xfId="43" applyFont="1" applyBorder="1" applyAlignment="1">
      <alignment horizontal="center" vertical="center"/>
      <protection/>
    </xf>
    <xf numFmtId="0" fontId="21" fillId="0" borderId="22" xfId="43" applyFont="1" applyBorder="1" applyAlignment="1">
      <alignment horizontal="left" vertical="center"/>
      <protection/>
    </xf>
    <xf numFmtId="0" fontId="21" fillId="0" borderId="17" xfId="43" applyFont="1" applyBorder="1" applyAlignment="1">
      <alignment horizontal="center" vertical="center"/>
      <protection/>
    </xf>
    <xf numFmtId="192" fontId="21" fillId="4" borderId="17" xfId="43" applyNumberFormat="1" applyFont="1" applyFill="1" applyBorder="1" applyAlignment="1">
      <alignment horizontal="right" vertical="center"/>
      <protection/>
    </xf>
    <xf numFmtId="192" fontId="21" fillId="0" borderId="17" xfId="43" applyNumberFormat="1" applyFont="1" applyFill="1" applyBorder="1" applyAlignment="1">
      <alignment horizontal="right" vertical="center"/>
      <protection/>
    </xf>
    <xf numFmtId="192" fontId="21" fillId="0" borderId="9" xfId="65" applyNumberFormat="1" applyFont="1" applyBorder="1" applyAlignment="1">
      <alignment horizontal="right" vertical="center"/>
      <protection/>
    </xf>
    <xf numFmtId="192" fontId="21" fillId="0" borderId="17" xfId="65" applyNumberFormat="1" applyFont="1" applyBorder="1" applyAlignment="1">
      <alignment horizontal="right" vertical="center"/>
      <protection/>
    </xf>
    <xf numFmtId="192" fontId="21" fillId="0" borderId="17" xfId="65" applyNumberFormat="1" applyFont="1" applyFill="1" applyBorder="1" applyAlignment="1">
      <alignment horizontal="right" vertical="center"/>
      <protection/>
    </xf>
    <xf numFmtId="192" fontId="21" fillId="0" borderId="9" xfId="65" applyNumberFormat="1" applyFont="1" applyFill="1" applyBorder="1" applyAlignment="1">
      <alignment horizontal="right" vertical="center"/>
      <protection/>
    </xf>
    <xf numFmtId="192" fontId="21" fillId="0" borderId="62" xfId="65" applyNumberFormat="1" applyFont="1" applyFill="1" applyBorder="1" applyAlignment="1">
      <alignment horizontal="right" vertical="center"/>
      <protection/>
    </xf>
    <xf numFmtId="192" fontId="21" fillId="0" borderId="16" xfId="43" applyNumberFormat="1" applyFont="1" applyFill="1" applyBorder="1" applyAlignment="1">
      <alignment vertical="center"/>
      <protection/>
    </xf>
    <xf numFmtId="192" fontId="21" fillId="0" borderId="16" xfId="43" applyNumberFormat="1" applyFont="1" applyFill="1" applyBorder="1" applyAlignment="1">
      <alignment horizontal="right" vertical="center"/>
      <protection/>
    </xf>
    <xf numFmtId="192" fontId="21" fillId="0" borderId="9" xfId="43" applyNumberFormat="1" applyFont="1" applyFill="1" applyBorder="1" applyAlignment="1">
      <alignment vertical="center"/>
      <protection/>
    </xf>
    <xf numFmtId="192" fontId="21" fillId="0" borderId="17" xfId="43" applyNumberFormat="1" applyFont="1" applyFill="1" applyBorder="1" applyAlignment="1">
      <alignment vertical="center"/>
      <protection/>
    </xf>
    <xf numFmtId="0" fontId="21" fillId="0" borderId="23" xfId="43" applyFont="1" applyBorder="1" applyAlignment="1">
      <alignment horizontal="left" vertical="center"/>
      <protection/>
    </xf>
    <xf numFmtId="0" fontId="21" fillId="0" borderId="18" xfId="43" applyFont="1" applyBorder="1" applyAlignment="1">
      <alignment horizontal="center" vertical="center"/>
      <protection/>
    </xf>
    <xf numFmtId="192" fontId="21" fillId="4" borderId="11" xfId="43" applyNumberFormat="1" applyFont="1" applyFill="1" applyBorder="1" applyAlignment="1">
      <alignment horizontal="right" vertical="center"/>
      <protection/>
    </xf>
    <xf numFmtId="192" fontId="21" fillId="0" borderId="11" xfId="43" applyNumberFormat="1" applyFont="1" applyFill="1" applyBorder="1" applyAlignment="1">
      <alignment horizontal="right" vertical="center"/>
      <protection/>
    </xf>
    <xf numFmtId="192" fontId="21" fillId="0" borderId="11" xfId="43" applyNumberFormat="1" applyFont="1" applyFill="1" applyBorder="1" applyAlignment="1">
      <alignment vertical="center"/>
      <protection/>
    </xf>
    <xf numFmtId="192" fontId="21" fillId="0" borderId="11" xfId="43" applyNumberFormat="1" applyFont="1" applyFill="1" applyBorder="1" applyAlignment="1">
      <alignment horizontal="center" vertical="center"/>
      <protection/>
    </xf>
    <xf numFmtId="192" fontId="21" fillId="0" borderId="11" xfId="65" applyNumberFormat="1" applyFont="1" applyFill="1" applyBorder="1" applyAlignment="1">
      <alignment horizontal="right" vertical="center"/>
      <protection/>
    </xf>
    <xf numFmtId="192" fontId="21" fillId="0" borderId="11" xfId="65" applyNumberFormat="1" applyFont="1" applyFill="1" applyBorder="1" applyAlignment="1">
      <alignment horizontal="center" vertical="center"/>
      <protection/>
    </xf>
    <xf numFmtId="192" fontId="21" fillId="0" borderId="11" xfId="65" applyNumberFormat="1" applyFont="1" applyFill="1" applyBorder="1" applyAlignment="1">
      <alignment vertical="center"/>
      <protection/>
    </xf>
    <xf numFmtId="192" fontId="21" fillId="0" borderId="18" xfId="65" applyNumberFormat="1" applyFont="1" applyFill="1" applyBorder="1" applyAlignment="1">
      <alignment vertical="center"/>
      <protection/>
    </xf>
    <xf numFmtId="192" fontId="21" fillId="0" borderId="12" xfId="65" applyNumberFormat="1" applyFont="1" applyFill="1" applyBorder="1" applyAlignment="1">
      <alignment vertical="center"/>
      <protection/>
    </xf>
    <xf numFmtId="0" fontId="21" fillId="0" borderId="21" xfId="43" applyFont="1" applyBorder="1" applyAlignment="1">
      <alignment horizontal="left" vertical="center"/>
      <protection/>
    </xf>
    <xf numFmtId="192" fontId="21" fillId="4" borderId="7" xfId="43" applyNumberFormat="1" applyFont="1" applyFill="1" applyBorder="1" applyAlignment="1">
      <alignment horizontal="right" vertical="center"/>
      <protection/>
    </xf>
    <xf numFmtId="192" fontId="21" fillId="0" borderId="7" xfId="43" applyNumberFormat="1" applyFont="1" applyFill="1" applyBorder="1" applyAlignment="1">
      <alignment horizontal="right" vertical="center"/>
      <protection/>
    </xf>
    <xf numFmtId="192" fontId="21" fillId="0" borderId="7" xfId="43" applyNumberFormat="1" applyFont="1" applyFill="1" applyBorder="1" applyAlignment="1">
      <alignment vertical="center"/>
      <protection/>
    </xf>
    <xf numFmtId="192" fontId="21" fillId="0" borderId="7" xfId="43" applyNumberFormat="1" applyFont="1" applyFill="1" applyBorder="1" applyAlignment="1">
      <alignment horizontal="center" vertical="center"/>
      <protection/>
    </xf>
    <xf numFmtId="192" fontId="21" fillId="0" borderId="7" xfId="65" applyNumberFormat="1" applyFont="1" applyFill="1" applyBorder="1" applyAlignment="1">
      <alignment horizontal="center" vertical="center"/>
      <protection/>
    </xf>
    <xf numFmtId="192" fontId="21" fillId="0" borderId="7" xfId="65" applyNumberFormat="1" applyFont="1" applyFill="1" applyBorder="1" applyAlignment="1">
      <alignment vertical="center"/>
      <protection/>
    </xf>
    <xf numFmtId="192" fontId="21" fillId="0" borderId="16" xfId="65" applyNumberFormat="1" applyFont="1" applyFill="1" applyBorder="1" applyAlignment="1">
      <alignment vertical="center"/>
      <protection/>
    </xf>
    <xf numFmtId="192" fontId="21" fillId="0" borderId="8" xfId="65" applyNumberFormat="1" applyFont="1" applyFill="1" applyBorder="1" applyAlignment="1">
      <alignment vertical="center"/>
      <protection/>
    </xf>
    <xf numFmtId="0" fontId="21" fillId="0" borderId="24" xfId="43" applyFont="1" applyBorder="1" applyAlignment="1">
      <alignment horizontal="left" vertical="center"/>
      <protection/>
    </xf>
    <xf numFmtId="0" fontId="21" fillId="0" borderId="19" xfId="43" applyFont="1" applyBorder="1" applyAlignment="1">
      <alignment horizontal="center" vertical="center"/>
      <protection/>
    </xf>
    <xf numFmtId="192" fontId="21" fillId="4" borderId="13" xfId="43" applyNumberFormat="1" applyFont="1" applyFill="1" applyBorder="1" applyAlignment="1">
      <alignment horizontal="right" vertical="center"/>
      <protection/>
    </xf>
    <xf numFmtId="192" fontId="21" fillId="0" borderId="13" xfId="43" applyNumberFormat="1" applyFont="1" applyFill="1" applyBorder="1" applyAlignment="1">
      <alignment horizontal="right" vertical="center"/>
      <protection/>
    </xf>
    <xf numFmtId="192" fontId="21" fillId="0" borderId="13" xfId="43" applyNumberFormat="1" applyFont="1" applyFill="1" applyBorder="1" applyAlignment="1">
      <alignment vertical="center"/>
      <protection/>
    </xf>
    <xf numFmtId="192" fontId="21" fillId="0" borderId="13" xfId="43" applyNumberFormat="1" applyFont="1" applyFill="1" applyBorder="1" applyAlignment="1">
      <alignment horizontal="center" vertical="center"/>
      <protection/>
    </xf>
    <xf numFmtId="192" fontId="21" fillId="0" borderId="13" xfId="65" applyNumberFormat="1" applyFont="1" applyFill="1" applyBorder="1" applyAlignment="1">
      <alignment horizontal="right" vertical="center"/>
      <protection/>
    </xf>
    <xf numFmtId="192" fontId="21" fillId="0" borderId="13" xfId="65" applyNumberFormat="1" applyFont="1" applyFill="1" applyBorder="1" applyAlignment="1">
      <alignment horizontal="center" vertical="center"/>
      <protection/>
    </xf>
    <xf numFmtId="192" fontId="21" fillId="0" borderId="13" xfId="65" applyNumberFormat="1" applyFont="1" applyFill="1" applyBorder="1" applyAlignment="1">
      <alignment vertical="center"/>
      <protection/>
    </xf>
    <xf numFmtId="192" fontId="21" fillId="0" borderId="19" xfId="65" applyNumberFormat="1" applyFont="1" applyFill="1" applyBorder="1" applyAlignment="1">
      <alignment vertical="center"/>
      <protection/>
    </xf>
    <xf numFmtId="192" fontId="21" fillId="0" borderId="14" xfId="65" applyNumberFormat="1" applyFont="1" applyFill="1" applyBorder="1" applyAlignment="1">
      <alignment vertical="center"/>
      <protection/>
    </xf>
    <xf numFmtId="0" fontId="23" fillId="0" borderId="0" xfId="43" applyFont="1" applyAlignment="1" quotePrefix="1">
      <alignment horizontal="left"/>
      <protection/>
    </xf>
    <xf numFmtId="0" fontId="23" fillId="0" borderId="0" xfId="43" applyFont="1" applyAlignment="1" quotePrefix="1">
      <alignment horizontal="left" vertical="center"/>
      <protection/>
    </xf>
    <xf numFmtId="0" fontId="20" fillId="0" borderId="0" xfId="43" applyFont="1" applyAlignment="1">
      <alignment vertical="center"/>
      <protection/>
    </xf>
    <xf numFmtId="0" fontId="20" fillId="0" borderId="0" xfId="43" applyFont="1" applyAlignment="1" quotePrefix="1">
      <alignment horizontal="centerContinuous" vertical="center"/>
      <protection/>
    </xf>
    <xf numFmtId="0" fontId="21" fillId="0" borderId="0" xfId="43" applyFont="1" applyAlignment="1">
      <alignment horizontal="centerContinuous" vertical="center"/>
      <protection/>
    </xf>
    <xf numFmtId="0" fontId="21" fillId="0" borderId="59" xfId="43" applyFont="1" applyBorder="1" applyAlignment="1">
      <alignment horizontal="centerContinuous"/>
      <protection/>
    </xf>
    <xf numFmtId="0" fontId="21" fillId="0" borderId="33" xfId="43" applyFont="1" applyBorder="1" applyAlignment="1">
      <alignment horizontal="centerContinuous"/>
      <protection/>
    </xf>
    <xf numFmtId="0" fontId="21" fillId="0" borderId="2" xfId="43" applyFont="1" applyFill="1" applyBorder="1" applyAlignment="1" quotePrefix="1">
      <alignment horizontal="centerContinuous" vertical="center"/>
      <protection/>
    </xf>
    <xf numFmtId="0" fontId="21" fillId="0" borderId="27" xfId="43" applyFont="1" applyFill="1" applyBorder="1" applyAlignment="1">
      <alignment horizontal="centerContinuous" vertical="center"/>
      <protection/>
    </xf>
    <xf numFmtId="0" fontId="21" fillId="0" borderId="33" xfId="43" applyFont="1" applyFill="1" applyBorder="1" applyAlignment="1">
      <alignment horizontal="left" vertical="center"/>
      <protection/>
    </xf>
    <xf numFmtId="0" fontId="21" fillId="0" borderId="34" xfId="43" applyFont="1" applyFill="1" applyBorder="1" applyAlignment="1">
      <alignment horizontal="center"/>
      <protection/>
    </xf>
    <xf numFmtId="0" fontId="21" fillId="0" borderId="33" xfId="43" applyFont="1" applyFill="1" applyBorder="1" applyAlignment="1">
      <alignment horizontal="center"/>
      <protection/>
    </xf>
    <xf numFmtId="0" fontId="21" fillId="0" borderId="92" xfId="43" applyFont="1" applyFill="1" applyBorder="1" applyAlignment="1">
      <alignment horizontal="center"/>
      <protection/>
    </xf>
    <xf numFmtId="0" fontId="21" fillId="0" borderId="112" xfId="43" applyFont="1" applyFill="1" applyBorder="1" applyAlignment="1">
      <alignment horizontal="center"/>
      <protection/>
    </xf>
    <xf numFmtId="0" fontId="21" fillId="0" borderId="102" xfId="43" applyFont="1" applyFill="1" applyBorder="1" applyAlignment="1">
      <alignment horizontal="center"/>
      <protection/>
    </xf>
    <xf numFmtId="0" fontId="21" fillId="0" borderId="60" xfId="43" applyFont="1" applyBorder="1" applyAlignment="1">
      <alignment horizontal="center" vertical="center"/>
      <protection/>
    </xf>
    <xf numFmtId="0" fontId="21" fillId="0" borderId="39" xfId="43" applyFont="1" applyBorder="1" applyAlignment="1" quotePrefix="1">
      <alignment horizontal="center" vertical="top"/>
      <protection/>
    </xf>
    <xf numFmtId="0" fontId="21" fillId="0" borderId="39" xfId="43" applyFont="1" applyBorder="1" applyAlignment="1" quotePrefix="1">
      <alignment horizontal="center" vertical="center" wrapText="1"/>
      <protection/>
    </xf>
    <xf numFmtId="0" fontId="21" fillId="0" borderId="39" xfId="43" applyFont="1" applyFill="1" applyBorder="1" applyAlignment="1" quotePrefix="1">
      <alignment horizontal="center" vertical="center" wrapText="1"/>
      <protection/>
    </xf>
    <xf numFmtId="14" fontId="21" fillId="0" borderId="39" xfId="43" applyNumberFormat="1" applyFont="1" applyFill="1" applyBorder="1" applyAlignment="1" quotePrefix="1">
      <alignment horizontal="center" vertical="center" wrapText="1"/>
      <protection/>
    </xf>
    <xf numFmtId="0" fontId="21" fillId="0" borderId="39" xfId="43" applyFont="1" applyFill="1" applyBorder="1" applyAlignment="1">
      <alignment horizontal="center" vertical="center"/>
      <protection/>
    </xf>
    <xf numFmtId="0" fontId="21" fillId="0" borderId="40" xfId="43" applyFont="1" applyFill="1" applyBorder="1" applyAlignment="1">
      <alignment horizontal="center" vertical="center"/>
      <protection/>
    </xf>
    <xf numFmtId="0" fontId="21" fillId="0" borderId="39" xfId="43" applyFont="1" applyFill="1" applyBorder="1" applyAlignment="1" quotePrefix="1">
      <alignment horizontal="center" vertical="center"/>
      <protection/>
    </xf>
    <xf numFmtId="16" fontId="21" fillId="0" borderId="40" xfId="43" applyNumberFormat="1" applyFont="1" applyFill="1" applyBorder="1" applyAlignment="1">
      <alignment horizontal="center" vertical="center"/>
      <protection/>
    </xf>
    <xf numFmtId="49" fontId="21" fillId="0" borderId="54" xfId="43" applyNumberFormat="1" applyFont="1" applyFill="1" applyBorder="1" applyAlignment="1" quotePrefix="1">
      <alignment horizontal="center" vertical="center"/>
      <protection/>
    </xf>
    <xf numFmtId="173" fontId="21" fillId="0" borderId="30" xfId="43" applyNumberFormat="1" applyFont="1" applyFill="1" applyBorder="1" applyAlignment="1" quotePrefix="1">
      <alignment horizontal="center" vertical="center"/>
      <protection/>
    </xf>
    <xf numFmtId="49" fontId="21" fillId="0" borderId="113" xfId="43" applyNumberFormat="1" applyFont="1" applyFill="1" applyBorder="1" applyAlignment="1" quotePrefix="1">
      <alignment horizontal="center" vertical="center"/>
      <protection/>
    </xf>
    <xf numFmtId="192" fontId="21" fillId="0" borderId="34" xfId="65" applyNumberFormat="1" applyFont="1" applyFill="1" applyBorder="1" applyAlignment="1">
      <alignment horizontal="right" vertical="center"/>
      <protection/>
    </xf>
    <xf numFmtId="192" fontId="21" fillId="0" borderId="92" xfId="65" applyNumberFormat="1" applyFont="1" applyFill="1" applyBorder="1" applyAlignment="1">
      <alignment horizontal="right" vertical="center"/>
      <protection/>
    </xf>
    <xf numFmtId="192" fontId="21" fillId="0" borderId="112" xfId="65" applyNumberFormat="1" applyFont="1" applyFill="1" applyBorder="1" applyAlignment="1">
      <alignment horizontal="right" vertical="center"/>
      <protection/>
    </xf>
    <xf numFmtId="192" fontId="21" fillId="0" borderId="8" xfId="65" applyNumberFormat="1" applyFont="1" applyFill="1" applyBorder="1" applyAlignment="1">
      <alignment horizontal="right" vertical="center"/>
      <protection/>
    </xf>
    <xf numFmtId="192" fontId="21" fillId="0" borderId="41" xfId="65" applyNumberFormat="1" applyFont="1" applyFill="1" applyBorder="1" applyAlignment="1">
      <alignment horizontal="right" vertical="center"/>
      <protection/>
    </xf>
    <xf numFmtId="192" fontId="21" fillId="5" borderId="16" xfId="43" applyNumberFormat="1" applyFont="1" applyFill="1" applyBorder="1" applyAlignment="1">
      <alignment horizontal="right" vertical="center"/>
      <protection/>
    </xf>
    <xf numFmtId="0" fontId="21" fillId="0" borderId="16" xfId="43" applyFont="1" applyFill="1" applyBorder="1" applyAlignment="1">
      <alignment horizontal="center" vertical="center"/>
      <protection/>
    </xf>
    <xf numFmtId="0" fontId="21" fillId="0" borderId="16" xfId="43" applyFont="1" applyBorder="1" applyAlignment="1" quotePrefix="1">
      <alignment horizontal="center" vertical="center"/>
      <protection/>
    </xf>
    <xf numFmtId="0" fontId="21" fillId="0" borderId="22" xfId="43" applyFont="1" applyBorder="1" applyAlignment="1" quotePrefix="1">
      <alignment horizontal="left" vertical="center"/>
      <protection/>
    </xf>
    <xf numFmtId="194" fontId="21" fillId="0" borderId="17" xfId="43" applyNumberFormat="1" applyFont="1" applyFill="1" applyBorder="1" applyAlignment="1">
      <alignment horizontal="right" vertical="center"/>
      <protection/>
    </xf>
    <xf numFmtId="194" fontId="21" fillId="0" borderId="17" xfId="65" applyNumberFormat="1" applyFont="1" applyFill="1" applyBorder="1" applyAlignment="1">
      <alignment horizontal="right" vertical="center"/>
      <protection/>
    </xf>
    <xf numFmtId="194" fontId="21" fillId="0" borderId="9" xfId="65" applyNumberFormat="1" applyFont="1" applyFill="1" applyBorder="1" applyAlignment="1">
      <alignment horizontal="right" vertical="center"/>
      <protection/>
    </xf>
    <xf numFmtId="192" fontId="21" fillId="0" borderId="10" xfId="65" applyNumberFormat="1" applyFont="1" applyFill="1" applyBorder="1" applyAlignment="1">
      <alignment horizontal="right" vertical="center"/>
      <protection/>
    </xf>
    <xf numFmtId="192" fontId="21" fillId="0" borderId="42" xfId="65" applyNumberFormat="1" applyFont="1" applyFill="1" applyBorder="1" applyAlignment="1">
      <alignment horizontal="right" vertical="center"/>
      <protection/>
    </xf>
    <xf numFmtId="193" fontId="21" fillId="0" borderId="16" xfId="43" applyNumberFormat="1" applyFont="1" applyFill="1" applyBorder="1" applyAlignment="1">
      <alignment horizontal="right" vertical="center"/>
      <protection/>
    </xf>
    <xf numFmtId="194" fontId="21" fillId="0" borderId="16" xfId="43" applyNumberFormat="1" applyFont="1" applyFill="1" applyBorder="1" applyAlignment="1">
      <alignment horizontal="right" vertical="center"/>
      <protection/>
    </xf>
    <xf numFmtId="194" fontId="21" fillId="0" borderId="16" xfId="65" applyNumberFormat="1" applyFont="1" applyBorder="1" applyAlignment="1">
      <alignment horizontal="right" vertical="center"/>
      <protection/>
    </xf>
    <xf numFmtId="194" fontId="21" fillId="0" borderId="16" xfId="65" applyNumberFormat="1" applyFont="1" applyFill="1" applyBorder="1" applyAlignment="1">
      <alignment horizontal="right" vertical="center"/>
      <protection/>
    </xf>
    <xf numFmtId="195" fontId="21" fillId="0" borderId="11" xfId="65" applyNumberFormat="1" applyFont="1" applyFill="1" applyBorder="1" applyAlignment="1">
      <alignment horizontal="right" vertical="center"/>
      <protection/>
    </xf>
    <xf numFmtId="192" fontId="21" fillId="0" borderId="105" xfId="65" applyNumberFormat="1" applyFont="1" applyFill="1" applyBorder="1" applyAlignment="1">
      <alignment horizontal="right" vertical="center"/>
      <protection/>
    </xf>
    <xf numFmtId="193" fontId="21" fillId="0" borderId="16" xfId="65" applyNumberFormat="1" applyFont="1" applyBorder="1" applyAlignment="1">
      <alignment horizontal="right" vertical="center"/>
      <protection/>
    </xf>
    <xf numFmtId="193" fontId="21" fillId="0" borderId="16" xfId="65" applyNumberFormat="1" applyFont="1" applyFill="1" applyBorder="1" applyAlignment="1">
      <alignment horizontal="right" vertical="center"/>
      <protection/>
    </xf>
    <xf numFmtId="193" fontId="21" fillId="0" borderId="7" xfId="65" applyNumberFormat="1" applyFont="1" applyFill="1" applyBorder="1" applyAlignment="1">
      <alignment horizontal="right" vertical="center"/>
      <protection/>
    </xf>
    <xf numFmtId="194" fontId="21" fillId="0" borderId="9" xfId="65" applyNumberFormat="1" applyFont="1" applyBorder="1" applyAlignment="1">
      <alignment horizontal="right" vertical="center"/>
      <protection/>
    </xf>
    <xf numFmtId="194" fontId="21" fillId="0" borderId="17" xfId="65" applyNumberFormat="1" applyFont="1" applyBorder="1" applyAlignment="1">
      <alignment horizontal="right" vertical="center"/>
      <protection/>
    </xf>
    <xf numFmtId="195" fontId="21" fillId="0" borderId="9" xfId="65" applyNumberFormat="1" applyFont="1" applyFill="1" applyBorder="1" applyAlignment="1">
      <alignment horizontal="right" vertical="center"/>
      <protection/>
    </xf>
    <xf numFmtId="0" fontId="21" fillId="0" borderId="17" xfId="43" applyFont="1" applyBorder="1" applyAlignment="1" quotePrefix="1">
      <alignment horizontal="center" vertical="center"/>
      <protection/>
    </xf>
    <xf numFmtId="192" fontId="21" fillId="0" borderId="19" xfId="43" applyNumberFormat="1" applyFont="1" applyFill="1" applyBorder="1" applyAlignment="1">
      <alignment horizontal="right" vertical="center"/>
      <protection/>
    </xf>
    <xf numFmtId="192" fontId="21" fillId="0" borderId="19" xfId="65" applyNumberFormat="1" applyFont="1" applyBorder="1" applyAlignment="1">
      <alignment horizontal="right" vertical="center"/>
      <protection/>
    </xf>
    <xf numFmtId="192" fontId="21" fillId="0" borderId="19" xfId="65" applyNumberFormat="1" applyFont="1" applyFill="1" applyBorder="1" applyAlignment="1">
      <alignment horizontal="right" vertical="center"/>
      <protection/>
    </xf>
    <xf numFmtId="192" fontId="21" fillId="0" borderId="63" xfId="65" applyNumberFormat="1" applyFont="1" applyFill="1" applyBorder="1" applyAlignment="1">
      <alignment horizontal="right" vertical="center"/>
      <protection/>
    </xf>
    <xf numFmtId="192" fontId="21" fillId="0" borderId="90" xfId="65" applyNumberFormat="1" applyFont="1" applyFill="1" applyBorder="1" applyAlignment="1">
      <alignment horizontal="right" vertical="center"/>
      <protection/>
    </xf>
    <xf numFmtId="192" fontId="21" fillId="0" borderId="101" xfId="65" applyNumberFormat="1" applyFont="1" applyFill="1" applyBorder="1" applyAlignment="1">
      <alignment horizontal="right" vertical="center"/>
      <protection/>
    </xf>
    <xf numFmtId="192" fontId="21" fillId="0" borderId="88" xfId="65" applyNumberFormat="1" applyFont="1" applyFill="1" applyBorder="1" applyAlignment="1">
      <alignment horizontal="right" vertical="center"/>
      <protection/>
    </xf>
    <xf numFmtId="192" fontId="21" fillId="0" borderId="38" xfId="65" applyNumberFormat="1" applyFont="1" applyFill="1" applyBorder="1" applyAlignment="1">
      <alignment horizontal="right" vertical="center"/>
      <protection/>
    </xf>
    <xf numFmtId="0" fontId="21" fillId="0" borderId="0" xfId="43" applyFont="1" applyAlignment="1">
      <alignment/>
      <protection/>
    </xf>
    <xf numFmtId="0" fontId="21" fillId="0" borderId="0" xfId="43" applyFont="1" applyBorder="1" applyAlignment="1">
      <alignment/>
      <protection/>
    </xf>
    <xf numFmtId="0" fontId="20" fillId="0" borderId="0" xfId="44" applyFont="1">
      <alignment/>
      <protection/>
    </xf>
    <xf numFmtId="0" fontId="21" fillId="0" borderId="0" xfId="44" applyFont="1">
      <alignment/>
      <protection/>
    </xf>
    <xf numFmtId="0" fontId="21" fillId="0" borderId="0" xfId="44" applyFont="1" applyAlignment="1">
      <alignment horizontal="right"/>
      <protection/>
    </xf>
    <xf numFmtId="0" fontId="21" fillId="0" borderId="59" xfId="44" applyFont="1" applyBorder="1">
      <alignment/>
      <protection/>
    </xf>
    <xf numFmtId="0" fontId="21" fillId="0" borderId="60" xfId="44" applyFont="1" applyBorder="1" applyAlignment="1">
      <alignment horizontal="center"/>
      <protection/>
    </xf>
    <xf numFmtId="0" fontId="21" fillId="0" borderId="55" xfId="44" applyFont="1" applyBorder="1" applyAlignment="1">
      <alignment horizontal="center"/>
      <protection/>
    </xf>
    <xf numFmtId="0" fontId="21" fillId="0" borderId="30" xfId="44" applyFont="1" applyBorder="1" applyAlignment="1">
      <alignment horizontal="center"/>
      <protection/>
    </xf>
    <xf numFmtId="0" fontId="21" fillId="0" borderId="113" xfId="44" applyFont="1" applyBorder="1" applyAlignment="1">
      <alignment horizontal="center"/>
      <protection/>
    </xf>
    <xf numFmtId="0" fontId="21" fillId="0" borderId="0" xfId="44" applyFont="1" applyAlignment="1">
      <alignment horizontal="center"/>
      <protection/>
    </xf>
    <xf numFmtId="0" fontId="20" fillId="0" borderId="21" xfId="44" applyFont="1" applyBorder="1" applyAlignment="1">
      <alignment vertical="center"/>
      <protection/>
    </xf>
    <xf numFmtId="173" fontId="20" fillId="0" borderId="72" xfId="31" applyNumberFormat="1" applyFont="1" applyBorder="1" applyAlignment="1">
      <alignment horizontal="center" vertical="center"/>
      <protection/>
    </xf>
    <xf numFmtId="173" fontId="20" fillId="0" borderId="114" xfId="31" applyNumberFormat="1" applyFont="1" applyBorder="1" applyAlignment="1">
      <alignment horizontal="center" vertical="center"/>
      <protection/>
    </xf>
    <xf numFmtId="173" fontId="20" fillId="0" borderId="115" xfId="31" applyNumberFormat="1" applyFont="1" applyBorder="1" applyAlignment="1">
      <alignment horizontal="center" vertical="center"/>
      <protection/>
    </xf>
    <xf numFmtId="0" fontId="20" fillId="0" borderId="0" xfId="44" applyFont="1" applyAlignment="1">
      <alignment vertical="center"/>
      <protection/>
    </xf>
    <xf numFmtId="173" fontId="20" fillId="0" borderId="0" xfId="31" applyNumberFormat="1" applyFont="1" applyAlignment="1">
      <alignment horizontal="right"/>
      <protection/>
    </xf>
    <xf numFmtId="0" fontId="21" fillId="0" borderId="21" xfId="44" applyFont="1" applyBorder="1" applyAlignment="1">
      <alignment vertical="center"/>
      <protection/>
    </xf>
    <xf numFmtId="173" fontId="21" fillId="0" borderId="41" xfId="31" applyNumberFormat="1" applyFont="1" applyBorder="1" applyAlignment="1">
      <alignment horizontal="center" vertical="center"/>
      <protection/>
    </xf>
    <xf numFmtId="173" fontId="21" fillId="0" borderId="7" xfId="31" applyNumberFormat="1" applyFont="1" applyBorder="1" applyAlignment="1">
      <alignment horizontal="center" vertical="center"/>
      <protection/>
    </xf>
    <xf numFmtId="173" fontId="21" fillId="0" borderId="37" xfId="31" applyNumberFormat="1" applyFont="1" applyBorder="1" applyAlignment="1">
      <alignment horizontal="center" vertical="center"/>
      <protection/>
    </xf>
    <xf numFmtId="0" fontId="21" fillId="0" borderId="0" xfId="44" applyFont="1" applyAlignment="1">
      <alignment vertical="center"/>
      <protection/>
    </xf>
    <xf numFmtId="173" fontId="21" fillId="0" borderId="0" xfId="31" applyNumberFormat="1" applyFont="1" applyAlignment="1">
      <alignment horizontal="right"/>
      <protection/>
    </xf>
    <xf numFmtId="173" fontId="20" fillId="0" borderId="41" xfId="31" applyNumberFormat="1" applyFont="1" applyBorder="1" applyAlignment="1">
      <alignment horizontal="center" vertical="center"/>
      <protection/>
    </xf>
    <xf numFmtId="173" fontId="20" fillId="0" borderId="7" xfId="31" applyNumberFormat="1" applyFont="1" applyBorder="1" applyAlignment="1">
      <alignment horizontal="center" vertical="center"/>
      <protection/>
    </xf>
    <xf numFmtId="173" fontId="20" fillId="0" borderId="37" xfId="31" applyNumberFormat="1" applyFont="1" applyBorder="1" applyAlignment="1">
      <alignment horizontal="center" vertical="center"/>
      <protection/>
    </xf>
    <xf numFmtId="0" fontId="35" fillId="0" borderId="21" xfId="44" applyFont="1" applyBorder="1" applyAlignment="1">
      <alignment vertical="center"/>
      <protection/>
    </xf>
    <xf numFmtId="173" fontId="35" fillId="0" borderId="41" xfId="31" applyNumberFormat="1" applyFont="1" applyBorder="1" applyAlignment="1">
      <alignment horizontal="center" vertical="center"/>
      <protection/>
    </xf>
    <xf numFmtId="173" fontId="35" fillId="0" borderId="7" xfId="31" applyNumberFormat="1" applyFont="1" applyBorder="1" applyAlignment="1">
      <alignment horizontal="center" vertical="center"/>
      <protection/>
    </xf>
    <xf numFmtId="173" fontId="35" fillId="0" borderId="37" xfId="31" applyNumberFormat="1" applyFont="1" applyBorder="1" applyAlignment="1">
      <alignment horizontal="center" vertical="center"/>
      <protection/>
    </xf>
    <xf numFmtId="0" fontId="35" fillId="0" borderId="0" xfId="44" applyFont="1" applyAlignment="1">
      <alignment vertical="center"/>
      <protection/>
    </xf>
    <xf numFmtId="0" fontId="20" fillId="0" borderId="24" xfId="44" applyFont="1" applyBorder="1" applyAlignment="1">
      <alignment vertical="center"/>
      <protection/>
    </xf>
    <xf numFmtId="173" fontId="20" fillId="0" borderId="57" xfId="31" applyNumberFormat="1" applyFont="1" applyBorder="1" applyAlignment="1">
      <alignment horizontal="center" vertical="center"/>
      <protection/>
    </xf>
    <xf numFmtId="173" fontId="20" fillId="0" borderId="13" xfId="31" applyNumberFormat="1" applyFont="1" applyBorder="1" applyAlignment="1">
      <alignment horizontal="center" vertical="center"/>
      <protection/>
    </xf>
    <xf numFmtId="173" fontId="20" fillId="0" borderId="38" xfId="31" applyNumberFormat="1" applyFont="1" applyBorder="1" applyAlignment="1">
      <alignment horizontal="center" vertical="center"/>
      <protection/>
    </xf>
    <xf numFmtId="0" fontId="23" fillId="0" borderId="0" xfId="44" applyFont="1">
      <alignment/>
      <protection/>
    </xf>
    <xf numFmtId="0" fontId="31" fillId="0" borderId="0" xfId="45" applyFont="1">
      <alignment/>
      <protection/>
    </xf>
    <xf numFmtId="0" fontId="45" fillId="0" borderId="0" xfId="45" applyFont="1">
      <alignment/>
      <protection/>
    </xf>
    <xf numFmtId="0" fontId="21" fillId="0" borderId="0" xfId="45" applyFont="1">
      <alignment/>
      <protection/>
    </xf>
    <xf numFmtId="0" fontId="21" fillId="0" borderId="0" xfId="45" applyFont="1" applyAlignment="1">
      <alignment horizontal="right"/>
      <protection/>
    </xf>
    <xf numFmtId="0" fontId="45" fillId="0" borderId="0" xfId="45" applyFont="1" applyAlignment="1">
      <alignment horizontal="right"/>
      <protection/>
    </xf>
    <xf numFmtId="0" fontId="45" fillId="0" borderId="0" xfId="45" applyFont="1" applyBorder="1">
      <alignment/>
      <protection/>
    </xf>
    <xf numFmtId="0" fontId="21" fillId="0" borderId="59" xfId="45" applyFont="1" applyBorder="1">
      <alignment/>
      <protection/>
    </xf>
    <xf numFmtId="0" fontId="21" fillId="0" borderId="21" xfId="45" applyFont="1" applyBorder="1">
      <alignment/>
      <protection/>
    </xf>
    <xf numFmtId="0" fontId="21" fillId="0" borderId="5" xfId="45" applyFont="1" applyBorder="1" applyAlignment="1">
      <alignment horizontal="center" vertical="center"/>
      <protection/>
    </xf>
    <xf numFmtId="0" fontId="21" fillId="0" borderId="11" xfId="45" applyFont="1" applyBorder="1" applyAlignment="1">
      <alignment horizontal="center" vertical="center"/>
      <protection/>
    </xf>
    <xf numFmtId="0" fontId="21" fillId="0" borderId="108" xfId="45" applyFont="1" applyBorder="1" applyAlignment="1">
      <alignment horizontal="center" vertical="center"/>
      <protection/>
    </xf>
    <xf numFmtId="0" fontId="21" fillId="0" borderId="5" xfId="45" applyFont="1" applyBorder="1" applyAlignment="1">
      <alignment horizontal="center"/>
      <protection/>
    </xf>
    <xf numFmtId="0" fontId="21" fillId="0" borderId="12" xfId="45" applyFont="1" applyBorder="1" applyAlignment="1">
      <alignment horizontal="center"/>
      <protection/>
    </xf>
    <xf numFmtId="0" fontId="21" fillId="0" borderId="60" xfId="45" applyFont="1" applyBorder="1">
      <alignment/>
      <protection/>
    </xf>
    <xf numFmtId="0" fontId="21" fillId="0" borderId="54" xfId="45" applyFont="1" applyBorder="1" applyAlignment="1">
      <alignment horizontal="center" vertical="center"/>
      <protection/>
    </xf>
    <xf numFmtId="0" fontId="21" fillId="0" borderId="40" xfId="45" applyFont="1" applyBorder="1" applyAlignment="1">
      <alignment horizontal="center" vertical="center"/>
      <protection/>
    </xf>
    <xf numFmtId="0" fontId="21" fillId="0" borderId="93" xfId="45" applyFont="1" applyBorder="1" applyAlignment="1">
      <alignment horizontal="center" vertical="center"/>
      <protection/>
    </xf>
    <xf numFmtId="0" fontId="21" fillId="0" borderId="54" xfId="45" applyFont="1" applyBorder="1" applyAlignment="1">
      <alignment horizontal="center"/>
      <protection/>
    </xf>
    <xf numFmtId="0" fontId="21" fillId="0" borderId="47" xfId="45" applyFont="1" applyBorder="1" applyAlignment="1">
      <alignment horizontal="center"/>
      <protection/>
    </xf>
    <xf numFmtId="0" fontId="39" fillId="0" borderId="21" xfId="45" applyFont="1" applyBorder="1" applyAlignment="1" applyProtection="1">
      <alignment horizontal="left"/>
      <protection locked="0"/>
    </xf>
    <xf numFmtId="3" fontId="21" fillId="0" borderId="116" xfId="32" applyNumberFormat="1" applyFont="1" applyBorder="1" applyAlignment="1">
      <alignment horizontal="center" vertical="center"/>
      <protection/>
    </xf>
    <xf numFmtId="3" fontId="21" fillId="0" borderId="114" xfId="32" applyNumberFormat="1" applyFont="1" applyBorder="1" applyAlignment="1">
      <alignment horizontal="center" vertical="center"/>
      <protection/>
    </xf>
    <xf numFmtId="3" fontId="21" fillId="0" borderId="117" xfId="32" applyNumberFormat="1" applyFont="1" applyBorder="1" applyAlignment="1">
      <alignment horizontal="center" vertical="center"/>
      <protection/>
    </xf>
    <xf numFmtId="173" fontId="21" fillId="0" borderId="116" xfId="33" applyNumberFormat="1" applyFont="1" applyBorder="1" applyAlignment="1">
      <alignment horizontal="center" vertical="center"/>
      <protection/>
    </xf>
    <xf numFmtId="173" fontId="21" fillId="0" borderId="74" xfId="33" applyNumberFormat="1" applyFont="1" applyBorder="1" applyAlignment="1">
      <alignment horizontal="center" vertical="center"/>
      <protection/>
    </xf>
    <xf numFmtId="3" fontId="21" fillId="0" borderId="0" xfId="32" applyNumberFormat="1" applyFont="1" applyBorder="1" applyAlignment="1">
      <alignment horizontal="center" vertical="center"/>
      <protection/>
    </xf>
    <xf numFmtId="3" fontId="21" fillId="0" borderId="7" xfId="32" applyNumberFormat="1" applyFont="1" applyBorder="1" applyAlignment="1">
      <alignment horizontal="center" vertical="center"/>
      <protection/>
    </xf>
    <xf numFmtId="3" fontId="21" fillId="0" borderId="95" xfId="32" applyNumberFormat="1" applyFont="1" applyBorder="1" applyAlignment="1">
      <alignment horizontal="center" vertical="center"/>
      <protection/>
    </xf>
    <xf numFmtId="173" fontId="21" fillId="0" borderId="0" xfId="33" applyNumberFormat="1" applyFont="1" applyBorder="1" applyAlignment="1">
      <alignment horizontal="center" vertical="center"/>
      <protection/>
    </xf>
    <xf numFmtId="173" fontId="21" fillId="0" borderId="8" xfId="33" applyNumberFormat="1" applyFont="1" applyBorder="1" applyAlignment="1">
      <alignment horizontal="center" vertical="center"/>
      <protection/>
    </xf>
    <xf numFmtId="0" fontId="39" fillId="0" borderId="24" xfId="45" applyFont="1" applyBorder="1" applyAlignment="1" applyProtection="1">
      <alignment horizontal="left"/>
      <protection locked="0"/>
    </xf>
    <xf numFmtId="3" fontId="21" fillId="0" borderId="32" xfId="32" applyNumberFormat="1" applyFont="1" applyBorder="1" applyAlignment="1">
      <alignment horizontal="center" vertical="center"/>
      <protection/>
    </xf>
    <xf numFmtId="3" fontId="21" fillId="0" borderId="13" xfId="32" applyNumberFormat="1" applyFont="1" applyBorder="1" applyAlignment="1">
      <alignment horizontal="center" vertical="center"/>
      <protection/>
    </xf>
    <xf numFmtId="3" fontId="21" fillId="0" borderId="111" xfId="32" applyNumberFormat="1" applyFont="1" applyBorder="1" applyAlignment="1">
      <alignment horizontal="center" vertical="center"/>
      <protection/>
    </xf>
    <xf numFmtId="173" fontId="21" fillId="0" borderId="32" xfId="33" applyNumberFormat="1" applyFont="1" applyBorder="1" applyAlignment="1">
      <alignment horizontal="center" vertical="center"/>
      <protection/>
    </xf>
    <xf numFmtId="173" fontId="21" fillId="0" borderId="14" xfId="33" applyNumberFormat="1" applyFont="1" applyBorder="1" applyAlignment="1">
      <alignment horizontal="center" vertical="center"/>
      <protection/>
    </xf>
    <xf numFmtId="0" fontId="23" fillId="0" borderId="0" xfId="45" applyFont="1">
      <alignment/>
      <protection/>
    </xf>
    <xf numFmtId="180" fontId="21" fillId="0" borderId="0" xfId="45" applyNumberFormat="1" applyFont="1" applyBorder="1" applyProtection="1">
      <alignment/>
      <protection/>
    </xf>
    <xf numFmtId="180" fontId="21" fillId="0" borderId="0" xfId="45" applyNumberFormat="1" applyFont="1" applyBorder="1">
      <alignment/>
      <protection/>
    </xf>
    <xf numFmtId="192" fontId="21" fillId="0" borderId="0" xfId="45" applyNumberFormat="1" applyFont="1" applyBorder="1" applyProtection="1">
      <alignment/>
      <protection/>
    </xf>
    <xf numFmtId="192" fontId="27" fillId="0" borderId="0" xfId="45" applyNumberFormat="1" applyFont="1" applyBorder="1">
      <alignment/>
      <protection/>
    </xf>
    <xf numFmtId="0" fontId="27" fillId="0" borderId="0" xfId="45" applyFont="1">
      <alignment/>
      <protection/>
    </xf>
    <xf numFmtId="192" fontId="45" fillId="0" borderId="0" xfId="45" applyNumberFormat="1" applyFont="1" applyBorder="1">
      <alignment/>
      <protection/>
    </xf>
    <xf numFmtId="0" fontId="26" fillId="0" borderId="0" xfId="45" applyFont="1">
      <alignment/>
      <protection/>
    </xf>
    <xf numFmtId="0" fontId="20" fillId="0" borderId="0" xfId="45" applyFont="1">
      <alignment/>
      <protection/>
    </xf>
    <xf numFmtId="0" fontId="21" fillId="0" borderId="82" xfId="45" applyFont="1" applyBorder="1">
      <alignment/>
      <protection/>
    </xf>
    <xf numFmtId="0" fontId="21" fillId="0" borderId="75" xfId="45" applyFont="1" applyBorder="1">
      <alignment/>
      <protection/>
    </xf>
    <xf numFmtId="0" fontId="21" fillId="0" borderId="83" xfId="45" applyFont="1" applyBorder="1">
      <alignment/>
      <protection/>
    </xf>
    <xf numFmtId="0" fontId="21" fillId="0" borderId="118" xfId="45" applyFont="1" applyBorder="1" applyAlignment="1">
      <alignment horizontal="center" vertical="center"/>
      <protection/>
    </xf>
    <xf numFmtId="0" fontId="21" fillId="0" borderId="30" xfId="45" applyFont="1" applyBorder="1" applyAlignment="1">
      <alignment horizontal="center" vertical="center"/>
      <protection/>
    </xf>
    <xf numFmtId="0" fontId="21" fillId="0" borderId="119" xfId="45" applyFont="1" applyBorder="1" applyAlignment="1">
      <alignment horizontal="center" vertical="center"/>
      <protection/>
    </xf>
    <xf numFmtId="0" fontId="21" fillId="0" borderId="6" xfId="45" applyFont="1" applyBorder="1" applyAlignment="1">
      <alignment horizontal="center"/>
      <protection/>
    </xf>
    <xf numFmtId="0" fontId="21" fillId="0" borderId="31" xfId="45" applyFont="1" applyBorder="1" applyAlignment="1">
      <alignment horizontal="center"/>
      <protection/>
    </xf>
    <xf numFmtId="0" fontId="39" fillId="0" borderId="75" xfId="45" applyFont="1" applyBorder="1" applyAlignment="1" applyProtection="1">
      <alignment horizontal="left"/>
      <protection locked="0"/>
    </xf>
    <xf numFmtId="3" fontId="21" fillId="0" borderId="85" xfId="32" applyNumberFormat="1" applyFont="1" applyBorder="1" applyAlignment="1">
      <alignment horizontal="center" vertical="center"/>
      <protection/>
    </xf>
    <xf numFmtId="0" fontId="39" fillId="0" borderId="110" xfId="45" applyFont="1" applyBorder="1" applyAlignment="1" applyProtection="1">
      <alignment horizontal="left"/>
      <protection locked="0"/>
    </xf>
    <xf numFmtId="3" fontId="21" fillId="0" borderId="80" xfId="32" applyNumberFormat="1" applyFont="1" applyBorder="1" applyAlignment="1">
      <alignment horizontal="center" vertical="center"/>
      <protection/>
    </xf>
    <xf numFmtId="0" fontId="46" fillId="0" borderId="0" xfId="45" applyFont="1" applyBorder="1" applyAlignment="1" applyProtection="1">
      <alignment horizontal="left"/>
      <protection locked="0"/>
    </xf>
    <xf numFmtId="0" fontId="48" fillId="0" borderId="0" xfId="46" applyFont="1" applyAlignment="1" applyProtection="1">
      <alignment horizontal="left"/>
      <protection locked="0"/>
    </xf>
    <xf numFmtId="0" fontId="49" fillId="0" borderId="0" xfId="46" applyFont="1" applyAlignment="1" applyProtection="1">
      <alignment horizontal="left"/>
      <protection locked="0"/>
    </xf>
    <xf numFmtId="2" fontId="39" fillId="0" borderId="0" xfId="46" applyNumberFormat="1" applyFont="1">
      <alignment/>
      <protection/>
    </xf>
    <xf numFmtId="0" fontId="39" fillId="0" borderId="0" xfId="46" applyFont="1">
      <alignment/>
      <protection/>
    </xf>
    <xf numFmtId="0" fontId="21" fillId="0" borderId="0" xfId="46" applyFont="1">
      <alignment/>
      <protection/>
    </xf>
    <xf numFmtId="0" fontId="33" fillId="0" borderId="0" xfId="46" applyFont="1">
      <alignment/>
      <protection/>
    </xf>
    <xf numFmtId="0" fontId="50" fillId="0" borderId="0" xfId="46" applyFont="1" applyAlignment="1" applyProtection="1">
      <alignment horizontal="left"/>
      <protection locked="0"/>
    </xf>
    <xf numFmtId="2" fontId="21" fillId="0" borderId="0" xfId="46" applyNumberFormat="1" applyFont="1">
      <alignment/>
      <protection/>
    </xf>
    <xf numFmtId="0" fontId="21" fillId="0" borderId="0" xfId="46" applyFont="1" applyFill="1">
      <alignment/>
      <protection/>
    </xf>
    <xf numFmtId="0" fontId="21" fillId="0" borderId="0" xfId="46" applyFont="1" applyFill="1" applyAlignment="1">
      <alignment horizontal="centerContinuous"/>
      <protection/>
    </xf>
    <xf numFmtId="49" fontId="21" fillId="0" borderId="0" xfId="46" applyNumberFormat="1" applyFont="1" applyFill="1" applyAlignment="1">
      <alignment horizontal="centerContinuous"/>
      <protection/>
    </xf>
    <xf numFmtId="0" fontId="21" fillId="0" borderId="0" xfId="46" applyFont="1" applyFill="1" applyAlignment="1">
      <alignment horizontal="right"/>
      <protection/>
    </xf>
    <xf numFmtId="0" fontId="21" fillId="0" borderId="20" xfId="46" applyFont="1" applyFill="1" applyBorder="1" applyAlignment="1">
      <alignment vertical="center"/>
      <protection/>
    </xf>
    <xf numFmtId="0" fontId="21" fillId="0" borderId="35" xfId="46" applyFont="1" applyFill="1" applyBorder="1" applyAlignment="1">
      <alignment horizontal="center" vertical="center" wrapText="1"/>
      <protection/>
    </xf>
    <xf numFmtId="49" fontId="21" fillId="0" borderId="120" xfId="46" applyNumberFormat="1" applyFont="1" applyFill="1" applyBorder="1" applyAlignment="1">
      <alignment horizontal="center" vertical="center" wrapText="1"/>
      <protection/>
    </xf>
    <xf numFmtId="49" fontId="21" fillId="0" borderId="25" xfId="46" applyNumberFormat="1" applyFont="1" applyFill="1" applyBorder="1" applyAlignment="1">
      <alignment horizontal="center" vertical="center" wrapText="1"/>
      <protection/>
    </xf>
    <xf numFmtId="49" fontId="21" fillId="0" borderId="36" xfId="46" applyNumberFormat="1" applyFont="1" applyFill="1" applyBorder="1" applyAlignment="1">
      <alignment horizontal="center" vertical="center" wrapText="1"/>
      <protection/>
    </xf>
    <xf numFmtId="0" fontId="21" fillId="0" borderId="21" xfId="46" applyFont="1" applyFill="1" applyBorder="1" applyAlignment="1">
      <alignment vertical="center"/>
      <protection/>
    </xf>
    <xf numFmtId="0" fontId="21" fillId="0" borderId="0" xfId="46" applyFont="1" applyFill="1" applyBorder="1" applyAlignment="1">
      <alignment horizontal="center" vertical="center"/>
      <protection/>
    </xf>
    <xf numFmtId="196" fontId="21" fillId="0" borderId="41" xfId="46" applyNumberFormat="1" applyFont="1" applyFill="1" applyBorder="1" applyAlignment="1">
      <alignment/>
      <protection/>
    </xf>
    <xf numFmtId="196" fontId="21" fillId="0" borderId="7" xfId="46" applyNumberFormat="1" applyFont="1" applyFill="1" applyBorder="1" applyAlignment="1">
      <alignment/>
      <protection/>
    </xf>
    <xf numFmtId="196" fontId="21" fillId="0" borderId="37" xfId="46" applyNumberFormat="1" applyFont="1" applyFill="1" applyBorder="1" applyAlignment="1">
      <alignment/>
      <protection/>
    </xf>
    <xf numFmtId="0" fontId="21" fillId="0" borderId="22" xfId="46" applyFont="1" applyFill="1" applyBorder="1" applyAlignment="1">
      <alignment vertical="center"/>
      <protection/>
    </xf>
    <xf numFmtId="0" fontId="21" fillId="0" borderId="61" xfId="46" applyFont="1" applyFill="1" applyBorder="1" applyAlignment="1">
      <alignment horizontal="center" vertical="center"/>
      <protection/>
    </xf>
    <xf numFmtId="196" fontId="21" fillId="0" borderId="42" xfId="46" applyNumberFormat="1" applyFont="1" applyFill="1" applyBorder="1" applyAlignment="1">
      <alignment/>
      <protection/>
    </xf>
    <xf numFmtId="196" fontId="21" fillId="0" borderId="9" xfId="46" applyNumberFormat="1" applyFont="1" applyFill="1" applyBorder="1" applyAlignment="1">
      <alignment/>
      <protection/>
    </xf>
    <xf numFmtId="196" fontId="21" fillId="0" borderId="62" xfId="46" applyNumberFormat="1" applyFont="1" applyFill="1" applyBorder="1" applyAlignment="1">
      <alignment/>
      <protection/>
    </xf>
    <xf numFmtId="0" fontId="21" fillId="0" borderId="23" xfId="46" applyFont="1" applyFill="1" applyBorder="1" applyAlignment="1">
      <alignment vertical="center"/>
      <protection/>
    </xf>
    <xf numFmtId="0" fontId="21" fillId="0" borderId="5" xfId="46" applyFont="1" applyFill="1" applyBorder="1" applyAlignment="1">
      <alignment horizontal="center" vertical="center"/>
      <protection/>
    </xf>
    <xf numFmtId="2" fontId="0" fillId="0" borderId="104" xfId="46" applyNumberFormat="1" applyFont="1" applyFill="1" applyBorder="1" applyAlignment="1">
      <alignment horizontal="right" indent="1"/>
      <protection/>
    </xf>
    <xf numFmtId="2" fontId="0" fillId="0" borderId="11" xfId="46" applyNumberFormat="1" applyFont="1" applyFill="1" applyBorder="1" applyAlignment="1">
      <alignment horizontal="right" indent="1"/>
      <protection/>
    </xf>
    <xf numFmtId="2" fontId="0" fillId="0" borderId="105" xfId="46" applyNumberFormat="1" applyFont="1" applyFill="1" applyBorder="1" applyAlignment="1">
      <alignment horizontal="right" indent="1"/>
      <protection/>
    </xf>
    <xf numFmtId="2" fontId="0" fillId="0" borderId="41" xfId="46" applyNumberFormat="1" applyFont="1" applyFill="1" applyBorder="1" applyAlignment="1">
      <alignment horizontal="right" indent="1"/>
      <protection/>
    </xf>
    <xf numFmtId="2" fontId="0" fillId="0" borderId="7" xfId="46" applyNumberFormat="1" applyFont="1" applyFill="1" applyBorder="1" applyAlignment="1">
      <alignment horizontal="right" indent="1"/>
      <protection/>
    </xf>
    <xf numFmtId="2" fontId="0" fillId="0" borderId="37" xfId="46" applyNumberFormat="1" applyFont="1" applyFill="1" applyBorder="1" applyAlignment="1">
      <alignment horizontal="right" indent="1"/>
      <protection/>
    </xf>
    <xf numFmtId="2" fontId="0" fillId="0" borderId="42" xfId="46" applyNumberFormat="1" applyFont="1" applyFill="1" applyBorder="1" applyAlignment="1">
      <alignment horizontal="right" indent="1"/>
      <protection/>
    </xf>
    <xf numFmtId="2" fontId="0" fillId="0" borderId="9" xfId="46" applyNumberFormat="1" applyFont="1" applyFill="1" applyBorder="1" applyAlignment="1">
      <alignment horizontal="right" indent="1"/>
      <protection/>
    </xf>
    <xf numFmtId="2" fontId="0" fillId="0" borderId="62" xfId="46" applyNumberFormat="1" applyFont="1" applyFill="1" applyBorder="1" applyAlignment="1">
      <alignment horizontal="right" indent="1"/>
      <protection/>
    </xf>
    <xf numFmtId="0" fontId="21" fillId="0" borderId="24" xfId="46" applyFont="1" applyFill="1" applyBorder="1" applyAlignment="1">
      <alignment vertical="center"/>
      <protection/>
    </xf>
    <xf numFmtId="0" fontId="21" fillId="0" borderId="32" xfId="46" applyFont="1" applyFill="1" applyBorder="1" applyAlignment="1">
      <alignment horizontal="center" vertical="center"/>
      <protection/>
    </xf>
    <xf numFmtId="2" fontId="0" fillId="0" borderId="57" xfId="46" applyNumberFormat="1" applyFont="1" applyFill="1" applyBorder="1" applyAlignment="1">
      <alignment horizontal="right" indent="1"/>
      <protection/>
    </xf>
    <xf numFmtId="2" fontId="0" fillId="0" borderId="13" xfId="46" applyNumberFormat="1" applyFont="1" applyFill="1" applyBorder="1" applyAlignment="1">
      <alignment horizontal="right" indent="1"/>
      <protection/>
    </xf>
    <xf numFmtId="2" fontId="0" fillId="0" borderId="38" xfId="46" applyNumberFormat="1" applyFont="1" applyFill="1" applyBorder="1" applyAlignment="1">
      <alignment horizontal="right" indent="1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vertical="center"/>
      <protection/>
    </xf>
    <xf numFmtId="196" fontId="23" fillId="0" borderId="0" xfId="46" applyNumberFormat="1" applyFont="1" applyBorder="1" applyAlignment="1">
      <alignment horizontal="left"/>
      <protection/>
    </xf>
    <xf numFmtId="0" fontId="26" fillId="0" borderId="0" xfId="46" applyFont="1">
      <alignment/>
      <protection/>
    </xf>
    <xf numFmtId="0" fontId="20" fillId="0" borderId="0" xfId="46" applyFont="1">
      <alignment/>
      <protection/>
    </xf>
    <xf numFmtId="0" fontId="21" fillId="0" borderId="0" xfId="46" applyFont="1" applyAlignment="1">
      <alignment horizontal="right"/>
      <protection/>
    </xf>
    <xf numFmtId="0" fontId="21" fillId="0" borderId="59" xfId="46" applyFont="1" applyBorder="1">
      <alignment/>
      <protection/>
    </xf>
    <xf numFmtId="0" fontId="21" fillId="0" borderId="60" xfId="46" applyFont="1" applyBorder="1" applyAlignment="1">
      <alignment horizontal="center"/>
      <protection/>
    </xf>
    <xf numFmtId="0" fontId="21" fillId="0" borderId="54" xfId="46" applyFont="1" applyBorder="1" applyAlignment="1">
      <alignment horizontal="center"/>
      <protection/>
    </xf>
    <xf numFmtId="0" fontId="21" fillId="0" borderId="30" xfId="46" applyFont="1" applyBorder="1" applyAlignment="1">
      <alignment horizontal="center"/>
      <protection/>
    </xf>
    <xf numFmtId="0" fontId="21" fillId="0" borderId="113" xfId="46" applyFont="1" applyBorder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0" fontId="21" fillId="0" borderId="121" xfId="46" applyFont="1" applyBorder="1" applyAlignment="1">
      <alignment vertical="center"/>
      <protection/>
    </xf>
    <xf numFmtId="2" fontId="21" fillId="0" borderId="116" xfId="31" applyNumberFormat="1" applyFont="1" applyBorder="1" applyAlignment="1">
      <alignment horizontal="center" vertical="center"/>
      <protection/>
    </xf>
    <xf numFmtId="2" fontId="21" fillId="0" borderId="114" xfId="31" applyNumberFormat="1" applyFont="1" applyBorder="1" applyAlignment="1">
      <alignment horizontal="center" vertical="center"/>
      <protection/>
    </xf>
    <xf numFmtId="2" fontId="21" fillId="0" borderId="115" xfId="31" applyNumberFormat="1" applyFont="1" applyBorder="1" applyAlignment="1">
      <alignment horizontal="center" vertical="center"/>
      <protection/>
    </xf>
    <xf numFmtId="0" fontId="20" fillId="0" borderId="0" xfId="46" applyFont="1" applyAlignment="1">
      <alignment vertical="center"/>
      <protection/>
    </xf>
    <xf numFmtId="0" fontId="39" fillId="0" borderId="21" xfId="67" applyFont="1" applyFill="1" applyBorder="1" applyAlignment="1">
      <alignment horizontal="left" wrapText="1"/>
      <protection/>
    </xf>
    <xf numFmtId="2" fontId="21" fillId="0" borderId="0" xfId="31" applyNumberFormat="1" applyFont="1" applyBorder="1" applyAlignment="1">
      <alignment horizontal="center" vertical="center"/>
      <protection/>
    </xf>
    <xf numFmtId="2" fontId="21" fillId="0" borderId="7" xfId="31" applyNumberFormat="1" applyFont="1" applyBorder="1" applyAlignment="1">
      <alignment horizontal="center" vertical="center"/>
      <protection/>
    </xf>
    <xf numFmtId="2" fontId="21" fillId="0" borderId="37" xfId="31" applyNumberFormat="1" applyFont="1" applyBorder="1" applyAlignment="1">
      <alignment horizontal="center" vertical="center"/>
      <protection/>
    </xf>
    <xf numFmtId="0" fontId="21" fillId="0" borderId="0" xfId="46" applyFont="1" applyAlignment="1">
      <alignment vertical="center"/>
      <protection/>
    </xf>
    <xf numFmtId="0" fontId="35" fillId="0" borderId="0" xfId="46" applyFont="1" applyAlignment="1">
      <alignment vertical="center"/>
      <protection/>
    </xf>
    <xf numFmtId="0" fontId="39" fillId="0" borderId="21" xfId="67" applyFont="1" applyFill="1" applyBorder="1" applyAlignment="1">
      <alignment horizontal="left" wrapText="1"/>
      <protection/>
    </xf>
    <xf numFmtId="2" fontId="21" fillId="0" borderId="0" xfId="46" applyNumberFormat="1" applyFont="1" applyBorder="1" applyAlignment="1">
      <alignment horizontal="center"/>
      <protection/>
    </xf>
    <xf numFmtId="2" fontId="21" fillId="0" borderId="7" xfId="46" applyNumberFormat="1" applyFont="1" applyBorder="1" applyAlignment="1">
      <alignment horizontal="center"/>
      <protection/>
    </xf>
    <xf numFmtId="2" fontId="21" fillId="0" borderId="37" xfId="46" applyNumberFormat="1" applyFont="1" applyBorder="1" applyAlignment="1">
      <alignment horizontal="center"/>
      <protection/>
    </xf>
    <xf numFmtId="0" fontId="39" fillId="0" borderId="24" xfId="67" applyFont="1" applyFill="1" applyBorder="1" applyAlignment="1">
      <alignment horizontal="left" wrapText="1"/>
      <protection/>
    </xf>
    <xf numFmtId="2" fontId="21" fillId="0" borderId="32" xfId="46" applyNumberFormat="1" applyFont="1" applyBorder="1" applyAlignment="1">
      <alignment horizontal="center"/>
      <protection/>
    </xf>
    <xf numFmtId="2" fontId="21" fillId="0" borderId="13" xfId="46" applyNumberFormat="1" applyFont="1" applyBorder="1" applyAlignment="1">
      <alignment horizontal="center"/>
      <protection/>
    </xf>
    <xf numFmtId="2" fontId="21" fillId="0" borderId="38" xfId="46" applyNumberFormat="1" applyFont="1" applyBorder="1" applyAlignment="1">
      <alignment horizontal="center"/>
      <protection/>
    </xf>
    <xf numFmtId="0" fontId="20" fillId="0" borderId="0" xfId="47" applyFont="1" applyAlignment="1">
      <alignment horizontal="left"/>
      <protection/>
    </xf>
    <xf numFmtId="0" fontId="21" fillId="0" borderId="0" xfId="47" applyFont="1" applyAlignment="1">
      <alignment horizontal="center"/>
      <protection/>
    </xf>
    <xf numFmtId="0" fontId="21" fillId="0" borderId="0" xfId="47" applyFont="1">
      <alignment/>
      <protection/>
    </xf>
    <xf numFmtId="0" fontId="21" fillId="0" borderId="0" xfId="47" applyFont="1" applyFill="1">
      <alignment/>
      <protection/>
    </xf>
    <xf numFmtId="0" fontId="21" fillId="0" borderId="0" xfId="47" applyFont="1" applyFill="1" applyAlignment="1">
      <alignment horizontal="right"/>
      <protection/>
    </xf>
    <xf numFmtId="0" fontId="33" fillId="0" borderId="0" xfId="47" applyFont="1" applyFill="1">
      <alignment/>
      <protection/>
    </xf>
    <xf numFmtId="0" fontId="33" fillId="0" borderId="0" xfId="47" applyFont="1">
      <alignment/>
      <protection/>
    </xf>
    <xf numFmtId="0" fontId="21" fillId="0" borderId="0" xfId="47" applyFont="1" applyAlignment="1">
      <alignment horizontal="right"/>
      <protection/>
    </xf>
    <xf numFmtId="0" fontId="21" fillId="0" borderId="59" xfId="47" applyFont="1" applyBorder="1" applyAlignment="1">
      <alignment horizontal="left"/>
      <protection/>
    </xf>
    <xf numFmtId="0" fontId="21" fillId="0" borderId="33" xfId="47" applyFont="1" applyBorder="1" applyAlignment="1">
      <alignment horizontal="center"/>
      <protection/>
    </xf>
    <xf numFmtId="0" fontId="21" fillId="0" borderId="122" xfId="47" applyFont="1" applyBorder="1" applyAlignment="1">
      <alignment horizontal="centerContinuous"/>
      <protection/>
    </xf>
    <xf numFmtId="0" fontId="21" fillId="0" borderId="2" xfId="47" applyFont="1" applyBorder="1" applyAlignment="1">
      <alignment horizontal="centerContinuous"/>
      <protection/>
    </xf>
    <xf numFmtId="0" fontId="21" fillId="0" borderId="2" xfId="47" applyFont="1" applyBorder="1" applyAlignment="1">
      <alignment horizontal="right"/>
      <protection/>
    </xf>
    <xf numFmtId="0" fontId="21" fillId="0" borderId="102" xfId="47" applyFont="1" applyBorder="1" applyAlignment="1">
      <alignment horizontal="centerContinuous"/>
      <protection/>
    </xf>
    <xf numFmtId="0" fontId="21" fillId="0" borderId="60" xfId="47" applyFont="1" applyBorder="1" applyAlignment="1">
      <alignment horizontal="left"/>
      <protection/>
    </xf>
    <xf numFmtId="0" fontId="21" fillId="0" borderId="39" xfId="47" applyFont="1" applyBorder="1" applyAlignment="1">
      <alignment horizontal="center"/>
      <protection/>
    </xf>
    <xf numFmtId="0" fontId="21" fillId="0" borderId="30" xfId="47" applyFont="1" applyBorder="1" applyAlignment="1">
      <alignment horizontal="centerContinuous"/>
      <protection/>
    </xf>
    <xf numFmtId="0" fontId="21" fillId="0" borderId="39" xfId="47" applyFont="1" applyBorder="1" applyAlignment="1">
      <alignment horizontal="centerContinuous"/>
      <protection/>
    </xf>
    <xf numFmtId="0" fontId="21" fillId="0" borderId="29" xfId="47" applyFont="1" applyBorder="1" applyAlignment="1">
      <alignment horizontal="center"/>
      <protection/>
    </xf>
    <xf numFmtId="0" fontId="21" fillId="0" borderId="113" xfId="47" applyFont="1" applyBorder="1" applyAlignment="1">
      <alignment horizontal="center"/>
      <protection/>
    </xf>
    <xf numFmtId="181" fontId="21" fillId="0" borderId="0" xfId="47" applyNumberFormat="1" applyFont="1" applyBorder="1" applyAlignment="1">
      <alignment/>
      <protection/>
    </xf>
    <xf numFmtId="0" fontId="21" fillId="0" borderId="21" xfId="47" applyFont="1" applyBorder="1" applyAlignment="1">
      <alignment horizontal="left"/>
      <protection/>
    </xf>
    <xf numFmtId="0" fontId="21" fillId="0" borderId="16" xfId="47" applyFont="1" applyBorder="1" applyAlignment="1">
      <alignment horizontal="center"/>
      <protection/>
    </xf>
    <xf numFmtId="181" fontId="21" fillId="0" borderId="0" xfId="47" applyNumberFormat="1" applyFont="1" applyBorder="1">
      <alignment/>
      <protection/>
    </xf>
    <xf numFmtId="181" fontId="21" fillId="0" borderId="41" xfId="47" applyNumberFormat="1" applyFont="1" applyBorder="1">
      <alignment/>
      <protection/>
    </xf>
    <xf numFmtId="181" fontId="21" fillId="0" borderId="114" xfId="47" applyNumberFormat="1" applyFont="1" applyBorder="1">
      <alignment/>
      <protection/>
    </xf>
    <xf numFmtId="181" fontId="21" fillId="0" borderId="16" xfId="47" applyNumberFormat="1" applyFont="1" applyBorder="1">
      <alignment/>
      <protection/>
    </xf>
    <xf numFmtId="181" fontId="21" fillId="0" borderId="16" xfId="47" applyNumberFormat="1" applyFont="1" applyBorder="1" applyAlignment="1">
      <alignment horizontal="right"/>
      <protection/>
    </xf>
    <xf numFmtId="181" fontId="21" fillId="0" borderId="37" xfId="47" applyNumberFormat="1" applyFont="1" applyFill="1" applyBorder="1">
      <alignment/>
      <protection/>
    </xf>
    <xf numFmtId="173" fontId="33" fillId="0" borderId="0" xfId="47" applyNumberFormat="1" applyFont="1">
      <alignment/>
      <protection/>
    </xf>
    <xf numFmtId="181" fontId="21" fillId="0" borderId="7" xfId="47" applyNumberFormat="1" applyFont="1" applyBorder="1">
      <alignment/>
      <protection/>
    </xf>
    <xf numFmtId="0" fontId="21" fillId="0" borderId="21" xfId="47" applyFont="1" applyFill="1" applyBorder="1" applyAlignment="1">
      <alignment horizontal="left"/>
      <protection/>
    </xf>
    <xf numFmtId="0" fontId="21" fillId="0" borderId="16" xfId="47" applyFont="1" applyFill="1" applyBorder="1" applyAlignment="1">
      <alignment horizontal="center"/>
      <protection/>
    </xf>
    <xf numFmtId="181" fontId="21" fillId="0" borderId="0" xfId="47" applyNumberFormat="1" applyFont="1" applyFill="1" applyBorder="1">
      <alignment/>
      <protection/>
    </xf>
    <xf numFmtId="181" fontId="21" fillId="0" borderId="41" xfId="47" applyNumberFormat="1" applyFont="1" applyFill="1" applyBorder="1">
      <alignment/>
      <protection/>
    </xf>
    <xf numFmtId="181" fontId="21" fillId="0" borderId="7" xfId="47" applyNumberFormat="1" applyFont="1" applyFill="1" applyBorder="1">
      <alignment/>
      <protection/>
    </xf>
    <xf numFmtId="181" fontId="21" fillId="0" borderId="16" xfId="47" applyNumberFormat="1" applyFont="1" applyFill="1" applyBorder="1">
      <alignment/>
      <protection/>
    </xf>
    <xf numFmtId="0" fontId="21" fillId="0" borderId="21" xfId="47" applyFont="1" applyBorder="1" applyAlignment="1" quotePrefix="1">
      <alignment horizontal="left"/>
      <protection/>
    </xf>
    <xf numFmtId="181" fontId="21" fillId="0" borderId="41" xfId="47" applyNumberFormat="1" applyFont="1" applyBorder="1" applyAlignment="1">
      <alignment horizontal="right"/>
      <protection/>
    </xf>
    <xf numFmtId="181" fontId="21" fillId="0" borderId="7" xfId="47" applyNumberFormat="1" applyFont="1" applyBorder="1" applyAlignment="1">
      <alignment horizontal="right"/>
      <protection/>
    </xf>
    <xf numFmtId="181" fontId="21" fillId="0" borderId="16" xfId="47" applyNumberFormat="1" applyFont="1" applyBorder="1" applyAlignment="1">
      <alignment/>
      <protection/>
    </xf>
    <xf numFmtId="181" fontId="21" fillId="0" borderId="37" xfId="47" applyNumberFormat="1" applyFont="1" applyFill="1" applyBorder="1" applyAlignment="1">
      <alignment/>
      <protection/>
    </xf>
    <xf numFmtId="0" fontId="21" fillId="0" borderId="24" xfId="47" applyFont="1" applyBorder="1" applyAlignment="1">
      <alignment horizontal="left"/>
      <protection/>
    </xf>
    <xf numFmtId="0" fontId="21" fillId="0" borderId="32" xfId="47" applyFont="1" applyBorder="1" applyAlignment="1">
      <alignment horizontal="center"/>
      <protection/>
    </xf>
    <xf numFmtId="181" fontId="21" fillId="0" borderId="57" xfId="47" applyNumberFormat="1" applyFont="1" applyBorder="1" applyAlignment="1">
      <alignment horizontal="center"/>
      <protection/>
    </xf>
    <xf numFmtId="181" fontId="21" fillId="0" borderId="57" xfId="47" applyNumberFormat="1" applyFont="1" applyBorder="1" applyAlignment="1">
      <alignment horizontal="right"/>
      <protection/>
    </xf>
    <xf numFmtId="181" fontId="21" fillId="0" borderId="13" xfId="47" applyNumberFormat="1" applyFont="1" applyBorder="1" applyAlignment="1">
      <alignment horizontal="right"/>
      <protection/>
    </xf>
    <xf numFmtId="181" fontId="21" fillId="0" borderId="13" xfId="47" applyNumberFormat="1" applyFont="1" applyBorder="1">
      <alignment/>
      <protection/>
    </xf>
    <xf numFmtId="181" fontId="21" fillId="0" borderId="19" xfId="47" applyNumberFormat="1" applyFont="1" applyBorder="1" applyAlignment="1">
      <alignment horizontal="right"/>
      <protection/>
    </xf>
    <xf numFmtId="181" fontId="21" fillId="0" borderId="19" xfId="47" applyNumberFormat="1" applyFont="1" applyBorder="1" applyAlignment="1">
      <alignment horizontal="center"/>
      <protection/>
    </xf>
    <xf numFmtId="181" fontId="21" fillId="0" borderId="38" xfId="47" applyNumberFormat="1" applyFont="1" applyFill="1" applyBorder="1">
      <alignment/>
      <protection/>
    </xf>
    <xf numFmtId="0" fontId="33" fillId="0" borderId="0" xfId="47" applyFont="1" applyBorder="1">
      <alignment/>
      <protection/>
    </xf>
    <xf numFmtId="0" fontId="23" fillId="0" borderId="0" xfId="47" applyFont="1" applyAlignment="1">
      <alignment horizontal="left"/>
      <protection/>
    </xf>
    <xf numFmtId="0" fontId="23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52" fillId="0" borderId="0" xfId="47" applyFont="1" applyBorder="1">
      <alignment/>
      <protection/>
    </xf>
    <xf numFmtId="0" fontId="55" fillId="0" borderId="0" xfId="47" applyFont="1" applyBorder="1">
      <alignment/>
      <protection/>
    </xf>
    <xf numFmtId="0" fontId="19" fillId="0" borderId="0" xfId="47" applyFont="1">
      <alignment/>
      <protection/>
    </xf>
    <xf numFmtId="0" fontId="21" fillId="0" borderId="0" xfId="47" applyFont="1" applyAlignment="1">
      <alignment horizontal="left"/>
      <protection/>
    </xf>
    <xf numFmtId="173" fontId="21" fillId="0" borderId="0" xfId="47" applyNumberFormat="1" applyFont="1">
      <alignment/>
      <protection/>
    </xf>
    <xf numFmtId="173" fontId="21" fillId="0" borderId="0" xfId="47" applyNumberFormat="1" applyFont="1" applyAlignment="1">
      <alignment horizontal="right"/>
      <protection/>
    </xf>
    <xf numFmtId="0" fontId="33" fillId="0" borderId="0" xfId="47" applyFont="1" applyAlignment="1">
      <alignment horizontal="right"/>
      <protection/>
    </xf>
    <xf numFmtId="0" fontId="20" fillId="0" borderId="0" xfId="47" applyFont="1" applyAlignment="1">
      <alignment vertical="center"/>
      <protection/>
    </xf>
    <xf numFmtId="3" fontId="21" fillId="0" borderId="0" xfId="47" applyNumberFormat="1" applyFont="1" applyAlignment="1">
      <alignment vertical="center"/>
      <protection/>
    </xf>
    <xf numFmtId="181" fontId="21" fillId="0" borderId="0" xfId="47" applyNumberFormat="1" applyFont="1" applyAlignment="1">
      <alignment horizontal="right" vertical="center"/>
      <protection/>
    </xf>
    <xf numFmtId="0" fontId="21" fillId="0" borderId="32" xfId="47" applyFont="1" applyBorder="1" applyAlignment="1">
      <alignment/>
      <protection/>
    </xf>
    <xf numFmtId="3" fontId="35" fillId="0" borderId="32" xfId="47" applyNumberFormat="1" applyFont="1" applyBorder="1" applyAlignment="1">
      <alignment vertical="center"/>
      <protection/>
    </xf>
    <xf numFmtId="181" fontId="21" fillId="0" borderId="32" xfId="47" applyNumberFormat="1" applyFont="1" applyBorder="1" applyAlignment="1">
      <alignment horizontal="right" vertical="center"/>
      <protection/>
    </xf>
    <xf numFmtId="49" fontId="21" fillId="0" borderId="20" xfId="47" applyNumberFormat="1" applyFont="1" applyBorder="1" applyAlignment="1">
      <alignment horizontal="left" vertical="center"/>
      <protection/>
    </xf>
    <xf numFmtId="1" fontId="21" fillId="0" borderId="25" xfId="47" applyNumberFormat="1" applyFont="1" applyBorder="1" applyAlignment="1">
      <alignment horizontal="centerContinuous" vertical="center"/>
      <protection/>
    </xf>
    <xf numFmtId="181" fontId="21" fillId="0" borderId="36" xfId="47" applyNumberFormat="1" applyFont="1" applyBorder="1" applyAlignment="1">
      <alignment horizontal="centerContinuous" vertical="center" wrapText="1"/>
      <protection/>
    </xf>
    <xf numFmtId="0" fontId="21" fillId="0" borderId="21" xfId="47" applyFont="1" applyBorder="1" applyAlignment="1">
      <alignment horizontal="left" vertical="center"/>
      <protection/>
    </xf>
    <xf numFmtId="3" fontId="21" fillId="0" borderId="7" xfId="47" applyNumberFormat="1" applyFont="1" applyBorder="1">
      <alignment/>
      <protection/>
    </xf>
    <xf numFmtId="181" fontId="21" fillId="0" borderId="37" xfId="47" applyNumberFormat="1" applyFont="1" applyBorder="1" applyAlignment="1">
      <alignment horizontal="right"/>
      <protection/>
    </xf>
    <xf numFmtId="0" fontId="21" fillId="0" borderId="21" xfId="47" applyFont="1" applyBorder="1" applyAlignment="1">
      <alignment vertical="center"/>
      <protection/>
    </xf>
    <xf numFmtId="181" fontId="21" fillId="0" borderId="37" xfId="47" applyNumberFormat="1" applyFont="1" applyBorder="1" applyAlignment="1">
      <alignment/>
      <protection/>
    </xf>
    <xf numFmtId="0" fontId="21" fillId="0" borderId="22" xfId="47" applyFont="1" applyBorder="1" applyAlignment="1">
      <alignment vertical="center"/>
      <protection/>
    </xf>
    <xf numFmtId="3" fontId="21" fillId="0" borderId="9" xfId="47" applyNumberFormat="1" applyFont="1" applyBorder="1">
      <alignment/>
      <protection/>
    </xf>
    <xf numFmtId="181" fontId="21" fillId="0" borderId="62" xfId="47" applyNumberFormat="1" applyFont="1" applyBorder="1" applyAlignment="1">
      <alignment/>
      <protection/>
    </xf>
    <xf numFmtId="0" fontId="21" fillId="0" borderId="24" xfId="47" applyFont="1" applyBorder="1" applyAlignment="1">
      <alignment horizontal="left" vertical="center"/>
      <protection/>
    </xf>
    <xf numFmtId="3" fontId="21" fillId="0" borderId="13" xfId="47" applyNumberFormat="1" applyFont="1" applyBorder="1" applyAlignment="1">
      <alignment vertical="center"/>
      <protection/>
    </xf>
    <xf numFmtId="181" fontId="21" fillId="0" borderId="38" xfId="47" applyNumberFormat="1" applyFont="1" applyBorder="1" applyAlignment="1">
      <alignment horizontal="right" vertical="center"/>
      <protection/>
    </xf>
    <xf numFmtId="0" fontId="23" fillId="0" borderId="0" xfId="47" applyFont="1" applyAlignment="1">
      <alignment/>
      <protection/>
    </xf>
    <xf numFmtId="3" fontId="23" fillId="0" borderId="0" xfId="47" applyNumberFormat="1" applyFont="1" applyAlignment="1">
      <alignment/>
      <protection/>
    </xf>
    <xf numFmtId="3" fontId="38" fillId="0" borderId="1" xfId="47" applyNumberFormat="1" applyFont="1" applyBorder="1" applyAlignment="1">
      <alignment vertical="center"/>
      <protection/>
    </xf>
    <xf numFmtId="181" fontId="23" fillId="0" borderId="0" xfId="47" applyNumberFormat="1" applyFont="1" applyAlignment="1">
      <alignment horizontal="right"/>
      <protection/>
    </xf>
    <xf numFmtId="0" fontId="23" fillId="0" borderId="0" xfId="47" applyFont="1" applyAlignment="1">
      <alignment vertical="center"/>
      <protection/>
    </xf>
    <xf numFmtId="3" fontId="23" fillId="0" borderId="0" xfId="47" applyNumberFormat="1" applyFont="1" applyFill="1" applyAlignment="1">
      <alignment vertical="center"/>
      <protection/>
    </xf>
    <xf numFmtId="181" fontId="23" fillId="0" borderId="0" xfId="47" applyNumberFormat="1" applyFont="1" applyFill="1" applyAlignment="1">
      <alignment horizontal="right" vertical="center"/>
      <protection/>
    </xf>
    <xf numFmtId="0" fontId="20" fillId="0" borderId="0" xfId="48" applyFont="1">
      <alignment/>
      <protection/>
    </xf>
    <xf numFmtId="0" fontId="21" fillId="0" borderId="0" xfId="48" applyFont="1" applyFill="1">
      <alignment/>
      <protection/>
    </xf>
    <xf numFmtId="0" fontId="21" fillId="0" borderId="0" xfId="48" applyFont="1">
      <alignment/>
      <protection/>
    </xf>
    <xf numFmtId="0" fontId="21" fillId="0" borderId="0" xfId="48" applyFont="1" applyAlignment="1">
      <alignment horizontal="right"/>
      <protection/>
    </xf>
    <xf numFmtId="0" fontId="21" fillId="0" borderId="59" xfId="48" applyFont="1" applyBorder="1">
      <alignment/>
      <protection/>
    </xf>
    <xf numFmtId="0" fontId="21" fillId="0" borderId="1" xfId="48" applyFont="1" applyBorder="1" applyAlignment="1">
      <alignment horizontal="center" wrapText="1"/>
      <protection/>
    </xf>
    <xf numFmtId="0" fontId="21" fillId="0" borderId="34" xfId="48" applyFont="1" applyFill="1" applyBorder="1" applyAlignment="1">
      <alignment horizontal="center" wrapText="1"/>
      <protection/>
    </xf>
    <xf numFmtId="0" fontId="21" fillId="0" borderId="34" xfId="48" applyFont="1" applyBorder="1" applyAlignment="1">
      <alignment horizontal="center"/>
      <protection/>
    </xf>
    <xf numFmtId="0" fontId="21" fillId="0" borderId="112" xfId="48" applyFont="1" applyBorder="1" applyAlignment="1">
      <alignment horizontal="right" wrapText="1"/>
      <protection/>
    </xf>
    <xf numFmtId="0" fontId="21" fillId="0" borderId="33" xfId="48" applyFont="1" applyBorder="1" applyAlignment="1">
      <alignment horizontal="center" wrapText="1"/>
      <protection/>
    </xf>
    <xf numFmtId="0" fontId="21" fillId="0" borderId="60" xfId="48" applyFont="1" applyBorder="1">
      <alignment/>
      <protection/>
    </xf>
    <xf numFmtId="0" fontId="21" fillId="0" borderId="30" xfId="48" applyFont="1" applyBorder="1" applyAlignment="1">
      <alignment horizontal="center"/>
      <protection/>
    </xf>
    <xf numFmtId="0" fontId="21" fillId="0" borderId="40" xfId="48" applyFont="1" applyBorder="1" applyAlignment="1">
      <alignment horizontal="center"/>
      <protection/>
    </xf>
    <xf numFmtId="0" fontId="21" fillId="0" borderId="55" xfId="48" applyFont="1" applyBorder="1" applyAlignment="1">
      <alignment horizontal="center" wrapText="1"/>
      <protection/>
    </xf>
    <xf numFmtId="0" fontId="21" fillId="0" borderId="39" xfId="48" applyFont="1" applyBorder="1" applyAlignment="1">
      <alignment horizontal="center" wrapText="1"/>
      <protection/>
    </xf>
    <xf numFmtId="0" fontId="21" fillId="0" borderId="54" xfId="48" applyFont="1" applyBorder="1" applyAlignment="1">
      <alignment horizontal="center" wrapText="1"/>
      <protection/>
    </xf>
    <xf numFmtId="0" fontId="21" fillId="0" borderId="55" xfId="48" applyFont="1" applyBorder="1" applyAlignment="1">
      <alignment horizontal="centerContinuous" vertical="center"/>
      <protection/>
    </xf>
    <xf numFmtId="0" fontId="21" fillId="0" borderId="56" xfId="48" applyFont="1" applyBorder="1" applyAlignment="1">
      <alignment horizontal="centerContinuous" vertical="center"/>
      <protection/>
    </xf>
    <xf numFmtId="0" fontId="21" fillId="0" borderId="21" xfId="48" applyFont="1" applyBorder="1">
      <alignment/>
      <protection/>
    </xf>
    <xf numFmtId="181" fontId="21" fillId="0" borderId="7" xfId="48" applyNumberFormat="1" applyFont="1" applyBorder="1" applyAlignment="1">
      <alignment horizontal="right"/>
      <protection/>
    </xf>
    <xf numFmtId="181" fontId="21" fillId="0" borderId="7" xfId="48" applyNumberFormat="1" applyFont="1" applyFill="1" applyBorder="1" applyAlignment="1">
      <alignment horizontal="right"/>
      <protection/>
    </xf>
    <xf numFmtId="181" fontId="27" fillId="0" borderId="7" xfId="48" applyNumberFormat="1" applyFont="1" applyFill="1" applyBorder="1" applyAlignment="1">
      <alignment horizontal="right"/>
      <protection/>
    </xf>
    <xf numFmtId="173" fontId="21" fillId="0" borderId="7" xfId="48" applyNumberFormat="1" applyFont="1" applyBorder="1" applyAlignment="1">
      <alignment horizontal="right"/>
      <protection/>
    </xf>
    <xf numFmtId="173" fontId="21" fillId="0" borderId="41" xfId="48" applyNumberFormat="1" applyFont="1" applyBorder="1" applyAlignment="1">
      <alignment horizontal="right"/>
      <protection/>
    </xf>
    <xf numFmtId="181" fontId="21" fillId="0" borderId="16" xfId="48" applyNumberFormat="1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181" fontId="21" fillId="0" borderId="41" xfId="48" applyNumberFormat="1" applyFont="1" applyBorder="1" applyAlignment="1">
      <alignment horizontal="right"/>
      <protection/>
    </xf>
    <xf numFmtId="0" fontId="29" fillId="0" borderId="37" xfId="48" applyFont="1" applyBorder="1" applyAlignment="1">
      <alignment horizontal="left"/>
      <protection/>
    </xf>
    <xf numFmtId="0" fontId="27" fillId="0" borderId="75" xfId="48" applyFont="1" applyBorder="1">
      <alignment/>
      <protection/>
    </xf>
    <xf numFmtId="181" fontId="27" fillId="0" borderId="0" xfId="48" applyNumberFormat="1" applyFont="1" applyFill="1" applyBorder="1" applyAlignment="1">
      <alignment horizontal="right"/>
      <protection/>
    </xf>
    <xf numFmtId="0" fontId="21" fillId="0" borderId="21" xfId="48" applyFont="1" applyFill="1" applyBorder="1">
      <alignment/>
      <protection/>
    </xf>
    <xf numFmtId="173" fontId="21" fillId="0" borderId="0" xfId="48" applyNumberFormat="1" applyFont="1" applyBorder="1" applyAlignment="1">
      <alignment horizontal="center"/>
      <protection/>
    </xf>
    <xf numFmtId="0" fontId="27" fillId="0" borderId="75" xfId="48" applyFont="1" applyFill="1" applyBorder="1">
      <alignment/>
      <protection/>
    </xf>
    <xf numFmtId="0" fontId="29" fillId="0" borderId="37" xfId="48" applyFont="1" applyBorder="1" applyAlignment="1">
      <alignment/>
      <protection/>
    </xf>
    <xf numFmtId="196" fontId="21" fillId="0" borderId="41" xfId="48" applyNumberFormat="1" applyFont="1" applyBorder="1" applyAlignment="1">
      <alignment horizontal="right"/>
      <protection/>
    </xf>
    <xf numFmtId="181" fontId="29" fillId="0" borderId="16" xfId="48" applyNumberFormat="1" applyFont="1" applyBorder="1" applyAlignment="1">
      <alignment horizontal="left"/>
      <protection/>
    </xf>
    <xf numFmtId="191" fontId="21" fillId="0" borderId="0" xfId="48" applyNumberFormat="1" applyFont="1" applyBorder="1" applyAlignment="1">
      <alignment horizontal="center"/>
      <protection/>
    </xf>
    <xf numFmtId="49" fontId="21" fillId="0" borderId="41" xfId="48" applyNumberFormat="1" applyFont="1" applyBorder="1" applyAlignment="1">
      <alignment horizontal="right"/>
      <protection/>
    </xf>
    <xf numFmtId="0" fontId="21" fillId="0" borderId="21" xfId="48" applyFont="1" applyBorder="1" applyAlignment="1">
      <alignment wrapText="1"/>
      <protection/>
    </xf>
    <xf numFmtId="181" fontId="21" fillId="0" borderId="7" xfId="48" applyNumberFormat="1" applyFont="1" applyBorder="1" applyAlignment="1">
      <alignment horizontal="right" vertical="center"/>
      <protection/>
    </xf>
    <xf numFmtId="181" fontId="21" fillId="0" borderId="7" xfId="48" applyNumberFormat="1" applyFont="1" applyFill="1" applyBorder="1" applyAlignment="1">
      <alignment horizontal="right" vertical="center"/>
      <protection/>
    </xf>
    <xf numFmtId="173" fontId="21" fillId="0" borderId="41" xfId="48" applyNumberFormat="1" applyFont="1" applyBorder="1" applyAlignment="1">
      <alignment horizontal="right" vertical="center"/>
      <protection/>
    </xf>
    <xf numFmtId="181" fontId="21" fillId="0" borderId="16" xfId="48" applyNumberFormat="1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7" fillId="0" borderId="75" xfId="48" applyFont="1" applyBorder="1" applyAlignment="1">
      <alignment wrapText="1"/>
      <protection/>
    </xf>
    <xf numFmtId="181" fontId="27" fillId="0" borderId="0" xfId="48" applyNumberFormat="1" applyFont="1" applyFill="1" applyBorder="1" applyAlignment="1">
      <alignment horizontal="right" vertical="center"/>
      <protection/>
    </xf>
    <xf numFmtId="0" fontId="21" fillId="0" borderId="24" xfId="48" applyFont="1" applyFill="1" applyBorder="1">
      <alignment/>
      <protection/>
    </xf>
    <xf numFmtId="181" fontId="21" fillId="0" borderId="13" xfId="48" applyNumberFormat="1" applyFont="1" applyBorder="1" applyAlignment="1">
      <alignment horizontal="right"/>
      <protection/>
    </xf>
    <xf numFmtId="181" fontId="21" fillId="0" borderId="32" xfId="48" applyNumberFormat="1" applyFont="1" applyBorder="1" applyAlignment="1">
      <alignment horizontal="right"/>
      <protection/>
    </xf>
    <xf numFmtId="181" fontId="21" fillId="0" borderId="13" xfId="48" applyNumberFormat="1" applyFont="1" applyFill="1" applyBorder="1" applyAlignment="1">
      <alignment horizontal="right"/>
      <protection/>
    </xf>
    <xf numFmtId="181" fontId="21" fillId="0" borderId="57" xfId="48" applyNumberFormat="1" applyFont="1" applyFill="1" applyBorder="1" applyAlignment="1">
      <alignment horizontal="right"/>
      <protection/>
    </xf>
    <xf numFmtId="181" fontId="21" fillId="0" borderId="57" xfId="48" applyNumberFormat="1" applyFont="1" applyBorder="1" applyAlignment="1">
      <alignment horizontal="right"/>
      <protection/>
    </xf>
    <xf numFmtId="181" fontId="21" fillId="0" borderId="19" xfId="48" applyNumberFormat="1" applyFont="1" applyBorder="1" applyAlignment="1">
      <alignment horizontal="center"/>
      <protection/>
    </xf>
    <xf numFmtId="0" fontId="21" fillId="0" borderId="32" xfId="48" applyFont="1" applyBorder="1" applyAlignment="1">
      <alignment horizontal="center"/>
      <protection/>
    </xf>
    <xf numFmtId="0" fontId="29" fillId="0" borderId="38" xfId="48" applyFont="1" applyBorder="1" applyAlignment="1">
      <alignment/>
      <protection/>
    </xf>
    <xf numFmtId="0" fontId="21" fillId="0" borderId="0" xfId="48" applyFont="1" applyBorder="1">
      <alignment/>
      <protection/>
    </xf>
    <xf numFmtId="0" fontId="23" fillId="0" borderId="0" xfId="48" applyFont="1" applyAlignment="1" quotePrefix="1">
      <alignment horizontal="left" vertical="center"/>
      <protection/>
    </xf>
    <xf numFmtId="0" fontId="23" fillId="0" borderId="0" xfId="48" applyFont="1" applyAlignment="1">
      <alignment vertical="center"/>
      <protection/>
    </xf>
    <xf numFmtId="0" fontId="52" fillId="0" borderId="0" xfId="48" applyFont="1" applyAlignment="1">
      <alignment vertical="center"/>
      <protection/>
    </xf>
    <xf numFmtId="0" fontId="23" fillId="0" borderId="0" xfId="48" applyFont="1" applyFill="1" applyAlignment="1">
      <alignment vertical="center"/>
      <protection/>
    </xf>
    <xf numFmtId="0" fontId="21" fillId="0" borderId="0" xfId="48" applyFont="1" applyAlignment="1">
      <alignment vertical="center"/>
      <protection/>
    </xf>
    <xf numFmtId="0" fontId="52" fillId="0" borderId="0" xfId="48" applyFont="1" applyBorder="1" applyAlignment="1">
      <alignment horizontal="left" vertical="center" wrapText="1"/>
      <protection/>
    </xf>
    <xf numFmtId="0" fontId="29" fillId="0" borderId="0" xfId="48" applyFont="1" applyBorder="1" applyAlignment="1">
      <alignment horizontal="left" vertical="center" wrapText="1"/>
      <protection/>
    </xf>
    <xf numFmtId="0" fontId="23" fillId="0" borderId="0" xfId="48" applyFont="1" applyBorder="1" applyAlignment="1">
      <alignment vertical="center"/>
      <protection/>
    </xf>
    <xf numFmtId="0" fontId="52" fillId="0" borderId="0" xfId="48" applyFont="1" applyFill="1" applyAlignment="1">
      <alignment horizontal="left" vertical="center" wrapText="1"/>
      <protection/>
    </xf>
    <xf numFmtId="0" fontId="52" fillId="0" borderId="0" xfId="48" applyFont="1" applyBorder="1" applyAlignment="1">
      <alignment vertical="center"/>
      <protection/>
    </xf>
    <xf numFmtId="0" fontId="52" fillId="0" borderId="0" xfId="48" applyFont="1" applyAlignment="1">
      <alignment horizontal="left" vertical="center"/>
      <protection/>
    </xf>
    <xf numFmtId="0" fontId="52" fillId="0" borderId="0" xfId="48" applyFont="1" applyFill="1" applyAlignment="1">
      <alignment horizontal="left" vertical="center"/>
      <protection/>
    </xf>
    <xf numFmtId="0" fontId="52" fillId="0" borderId="0" xfId="48" applyFont="1" applyAlignment="1">
      <alignment horizontal="left" vertical="center" wrapText="1"/>
      <protection/>
    </xf>
    <xf numFmtId="0" fontId="29" fillId="0" borderId="0" xfId="48" applyFont="1" applyAlignment="1">
      <alignment horizontal="left" vertical="center" wrapText="1"/>
      <protection/>
    </xf>
    <xf numFmtId="0" fontId="29" fillId="0" borderId="0" xfId="48" applyFont="1" applyAlignment="1">
      <alignment vertical="center"/>
      <protection/>
    </xf>
    <xf numFmtId="0" fontId="23" fillId="0" borderId="0" xfId="48" applyFont="1">
      <alignment/>
      <protection/>
    </xf>
    <xf numFmtId="0" fontId="23" fillId="0" borderId="0" xfId="48" applyFont="1" applyFill="1">
      <alignment/>
      <protection/>
    </xf>
    <xf numFmtId="0" fontId="26" fillId="0" borderId="0" xfId="49" applyFont="1">
      <alignment/>
      <protection/>
    </xf>
    <xf numFmtId="0" fontId="27" fillId="0" borderId="0" xfId="49" applyFont="1">
      <alignment/>
      <protection/>
    </xf>
    <xf numFmtId="0" fontId="27" fillId="0" borderId="0" xfId="49" applyFont="1" applyAlignment="1" quotePrefix="1">
      <alignment horizontal="left"/>
      <protection/>
    </xf>
    <xf numFmtId="0" fontId="27" fillId="0" borderId="0" xfId="49" applyFont="1" applyAlignment="1">
      <alignment horizontal="centerContinuous"/>
      <protection/>
    </xf>
    <xf numFmtId="0" fontId="27" fillId="0" borderId="0" xfId="49" applyFont="1" applyAlignment="1">
      <alignment horizontal="right"/>
      <protection/>
    </xf>
    <xf numFmtId="0" fontId="27" fillId="0" borderId="68" xfId="49" applyFont="1" applyFill="1" applyBorder="1" applyAlignment="1">
      <alignment horizontal="center" vertical="center" wrapText="1"/>
      <protection/>
    </xf>
    <xf numFmtId="0" fontId="27" fillId="0" borderId="30" xfId="49" applyFont="1" applyFill="1" applyBorder="1" applyAlignment="1">
      <alignment horizontal="center" vertical="center" wrapText="1"/>
      <protection/>
    </xf>
    <xf numFmtId="0" fontId="27" fillId="0" borderId="54" xfId="49" applyFont="1" applyFill="1" applyBorder="1" applyAlignment="1">
      <alignment horizontal="center" vertical="center" wrapText="1"/>
      <protection/>
    </xf>
    <xf numFmtId="0" fontId="27" fillId="0" borderId="123" xfId="49" applyFont="1" applyFill="1" applyBorder="1" applyAlignment="1">
      <alignment horizontal="center" vertical="center" wrapText="1"/>
      <protection/>
    </xf>
    <xf numFmtId="0" fontId="27" fillId="0" borderId="40" xfId="49" applyFont="1" applyFill="1" applyBorder="1" applyAlignment="1">
      <alignment horizontal="center" vertical="center" wrapText="1"/>
      <protection/>
    </xf>
    <xf numFmtId="0" fontId="27" fillId="0" borderId="47" xfId="49" applyFont="1" applyFill="1" applyBorder="1" applyAlignment="1">
      <alignment horizontal="center" vertical="center" wrapText="1"/>
      <protection/>
    </xf>
    <xf numFmtId="0" fontId="27" fillId="0" borderId="75" xfId="49" applyFont="1" applyBorder="1">
      <alignment/>
      <protection/>
    </xf>
    <xf numFmtId="3" fontId="27" fillId="0" borderId="48" xfId="72" applyNumberFormat="1" applyFont="1" applyBorder="1">
      <alignment/>
      <protection/>
    </xf>
    <xf numFmtId="3" fontId="27" fillId="0" borderId="7" xfId="72" applyNumberFormat="1" applyFont="1" applyBorder="1">
      <alignment/>
      <protection/>
    </xf>
    <xf numFmtId="3" fontId="27" fillId="0" borderId="76" xfId="72" applyNumberFormat="1" applyFont="1" applyBorder="1">
      <alignment/>
      <protection/>
    </xf>
    <xf numFmtId="3" fontId="27" fillId="0" borderId="16" xfId="72" applyNumberFormat="1" applyFont="1" applyBorder="1">
      <alignment/>
      <protection/>
    </xf>
    <xf numFmtId="3" fontId="27" fillId="0" borderId="8" xfId="72" applyNumberFormat="1" applyFont="1" applyBorder="1">
      <alignment/>
      <protection/>
    </xf>
    <xf numFmtId="0" fontId="27" fillId="0" borderId="75" xfId="49" applyFont="1" applyBorder="1" applyAlignment="1">
      <alignment horizontal="left"/>
      <protection/>
    </xf>
    <xf numFmtId="0" fontId="27" fillId="0" borderId="94" xfId="49" applyFont="1" applyBorder="1">
      <alignment/>
      <protection/>
    </xf>
    <xf numFmtId="3" fontId="27" fillId="0" borderId="77" xfId="72" applyNumberFormat="1" applyFont="1" applyBorder="1">
      <alignment/>
      <protection/>
    </xf>
    <xf numFmtId="3" fontId="27" fillId="0" borderId="9" xfId="72" applyNumberFormat="1" applyFont="1" applyBorder="1">
      <alignment/>
      <protection/>
    </xf>
    <xf numFmtId="3" fontId="27" fillId="0" borderId="78" xfId="72" applyNumberFormat="1" applyFont="1" applyBorder="1">
      <alignment/>
      <protection/>
    </xf>
    <xf numFmtId="3" fontId="27" fillId="0" borderId="17" xfId="72" applyNumberFormat="1" applyFont="1" applyBorder="1">
      <alignment/>
      <protection/>
    </xf>
    <xf numFmtId="3" fontId="27" fillId="0" borderId="10" xfId="72" applyNumberFormat="1" applyFont="1" applyBorder="1">
      <alignment/>
      <protection/>
    </xf>
    <xf numFmtId="0" fontId="26" fillId="0" borderId="110" xfId="49" applyFont="1" applyBorder="1">
      <alignment/>
      <protection/>
    </xf>
    <xf numFmtId="3" fontId="26" fillId="0" borderId="124" xfId="72" applyNumberFormat="1" applyFont="1" applyBorder="1" applyAlignment="1">
      <alignment horizontal="right"/>
      <protection/>
    </xf>
    <xf numFmtId="3" fontId="26" fillId="0" borderId="13" xfId="72" applyNumberFormat="1" applyFont="1" applyBorder="1" applyAlignment="1">
      <alignment horizontal="right"/>
      <protection/>
    </xf>
    <xf numFmtId="3" fontId="26" fillId="0" borderId="111" xfId="72" applyNumberFormat="1" applyFont="1" applyBorder="1" applyAlignment="1">
      <alignment horizontal="right"/>
      <protection/>
    </xf>
    <xf numFmtId="3" fontId="26" fillId="0" borderId="19" xfId="72" applyNumberFormat="1" applyFont="1" applyBorder="1" applyAlignment="1">
      <alignment horizontal="right"/>
      <protection/>
    </xf>
    <xf numFmtId="3" fontId="26" fillId="0" borderId="38" xfId="72" applyNumberFormat="1" applyFont="1" applyBorder="1" applyAlignment="1">
      <alignment horizontal="right"/>
      <protection/>
    </xf>
    <xf numFmtId="0" fontId="29" fillId="0" borderId="0" xfId="49" applyFont="1" applyBorder="1">
      <alignment/>
      <protection/>
    </xf>
    <xf numFmtId="3" fontId="19" fillId="0" borderId="0" xfId="49" applyNumberFormat="1">
      <alignment/>
      <protection/>
    </xf>
    <xf numFmtId="0" fontId="21" fillId="0" borderId="0" xfId="49" applyFont="1">
      <alignment/>
      <protection/>
    </xf>
    <xf numFmtId="3" fontId="21" fillId="0" borderId="0" xfId="49" applyNumberFormat="1" applyFont="1">
      <alignment/>
      <protection/>
    </xf>
    <xf numFmtId="0" fontId="56" fillId="0" borderId="0" xfId="49" applyFont="1" applyAlignment="1">
      <alignment horizontal="left"/>
      <protection/>
    </xf>
    <xf numFmtId="0" fontId="57" fillId="0" borderId="0" xfId="49" applyFont="1">
      <alignment/>
      <protection/>
    </xf>
    <xf numFmtId="0" fontId="58" fillId="0" borderId="0" xfId="49" applyFont="1">
      <alignment/>
      <protection/>
    </xf>
    <xf numFmtId="0" fontId="56" fillId="0" borderId="0" xfId="49" applyFont="1">
      <alignment/>
      <protection/>
    </xf>
    <xf numFmtId="0" fontId="57" fillId="0" borderId="0" xfId="49" applyFont="1" applyAlignment="1" quotePrefix="1">
      <alignment horizontal="centerContinuous"/>
      <protection/>
    </xf>
    <xf numFmtId="0" fontId="57" fillId="0" borderId="0" xfId="49" applyFont="1" applyAlignment="1" quotePrefix="1">
      <alignment horizontal="right"/>
      <protection/>
    </xf>
    <xf numFmtId="0" fontId="57" fillId="0" borderId="59" xfId="49" applyFont="1" applyBorder="1">
      <alignment/>
      <protection/>
    </xf>
    <xf numFmtId="0" fontId="57" fillId="0" borderId="33" xfId="49" applyFont="1" applyBorder="1" applyAlignment="1">
      <alignment horizontal="center"/>
      <protection/>
    </xf>
    <xf numFmtId="0" fontId="57" fillId="0" borderId="2" xfId="49" applyFont="1" applyBorder="1" applyAlignment="1">
      <alignment horizontal="centerContinuous"/>
      <protection/>
    </xf>
    <xf numFmtId="0" fontId="57" fillId="0" borderId="122" xfId="49" applyFont="1" applyBorder="1" applyAlignment="1">
      <alignment horizontal="centerContinuous"/>
      <protection/>
    </xf>
    <xf numFmtId="0" fontId="57" fillId="0" borderId="27" xfId="49" applyFont="1" applyBorder="1" applyAlignment="1">
      <alignment horizontal="centerContinuous"/>
      <protection/>
    </xf>
    <xf numFmtId="0" fontId="57" fillId="0" borderId="49" xfId="49" applyFont="1" applyBorder="1" applyAlignment="1">
      <alignment horizontal="centerContinuous"/>
      <protection/>
    </xf>
    <xf numFmtId="0" fontId="57" fillId="0" borderId="60" xfId="49" applyFont="1" applyBorder="1">
      <alignment/>
      <protection/>
    </xf>
    <xf numFmtId="0" fontId="57" fillId="0" borderId="39" xfId="49" applyFont="1" applyBorder="1" applyAlignment="1">
      <alignment horizontal="center" vertical="top"/>
      <protection/>
    </xf>
    <xf numFmtId="0" fontId="57" fillId="0" borderId="54" xfId="49" applyFont="1" applyBorder="1" applyAlignment="1" quotePrefix="1">
      <alignment horizontal="center" vertical="center" wrapText="1"/>
      <protection/>
    </xf>
    <xf numFmtId="0" fontId="57" fillId="0" borderId="55" xfId="49" applyFont="1" applyBorder="1" applyAlignment="1">
      <alignment horizontal="center" vertical="center" wrapText="1"/>
      <protection/>
    </xf>
    <xf numFmtId="0" fontId="57" fillId="0" borderId="103" xfId="49" applyFont="1" applyBorder="1" applyAlignment="1" quotePrefix="1">
      <alignment horizontal="center" vertical="center" wrapText="1"/>
      <protection/>
    </xf>
    <xf numFmtId="0" fontId="57" fillId="0" borderId="30" xfId="49" applyFont="1" applyBorder="1" applyAlignment="1">
      <alignment horizontal="center" vertical="center" wrapText="1"/>
      <protection/>
    </xf>
    <xf numFmtId="0" fontId="57" fillId="0" borderId="54" xfId="49" applyFont="1" applyBorder="1" applyAlignment="1">
      <alignment horizontal="center" vertical="center" wrapText="1"/>
      <protection/>
    </xf>
    <xf numFmtId="0" fontId="57" fillId="0" borderId="47" xfId="49" applyFont="1" applyBorder="1" applyAlignment="1">
      <alignment horizontal="center" vertical="center" wrapText="1"/>
      <protection/>
    </xf>
    <xf numFmtId="0" fontId="56" fillId="0" borderId="21" xfId="49" applyFont="1" applyBorder="1" applyAlignment="1">
      <alignment horizontal="center" vertical="center"/>
      <protection/>
    </xf>
    <xf numFmtId="0" fontId="57" fillId="0" borderId="16" xfId="49" applyFont="1" applyBorder="1" applyAlignment="1">
      <alignment vertical="center"/>
      <protection/>
    </xf>
    <xf numFmtId="182" fontId="57" fillId="0" borderId="7" xfId="49" applyNumberFormat="1" applyFont="1" applyBorder="1" applyAlignment="1">
      <alignment horizontal="right" vertical="center"/>
      <protection/>
    </xf>
    <xf numFmtId="196" fontId="57" fillId="0" borderId="7" xfId="49" applyNumberFormat="1" applyFont="1" applyBorder="1" applyAlignment="1">
      <alignment horizontal="right" vertical="center"/>
      <protection/>
    </xf>
    <xf numFmtId="196" fontId="57" fillId="0" borderId="8" xfId="49" applyNumberFormat="1" applyFont="1" applyBorder="1" applyAlignment="1">
      <alignment horizontal="right" vertical="center"/>
      <protection/>
    </xf>
    <xf numFmtId="0" fontId="58" fillId="0" borderId="0" xfId="49" applyFont="1" applyAlignment="1">
      <alignment vertical="center"/>
      <protection/>
    </xf>
    <xf numFmtId="182" fontId="58" fillId="0" borderId="0" xfId="49" applyNumberFormat="1" applyFont="1" applyAlignment="1">
      <alignment vertical="center"/>
      <protection/>
    </xf>
    <xf numFmtId="0" fontId="57" fillId="0" borderId="21" xfId="49" applyFont="1" applyBorder="1" applyAlignment="1">
      <alignment horizontal="center" vertical="center"/>
      <protection/>
    </xf>
    <xf numFmtId="182" fontId="57" fillId="0" borderId="16" xfId="49" applyNumberFormat="1" applyFont="1" applyBorder="1" applyAlignment="1">
      <alignment horizontal="right" vertical="center"/>
      <protection/>
    </xf>
    <xf numFmtId="0" fontId="57" fillId="0" borderId="17" xfId="49" applyFont="1" applyBorder="1" applyAlignment="1">
      <alignment vertical="center"/>
      <protection/>
    </xf>
    <xf numFmtId="182" fontId="57" fillId="0" borderId="9" xfId="49" applyNumberFormat="1" applyFont="1" applyBorder="1" applyAlignment="1">
      <alignment horizontal="right" vertical="center"/>
      <protection/>
    </xf>
    <xf numFmtId="196" fontId="57" fillId="0" borderId="9" xfId="49" applyNumberFormat="1" applyFont="1" applyBorder="1" applyAlignment="1">
      <alignment horizontal="right" vertical="center"/>
      <protection/>
    </xf>
    <xf numFmtId="196" fontId="57" fillId="0" borderId="10" xfId="49" applyNumberFormat="1" applyFont="1" applyBorder="1" applyAlignment="1">
      <alignment horizontal="right" vertical="center"/>
      <protection/>
    </xf>
    <xf numFmtId="0" fontId="56" fillId="0" borderId="22" xfId="49" applyFont="1" applyBorder="1" applyAlignment="1">
      <alignment horizontal="center" vertical="center"/>
      <protection/>
    </xf>
    <xf numFmtId="0" fontId="56" fillId="0" borderId="17" xfId="49" applyFont="1" applyBorder="1" applyAlignment="1">
      <alignment vertical="center"/>
      <protection/>
    </xf>
    <xf numFmtId="182" fontId="56" fillId="0" borderId="9" xfId="49" applyNumberFormat="1" applyFont="1" applyBorder="1" applyAlignment="1">
      <alignment horizontal="right" vertical="center"/>
      <protection/>
    </xf>
    <xf numFmtId="196" fontId="56" fillId="0" borderId="9" xfId="49" applyNumberFormat="1" applyFont="1" applyBorder="1" applyAlignment="1">
      <alignment horizontal="right" vertical="center"/>
      <protection/>
    </xf>
    <xf numFmtId="196" fontId="56" fillId="0" borderId="10" xfId="49" applyNumberFormat="1" applyFont="1" applyBorder="1" applyAlignment="1">
      <alignment horizontal="right" vertical="center"/>
      <protection/>
    </xf>
    <xf numFmtId="0" fontId="56" fillId="0" borderId="21" xfId="49" applyFont="1" applyBorder="1" applyAlignment="1" quotePrefix="1">
      <alignment horizontal="center" vertical="center"/>
      <protection/>
    </xf>
    <xf numFmtId="196" fontId="58" fillId="0" borderId="0" xfId="49" applyNumberFormat="1" applyFont="1" applyAlignment="1">
      <alignment vertical="center"/>
      <protection/>
    </xf>
    <xf numFmtId="0" fontId="56" fillId="0" borderId="24" xfId="49" applyFont="1" applyBorder="1" applyAlignment="1">
      <alignment horizontal="center" vertical="center"/>
      <protection/>
    </xf>
    <xf numFmtId="0" fontId="56" fillId="0" borderId="19" xfId="49" applyFont="1" applyBorder="1" applyAlignment="1">
      <alignment vertical="center"/>
      <protection/>
    </xf>
    <xf numFmtId="182" fontId="56" fillId="0" borderId="13" xfId="49" applyNumberFormat="1" applyFont="1" applyBorder="1" applyAlignment="1">
      <alignment horizontal="right" vertical="center"/>
      <protection/>
    </xf>
    <xf numFmtId="196" fontId="56" fillId="0" borderId="13" xfId="49" applyNumberFormat="1" applyFont="1" applyBorder="1" applyAlignment="1">
      <alignment horizontal="right" vertical="center"/>
      <protection/>
    </xf>
    <xf numFmtId="196" fontId="56" fillId="0" borderId="14" xfId="49" applyNumberFormat="1" applyFont="1" applyBorder="1" applyAlignment="1">
      <alignment horizontal="right" vertical="center"/>
      <protection/>
    </xf>
    <xf numFmtId="0" fontId="27" fillId="0" borderId="0" xfId="49" applyFont="1" applyBorder="1">
      <alignment/>
      <protection/>
    </xf>
    <xf numFmtId="180" fontId="27" fillId="0" borderId="0" xfId="49" applyNumberFormat="1" applyFont="1" applyBorder="1" applyAlignment="1" quotePrefix="1">
      <alignment horizontal="right"/>
      <protection/>
    </xf>
    <xf numFmtId="182" fontId="27" fillId="0" borderId="0" xfId="49" applyNumberFormat="1" applyFont="1" applyBorder="1">
      <alignment/>
      <protection/>
    </xf>
    <xf numFmtId="0" fontId="32" fillId="0" borderId="0" xfId="49" applyFont="1" applyBorder="1">
      <alignment/>
      <protection/>
    </xf>
    <xf numFmtId="182" fontId="26" fillId="0" borderId="0" xfId="49" applyNumberFormat="1" applyFont="1" applyBorder="1" applyAlignment="1">
      <alignment vertical="center"/>
      <protection/>
    </xf>
    <xf numFmtId="0" fontId="21" fillId="0" borderId="0" xfId="49" applyFont="1" applyBorder="1">
      <alignment/>
      <protection/>
    </xf>
    <xf numFmtId="0" fontId="21" fillId="0" borderId="0" xfId="72" applyFont="1">
      <alignment/>
      <protection/>
    </xf>
    <xf numFmtId="0" fontId="27" fillId="0" borderId="0" xfId="49" applyFont="1" quotePrefix="1">
      <alignment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7" fillId="0" borderId="11" xfId="49" applyFont="1" applyFill="1" applyBorder="1" applyAlignment="1">
      <alignment horizontal="centerContinuous" vertical="center"/>
      <protection/>
    </xf>
    <xf numFmtId="0" fontId="27" fillId="0" borderId="11" xfId="49" applyFont="1" applyFill="1" applyBorder="1" applyAlignment="1">
      <alignment horizontal="center"/>
      <protection/>
    </xf>
    <xf numFmtId="0" fontId="27" fillId="0" borderId="39" xfId="49" applyFont="1" applyFill="1" applyBorder="1" applyAlignment="1">
      <alignment horizontal="centerContinuous" vertical="center"/>
      <protection/>
    </xf>
    <xf numFmtId="0" fontId="27" fillId="0" borderId="40" xfId="49" applyFont="1" applyFill="1" applyBorder="1" applyAlignment="1">
      <alignment horizontal="centerContinuous" vertical="center"/>
      <protection/>
    </xf>
    <xf numFmtId="0" fontId="27" fillId="0" borderId="40" xfId="49" applyFont="1" applyFill="1" applyBorder="1" applyAlignment="1">
      <alignment horizontal="center"/>
      <protection/>
    </xf>
    <xf numFmtId="0" fontId="27" fillId="0" borderId="21" xfId="49" applyFont="1" applyBorder="1">
      <alignment/>
      <protection/>
    </xf>
    <xf numFmtId="182" fontId="27" fillId="0" borderId="16" xfId="72" applyNumberFormat="1" applyFont="1" applyBorder="1">
      <alignment/>
      <protection/>
    </xf>
    <xf numFmtId="3" fontId="27" fillId="0" borderId="0" xfId="72" applyNumberFormat="1" applyFont="1" applyBorder="1">
      <alignment/>
      <protection/>
    </xf>
    <xf numFmtId="3" fontId="27" fillId="0" borderId="0" xfId="71" applyNumberFormat="1" applyFont="1" applyBorder="1">
      <alignment/>
      <protection/>
    </xf>
    <xf numFmtId="3" fontId="27" fillId="0" borderId="7" xfId="71" applyNumberFormat="1" applyFont="1" applyBorder="1">
      <alignment/>
      <protection/>
    </xf>
    <xf numFmtId="182" fontId="27" fillId="0" borderId="0" xfId="49" applyNumberFormat="1" applyFont="1">
      <alignment/>
      <protection/>
    </xf>
    <xf numFmtId="0" fontId="27" fillId="0" borderId="22" xfId="49" applyFont="1" applyBorder="1">
      <alignment/>
      <protection/>
    </xf>
    <xf numFmtId="182" fontId="27" fillId="0" borderId="17" xfId="72" applyNumberFormat="1" applyFont="1" applyBorder="1">
      <alignment/>
      <protection/>
    </xf>
    <xf numFmtId="3" fontId="27" fillId="0" borderId="61" xfId="72" applyNumberFormat="1" applyFont="1" applyBorder="1">
      <alignment/>
      <protection/>
    </xf>
    <xf numFmtId="3" fontId="27" fillId="0" borderId="61" xfId="71" applyNumberFormat="1" applyFont="1" applyBorder="1">
      <alignment/>
      <protection/>
    </xf>
    <xf numFmtId="3" fontId="27" fillId="0" borderId="9" xfId="71" applyNumberFormat="1" applyFont="1" applyBorder="1">
      <alignment/>
      <protection/>
    </xf>
    <xf numFmtId="0" fontId="26" fillId="0" borderId="24" xfId="49" applyFont="1" applyBorder="1">
      <alignment/>
      <protection/>
    </xf>
    <xf numFmtId="182" fontId="26" fillId="0" borderId="19" xfId="72" applyNumberFormat="1" applyFont="1" applyBorder="1">
      <alignment/>
      <protection/>
    </xf>
    <xf numFmtId="182" fontId="26" fillId="0" borderId="19" xfId="72" applyNumberFormat="1" applyFont="1" applyFill="1" applyBorder="1">
      <alignment/>
      <protection/>
    </xf>
    <xf numFmtId="182" fontId="26" fillId="0" borderId="13" xfId="72" applyNumberFormat="1" applyFont="1" applyBorder="1">
      <alignment/>
      <protection/>
    </xf>
    <xf numFmtId="182" fontId="26" fillId="0" borderId="14" xfId="72" applyNumberFormat="1" applyFont="1" applyBorder="1">
      <alignment/>
      <protection/>
    </xf>
    <xf numFmtId="182" fontId="21" fillId="0" borderId="0" xfId="49" applyNumberFormat="1" applyFont="1">
      <alignment/>
      <protection/>
    </xf>
    <xf numFmtId="0" fontId="21" fillId="0" borderId="0" xfId="49" applyFont="1" quotePrefix="1">
      <alignment/>
      <protection/>
    </xf>
    <xf numFmtId="182" fontId="27" fillId="0" borderId="7" xfId="72" applyNumberFormat="1" applyFont="1" applyBorder="1">
      <alignment/>
      <protection/>
    </xf>
    <xf numFmtId="182" fontId="27" fillId="0" borderId="0" xfId="71" applyNumberFormat="1" applyFont="1">
      <alignment/>
      <protection/>
    </xf>
    <xf numFmtId="182" fontId="27" fillId="0" borderId="7" xfId="71" applyNumberFormat="1" applyFont="1" applyBorder="1">
      <alignment/>
      <protection/>
    </xf>
    <xf numFmtId="182" fontId="27" fillId="0" borderId="8" xfId="72" applyNumberFormat="1" applyFont="1" applyBorder="1">
      <alignment/>
      <protection/>
    </xf>
    <xf numFmtId="182" fontId="27" fillId="0" borderId="0" xfId="71" applyNumberFormat="1" applyFont="1" applyBorder="1">
      <alignment/>
      <protection/>
    </xf>
    <xf numFmtId="182" fontId="27" fillId="0" borderId="9" xfId="72" applyNumberFormat="1" applyFont="1" applyBorder="1">
      <alignment/>
      <protection/>
    </xf>
    <xf numFmtId="182" fontId="27" fillId="0" borderId="61" xfId="71" applyNumberFormat="1" applyFont="1" applyBorder="1">
      <alignment/>
      <protection/>
    </xf>
    <xf numFmtId="182" fontId="27" fillId="0" borderId="9" xfId="71" applyNumberFormat="1" applyFont="1" applyBorder="1">
      <alignment/>
      <protection/>
    </xf>
    <xf numFmtId="182" fontId="27" fillId="0" borderId="10" xfId="72" applyNumberFormat="1" applyFont="1" applyBorder="1">
      <alignment/>
      <protection/>
    </xf>
    <xf numFmtId="0" fontId="21" fillId="0" borderId="0" xfId="49" applyFont="1" applyAlignment="1" quotePrefix="1">
      <alignment horizontal="left"/>
      <protection/>
    </xf>
    <xf numFmtId="0" fontId="6" fillId="0" borderId="0" xfId="72" applyFont="1">
      <alignment/>
      <protection/>
    </xf>
    <xf numFmtId="0" fontId="20" fillId="0" borderId="0" xfId="72" applyFont="1">
      <alignment/>
      <protection/>
    </xf>
    <xf numFmtId="0" fontId="0" fillId="0" borderId="0" xfId="72" applyFont="1">
      <alignment/>
      <protection/>
    </xf>
    <xf numFmtId="0" fontId="0" fillId="0" borderId="0" xfId="72" applyFont="1" applyAlignment="1">
      <alignment horizontal="right"/>
      <protection/>
    </xf>
    <xf numFmtId="0" fontId="27" fillId="0" borderId="125" xfId="72" applyFont="1" applyBorder="1">
      <alignment/>
      <protection/>
    </xf>
    <xf numFmtId="0" fontId="0" fillId="0" borderId="126" xfId="49" applyFont="1" applyBorder="1">
      <alignment/>
      <protection/>
    </xf>
    <xf numFmtId="0" fontId="0" fillId="0" borderId="15" xfId="49" applyFont="1" applyBorder="1" applyAlignment="1">
      <alignment horizontal="center"/>
      <protection/>
    </xf>
    <xf numFmtId="0" fontId="0" fillId="0" borderId="26" xfId="49" applyFont="1" applyFill="1" applyBorder="1" applyAlignment="1">
      <alignment horizontal="center"/>
      <protection/>
    </xf>
    <xf numFmtId="0" fontId="27" fillId="0" borderId="0" xfId="72" applyFont="1">
      <alignment/>
      <protection/>
    </xf>
    <xf numFmtId="0" fontId="27" fillId="0" borderId="127" xfId="72" applyFont="1" applyBorder="1">
      <alignment/>
      <protection/>
    </xf>
    <xf numFmtId="0" fontId="27" fillId="0" borderId="75" xfId="72" applyFont="1" applyBorder="1">
      <alignment/>
      <protection/>
    </xf>
    <xf numFmtId="0" fontId="0" fillId="0" borderId="95" xfId="49" applyFont="1" applyBorder="1">
      <alignment/>
      <protection/>
    </xf>
    <xf numFmtId="0" fontId="0" fillId="0" borderId="16" xfId="49" applyFont="1" applyBorder="1" applyAlignment="1">
      <alignment horizontal="center"/>
      <protection/>
    </xf>
    <xf numFmtId="0" fontId="0" fillId="0" borderId="8" xfId="49" applyFont="1" applyFill="1" applyBorder="1" applyAlignment="1">
      <alignment horizontal="center"/>
      <protection/>
    </xf>
    <xf numFmtId="185" fontId="0" fillId="0" borderId="16" xfId="49" applyNumberFormat="1" applyFont="1" applyBorder="1" applyAlignment="1">
      <alignment horizontal="right"/>
      <protection/>
    </xf>
    <xf numFmtId="185" fontId="0" fillId="0" borderId="8" xfId="49" applyNumberFormat="1" applyFont="1" applyBorder="1" applyAlignment="1">
      <alignment horizontal="right"/>
      <protection/>
    </xf>
    <xf numFmtId="3" fontId="27" fillId="0" borderId="0" xfId="72" applyNumberFormat="1" applyFont="1">
      <alignment/>
      <protection/>
    </xf>
    <xf numFmtId="0" fontId="27" fillId="0" borderId="75" xfId="72" applyFont="1" applyBorder="1" applyAlignment="1">
      <alignment vertical="center"/>
      <protection/>
    </xf>
    <xf numFmtId="185" fontId="25" fillId="0" borderId="16" xfId="49" applyNumberFormat="1" applyFont="1" applyBorder="1">
      <alignment/>
      <protection/>
    </xf>
    <xf numFmtId="185" fontId="0" fillId="0" borderId="8" xfId="49" applyNumberFormat="1" applyFont="1" applyBorder="1">
      <alignment/>
      <protection/>
    </xf>
    <xf numFmtId="0" fontId="27" fillId="0" borderId="0" xfId="72" applyFont="1" applyAlignment="1">
      <alignment vertical="center"/>
      <protection/>
    </xf>
    <xf numFmtId="185" fontId="0" fillId="0" borderId="17" xfId="49" applyNumberFormat="1" applyFont="1" applyBorder="1" applyAlignment="1">
      <alignment horizontal="right"/>
      <protection/>
    </xf>
    <xf numFmtId="185" fontId="0" fillId="0" borderId="10" xfId="49" applyNumberFormat="1" applyFont="1" applyBorder="1">
      <alignment/>
      <protection/>
    </xf>
    <xf numFmtId="0" fontId="27" fillId="0" borderId="107" xfId="72" applyFont="1" applyBorder="1" applyAlignment="1">
      <alignment vertical="center"/>
      <protection/>
    </xf>
    <xf numFmtId="0" fontId="0" fillId="0" borderId="108" xfId="49" applyFont="1" applyBorder="1">
      <alignment/>
      <protection/>
    </xf>
    <xf numFmtId="185" fontId="25" fillId="0" borderId="16" xfId="49" applyNumberFormat="1" applyFont="1" applyBorder="1" applyAlignment="1">
      <alignment horizontal="right"/>
      <protection/>
    </xf>
    <xf numFmtId="185" fontId="0" fillId="0" borderId="12" xfId="49" applyNumberFormat="1" applyFont="1" applyBorder="1">
      <alignment/>
      <protection/>
    </xf>
    <xf numFmtId="3" fontId="27" fillId="0" borderId="0" xfId="72" applyNumberFormat="1" applyFont="1" applyAlignment="1">
      <alignment vertical="center"/>
      <protection/>
    </xf>
    <xf numFmtId="185" fontId="25" fillId="0" borderId="16" xfId="49" applyNumberFormat="1" applyFont="1" applyBorder="1" applyAlignment="1">
      <alignment horizontal="center"/>
      <protection/>
    </xf>
    <xf numFmtId="0" fontId="27" fillId="0" borderId="94" xfId="72" applyFont="1" applyBorder="1" applyAlignment="1">
      <alignment vertical="center"/>
      <protection/>
    </xf>
    <xf numFmtId="0" fontId="0" fillId="0" borderId="67" xfId="49" applyFont="1" applyBorder="1">
      <alignment/>
      <protection/>
    </xf>
    <xf numFmtId="0" fontId="21" fillId="0" borderId="75" xfId="72" applyFont="1" applyBorder="1">
      <alignment/>
      <protection/>
    </xf>
    <xf numFmtId="0" fontId="21" fillId="0" borderId="96" xfId="72" applyFont="1" applyBorder="1">
      <alignment/>
      <protection/>
    </xf>
    <xf numFmtId="0" fontId="0" fillId="0" borderId="97" xfId="49" applyFont="1" applyBorder="1" applyAlignment="1">
      <alignment/>
      <protection/>
    </xf>
    <xf numFmtId="185" fontId="0" fillId="0" borderId="97" xfId="49" applyNumberFormat="1" applyFont="1" applyBorder="1" applyAlignment="1">
      <alignment/>
      <protection/>
    </xf>
    <xf numFmtId="185" fontId="0" fillId="0" borderId="58" xfId="49" applyNumberFormat="1" applyFont="1" applyBorder="1" applyAlignment="1">
      <alignment/>
      <protection/>
    </xf>
    <xf numFmtId="185" fontId="0" fillId="0" borderId="16" xfId="49" applyNumberFormat="1" applyFont="1" applyBorder="1" applyAlignment="1">
      <alignment horizontal="center"/>
      <protection/>
    </xf>
    <xf numFmtId="185" fontId="0" fillId="0" borderId="8" xfId="49" applyNumberFormat="1" applyFont="1" applyFill="1" applyBorder="1" applyAlignment="1">
      <alignment horizontal="center"/>
      <protection/>
    </xf>
    <xf numFmtId="0" fontId="19" fillId="0" borderId="0" xfId="49" applyAlignment="1">
      <alignment horizontal="left"/>
      <protection/>
    </xf>
    <xf numFmtId="0" fontId="21" fillId="0" borderId="107" xfId="72" applyFont="1" applyBorder="1">
      <alignment/>
      <protection/>
    </xf>
    <xf numFmtId="0" fontId="21" fillId="0" borderId="94" xfId="72" applyFont="1" applyBorder="1">
      <alignment/>
      <protection/>
    </xf>
    <xf numFmtId="0" fontId="27" fillId="0" borderId="110" xfId="72" applyFont="1" applyBorder="1">
      <alignment/>
      <protection/>
    </xf>
    <xf numFmtId="0" fontId="0" fillId="0" borderId="111" xfId="49" applyFont="1" applyBorder="1">
      <alignment/>
      <protection/>
    </xf>
    <xf numFmtId="185" fontId="0" fillId="0" borderId="19" xfId="49" applyNumberFormat="1" applyFont="1" applyBorder="1" applyAlignment="1">
      <alignment horizontal="right"/>
      <protection/>
    </xf>
    <xf numFmtId="185" fontId="0" fillId="0" borderId="14" xfId="49" applyNumberFormat="1" applyFont="1" applyBorder="1">
      <alignment/>
      <protection/>
    </xf>
    <xf numFmtId="0" fontId="27" fillId="0" borderId="0" xfId="72" applyFont="1" applyBorder="1">
      <alignment/>
      <protection/>
    </xf>
    <xf numFmtId="0" fontId="61" fillId="0" borderId="0" xfId="72" applyFont="1">
      <alignment/>
      <protection/>
    </xf>
    <xf numFmtId="0" fontId="23" fillId="0" borderId="0" xfId="72" applyFont="1" applyBorder="1">
      <alignment/>
      <protection/>
    </xf>
    <xf numFmtId="0" fontId="52" fillId="0" borderId="0" xfId="49" applyFont="1" applyBorder="1">
      <alignment/>
      <protection/>
    </xf>
    <xf numFmtId="0" fontId="16" fillId="0" borderId="0" xfId="72" applyFont="1">
      <alignment/>
      <protection/>
    </xf>
    <xf numFmtId="0" fontId="23" fillId="0" borderId="0" xfId="72" applyFont="1">
      <alignment/>
      <protection/>
    </xf>
    <xf numFmtId="0" fontId="17" fillId="0" borderId="0" xfId="49" applyFont="1" applyBorder="1">
      <alignment/>
      <protection/>
    </xf>
    <xf numFmtId="0" fontId="16" fillId="0" borderId="0" xfId="49" applyFont="1" applyAlignment="1">
      <alignment horizontal="left"/>
      <protection/>
    </xf>
    <xf numFmtId="0" fontId="16" fillId="0" borderId="0" xfId="49" applyFont="1">
      <alignment/>
      <protection/>
    </xf>
    <xf numFmtId="0" fontId="61" fillId="0" borderId="0" xfId="49" applyFont="1">
      <alignment/>
      <protection/>
    </xf>
    <xf numFmtId="0" fontId="20" fillId="0" borderId="0" xfId="50" applyFont="1" applyFill="1" applyBorder="1">
      <alignment/>
      <protection/>
    </xf>
    <xf numFmtId="0" fontId="21" fillId="0" borderId="0" xfId="50" applyFont="1" applyFill="1" applyBorder="1">
      <alignment/>
      <protection/>
    </xf>
    <xf numFmtId="0" fontId="21" fillId="0" borderId="0" xfId="50" applyFont="1" applyFill="1" applyBorder="1" applyAlignment="1">
      <alignment horizontal="right"/>
      <protection/>
    </xf>
    <xf numFmtId="0" fontId="21" fillId="0" borderId="128" xfId="50" applyFont="1" applyFill="1" applyBorder="1">
      <alignment/>
      <protection/>
    </xf>
    <xf numFmtId="0" fontId="21" fillId="0" borderId="129" xfId="50" applyFont="1" applyFill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21" fillId="0" borderId="130" xfId="50" applyFont="1" applyFill="1" applyBorder="1">
      <alignment/>
      <protection/>
    </xf>
    <xf numFmtId="0" fontId="21" fillId="0" borderId="123" xfId="50" applyFont="1" applyFill="1" applyBorder="1" applyAlignment="1">
      <alignment horizontal="center"/>
      <protection/>
    </xf>
    <xf numFmtId="0" fontId="21" fillId="0" borderId="29" xfId="50" applyFont="1" applyFill="1" applyBorder="1" applyAlignment="1">
      <alignment horizontal="center"/>
      <protection/>
    </xf>
    <xf numFmtId="0" fontId="21" fillId="0" borderId="30" xfId="50" applyFont="1" applyFill="1" applyBorder="1" applyAlignment="1">
      <alignment horizontal="center"/>
      <protection/>
    </xf>
    <xf numFmtId="0" fontId="21" fillId="0" borderId="6" xfId="50" applyFont="1" applyFill="1" applyBorder="1" applyAlignment="1">
      <alignment horizontal="center"/>
      <protection/>
    </xf>
    <xf numFmtId="0" fontId="21" fillId="0" borderId="103" xfId="50" applyFont="1" applyFill="1" applyBorder="1" applyAlignment="1">
      <alignment horizontal="center"/>
      <protection/>
    </xf>
    <xf numFmtId="0" fontId="21" fillId="0" borderId="31" xfId="50" applyFont="1" applyFill="1" applyBorder="1" applyAlignment="1">
      <alignment horizontal="center"/>
      <protection/>
    </xf>
    <xf numFmtId="0" fontId="21" fillId="0" borderId="131" xfId="50" applyFont="1" applyFill="1" applyBorder="1">
      <alignment/>
      <protection/>
    </xf>
    <xf numFmtId="0" fontId="21" fillId="0" borderId="76" xfId="50" applyFont="1" applyFill="1" applyBorder="1" applyAlignment="1">
      <alignment horizontal="center"/>
      <protection/>
    </xf>
    <xf numFmtId="173" fontId="21" fillId="0" borderId="16" xfId="50" applyNumberFormat="1" applyFont="1" applyFill="1" applyBorder="1" applyAlignment="1">
      <alignment horizontal="right"/>
      <protection/>
    </xf>
    <xf numFmtId="173" fontId="21" fillId="0" borderId="7" xfId="50" applyNumberFormat="1" applyFont="1" applyFill="1" applyBorder="1" applyAlignment="1">
      <alignment horizontal="right"/>
      <protection/>
    </xf>
    <xf numFmtId="1" fontId="21" fillId="0" borderId="7" xfId="50" applyNumberFormat="1" applyFont="1" applyFill="1" applyBorder="1" applyAlignment="1">
      <alignment horizontal="right"/>
      <protection/>
    </xf>
    <xf numFmtId="1" fontId="21" fillId="0" borderId="8" xfId="50" applyNumberFormat="1" applyFont="1" applyFill="1" applyBorder="1" applyAlignment="1">
      <alignment horizontal="right"/>
      <protection/>
    </xf>
    <xf numFmtId="0" fontId="21" fillId="0" borderId="0" xfId="50" applyFont="1" applyFill="1" applyBorder="1" applyAlignment="1">
      <alignment horizontal="center"/>
      <protection/>
    </xf>
    <xf numFmtId="0" fontId="21" fillId="0" borderId="132" xfId="50" applyFont="1" applyFill="1" applyBorder="1">
      <alignment/>
      <protection/>
    </xf>
    <xf numFmtId="0" fontId="21" fillId="0" borderId="78" xfId="50" applyFont="1" applyFill="1" applyBorder="1" applyAlignment="1">
      <alignment horizontal="center"/>
      <protection/>
    </xf>
    <xf numFmtId="173" fontId="21" fillId="0" borderId="17" xfId="50" applyNumberFormat="1" applyFont="1" applyFill="1" applyBorder="1" applyAlignment="1">
      <alignment horizontal="right"/>
      <protection/>
    </xf>
    <xf numFmtId="0" fontId="21" fillId="0" borderId="9" xfId="50" applyFont="1" applyFill="1" applyBorder="1" applyAlignment="1">
      <alignment horizontal="right"/>
      <protection/>
    </xf>
    <xf numFmtId="0" fontId="21" fillId="0" borderId="10" xfId="50" applyFont="1" applyFill="1" applyBorder="1" applyAlignment="1">
      <alignment horizontal="right"/>
      <protection/>
    </xf>
    <xf numFmtId="1" fontId="21" fillId="0" borderId="0" xfId="50" applyNumberFormat="1" applyFont="1" applyFill="1" applyBorder="1">
      <alignment/>
      <protection/>
    </xf>
    <xf numFmtId="1" fontId="21" fillId="0" borderId="9" xfId="50" applyNumberFormat="1" applyFont="1" applyFill="1" applyBorder="1" applyAlignment="1">
      <alignment horizontal="right"/>
      <protection/>
    </xf>
    <xf numFmtId="0" fontId="21" fillId="0" borderId="7" xfId="50" applyFont="1" applyFill="1" applyBorder="1" applyAlignment="1">
      <alignment horizontal="right"/>
      <protection/>
    </xf>
    <xf numFmtId="0" fontId="21" fillId="0" borderId="16" xfId="50" applyFont="1" applyFill="1" applyBorder="1" applyAlignment="1">
      <alignment horizontal="right"/>
      <protection/>
    </xf>
    <xf numFmtId="1" fontId="21" fillId="0" borderId="10" xfId="50" applyNumberFormat="1" applyFont="1" applyFill="1" applyBorder="1" applyAlignment="1">
      <alignment horizontal="right"/>
      <protection/>
    </xf>
    <xf numFmtId="173" fontId="21" fillId="0" borderId="41" xfId="50" applyNumberFormat="1" applyFont="1" applyFill="1" applyBorder="1" applyAlignment="1">
      <alignment horizontal="right"/>
      <protection/>
    </xf>
    <xf numFmtId="173" fontId="21" fillId="0" borderId="0" xfId="50" applyNumberFormat="1" applyFont="1" applyFill="1" applyBorder="1" applyAlignment="1">
      <alignment horizontal="right"/>
      <protection/>
    </xf>
    <xf numFmtId="0" fontId="21" fillId="0" borderId="75" xfId="50" applyFont="1" applyFill="1" applyBorder="1">
      <alignment/>
      <protection/>
    </xf>
    <xf numFmtId="0" fontId="21" fillId="0" borderId="133" xfId="50" applyFont="1" applyFill="1" applyBorder="1">
      <alignment/>
      <protection/>
    </xf>
    <xf numFmtId="0" fontId="21" fillId="0" borderId="81" xfId="50" applyFont="1" applyFill="1" applyBorder="1" applyAlignment="1">
      <alignment horizontal="center"/>
      <protection/>
    </xf>
    <xf numFmtId="173" fontId="21" fillId="0" borderId="19" xfId="50" applyNumberFormat="1" applyFont="1" applyFill="1" applyBorder="1" applyAlignment="1">
      <alignment horizontal="right"/>
      <protection/>
    </xf>
    <xf numFmtId="0" fontId="21" fillId="0" borderId="13" xfId="50" applyFont="1" applyFill="1" applyBorder="1" applyAlignment="1">
      <alignment horizontal="right"/>
      <protection/>
    </xf>
    <xf numFmtId="0" fontId="21" fillId="0" borderId="14" xfId="50" applyFont="1" applyFill="1" applyBorder="1" applyAlignment="1">
      <alignment horizontal="right"/>
      <protection/>
    </xf>
    <xf numFmtId="0" fontId="23" fillId="0" borderId="0" xfId="50" applyFont="1" applyFill="1" applyBorder="1">
      <alignment/>
      <protection/>
    </xf>
    <xf numFmtId="1" fontId="23" fillId="0" borderId="0" xfId="50" applyNumberFormat="1" applyFont="1" applyFill="1" applyBorder="1">
      <alignment/>
      <protection/>
    </xf>
    <xf numFmtId="1" fontId="23" fillId="0" borderId="0" xfId="50" applyNumberFormat="1" applyFont="1" applyFill="1" applyBorder="1" applyAlignment="1">
      <alignment horizontal="right"/>
      <protection/>
    </xf>
    <xf numFmtId="0" fontId="19" fillId="0" borderId="0" xfId="50" applyFont="1" applyFill="1">
      <alignment/>
      <protection/>
    </xf>
    <xf numFmtId="1" fontId="21" fillId="0" borderId="0" xfId="50" applyNumberFormat="1" applyFont="1" applyFill="1" applyBorder="1" applyAlignment="1">
      <alignment horizontal="right"/>
      <protection/>
    </xf>
    <xf numFmtId="173" fontId="21" fillId="0" borderId="0" xfId="50" applyNumberFormat="1" applyFont="1" applyFill="1" applyBorder="1">
      <alignment/>
      <protection/>
    </xf>
    <xf numFmtId="0" fontId="20" fillId="0" borderId="0" xfId="51" applyFont="1" applyFill="1" applyBorder="1">
      <alignment/>
      <protection/>
    </xf>
    <xf numFmtId="0" fontId="21" fillId="0" borderId="0" xfId="51" applyFont="1" applyFill="1" applyBorder="1">
      <alignment/>
      <protection/>
    </xf>
    <xf numFmtId="1" fontId="21" fillId="0" borderId="0" xfId="51" applyNumberFormat="1" applyFont="1" applyFill="1" applyBorder="1">
      <alignment/>
      <protection/>
    </xf>
    <xf numFmtId="1" fontId="21" fillId="0" borderId="0" xfId="51" applyNumberFormat="1" applyFont="1" applyFill="1" applyBorder="1" applyAlignment="1">
      <alignment horizontal="right"/>
      <protection/>
    </xf>
    <xf numFmtId="0" fontId="21" fillId="0" borderId="0" xfId="51" applyFont="1" applyFill="1">
      <alignment/>
      <protection/>
    </xf>
    <xf numFmtId="0" fontId="20" fillId="0" borderId="0" xfId="51" applyFont="1" applyFill="1">
      <alignment/>
      <protection/>
    </xf>
    <xf numFmtId="0" fontId="21" fillId="0" borderId="128" xfId="51" applyFont="1" applyFill="1" applyBorder="1">
      <alignment/>
      <protection/>
    </xf>
    <xf numFmtId="0" fontId="21" fillId="0" borderId="129" xfId="51" applyFont="1" applyFill="1" applyBorder="1" applyAlignment="1">
      <alignment horizontal="center"/>
      <protection/>
    </xf>
    <xf numFmtId="0" fontId="21" fillId="0" borderId="2" xfId="51" applyFont="1" applyFill="1" applyBorder="1" applyAlignment="1">
      <alignment horizontal="center"/>
      <protection/>
    </xf>
    <xf numFmtId="0" fontId="21" fillId="0" borderId="27" xfId="51" applyFont="1" applyFill="1" applyBorder="1" applyAlignment="1">
      <alignment horizontal="center"/>
      <protection/>
    </xf>
    <xf numFmtId="0" fontId="21" fillId="0" borderId="59" xfId="51" applyFont="1" applyFill="1" applyBorder="1">
      <alignment/>
      <protection/>
    </xf>
    <xf numFmtId="0" fontId="21" fillId="0" borderId="33" xfId="51" applyFont="1" applyFill="1" applyBorder="1" applyAlignment="1">
      <alignment horizontal="center"/>
      <protection/>
    </xf>
    <xf numFmtId="0" fontId="21" fillId="0" borderId="134" xfId="51" applyFont="1" applyFill="1" applyBorder="1">
      <alignment/>
      <protection/>
    </xf>
    <xf numFmtId="0" fontId="21" fillId="0" borderId="69" xfId="51" applyFont="1" applyFill="1" applyBorder="1" applyAlignment="1">
      <alignment horizontal="center"/>
      <protection/>
    </xf>
    <xf numFmtId="0" fontId="21" fillId="0" borderId="6" xfId="51" applyFont="1" applyFill="1" applyBorder="1" applyAlignment="1">
      <alignment horizontal="center"/>
      <protection/>
    </xf>
    <xf numFmtId="0" fontId="21" fillId="0" borderId="103" xfId="51" applyFont="1" applyFill="1" applyBorder="1" applyAlignment="1">
      <alignment horizontal="center"/>
      <protection/>
    </xf>
    <xf numFmtId="0" fontId="21" fillId="0" borderId="30" xfId="51" applyFont="1" applyFill="1" applyBorder="1" applyAlignment="1">
      <alignment horizontal="center"/>
      <protection/>
    </xf>
    <xf numFmtId="0" fontId="21" fillId="0" borderId="31" xfId="51" applyFont="1" applyFill="1" applyBorder="1" applyAlignment="1">
      <alignment horizontal="center"/>
      <protection/>
    </xf>
    <xf numFmtId="0" fontId="21" fillId="0" borderId="60" xfId="51" applyFont="1" applyFill="1" applyBorder="1">
      <alignment/>
      <protection/>
    </xf>
    <xf numFmtId="0" fontId="21" fillId="0" borderId="39" xfId="51" applyFont="1" applyFill="1" applyBorder="1" applyAlignment="1">
      <alignment horizontal="center"/>
      <protection/>
    </xf>
    <xf numFmtId="0" fontId="21" fillId="0" borderId="131" xfId="51" applyFont="1" applyFill="1" applyBorder="1">
      <alignment/>
      <protection/>
    </xf>
    <xf numFmtId="0" fontId="21" fillId="0" borderId="76" xfId="51" applyFont="1" applyFill="1" applyBorder="1" applyAlignment="1">
      <alignment horizontal="center"/>
      <protection/>
    </xf>
    <xf numFmtId="179" fontId="23" fillId="0" borderId="7" xfId="51" applyNumberFormat="1" applyFont="1" applyFill="1" applyBorder="1" applyAlignment="1">
      <alignment horizontal="right"/>
      <protection/>
    </xf>
    <xf numFmtId="179" fontId="23" fillId="0" borderId="41" xfId="51" applyNumberFormat="1" applyFont="1" applyFill="1" applyBorder="1" applyAlignment="1">
      <alignment horizontal="right"/>
      <protection/>
    </xf>
    <xf numFmtId="1" fontId="23" fillId="0" borderId="7" xfId="51" applyNumberFormat="1" applyFont="1" applyFill="1" applyBorder="1" applyAlignment="1">
      <alignment horizontal="right"/>
      <protection/>
    </xf>
    <xf numFmtId="1" fontId="23" fillId="0" borderId="8" xfId="51" applyNumberFormat="1" applyFont="1" applyFill="1" applyBorder="1" applyAlignment="1">
      <alignment horizontal="right"/>
      <protection/>
    </xf>
    <xf numFmtId="0" fontId="21" fillId="0" borderId="21" xfId="51" applyFont="1" applyFill="1" applyBorder="1">
      <alignment/>
      <protection/>
    </xf>
    <xf numFmtId="173" fontId="23" fillId="0" borderId="7" xfId="51" applyNumberFormat="1" applyFont="1" applyFill="1" applyBorder="1" applyAlignment="1">
      <alignment horizontal="right"/>
      <protection/>
    </xf>
    <xf numFmtId="173" fontId="23" fillId="0" borderId="16" xfId="51" applyNumberFormat="1" applyFont="1" applyFill="1" applyBorder="1" applyAlignment="1">
      <alignment horizontal="right"/>
      <protection/>
    </xf>
    <xf numFmtId="173" fontId="23" fillId="0" borderId="41" xfId="51" applyNumberFormat="1" applyFont="1" applyFill="1" applyBorder="1" applyAlignment="1">
      <alignment horizontal="right"/>
      <protection/>
    </xf>
    <xf numFmtId="173" fontId="23" fillId="0" borderId="37" xfId="51" applyNumberFormat="1" applyFont="1" applyFill="1" applyBorder="1" applyAlignment="1">
      <alignment horizontal="right"/>
      <protection/>
    </xf>
    <xf numFmtId="173" fontId="23" fillId="0" borderId="0" xfId="51" applyNumberFormat="1" applyFont="1" applyFill="1" applyBorder="1" applyAlignment="1">
      <alignment horizontal="right"/>
      <protection/>
    </xf>
    <xf numFmtId="179" fontId="23" fillId="0" borderId="16" xfId="51" applyNumberFormat="1" applyFont="1" applyFill="1" applyBorder="1" applyAlignment="1">
      <alignment horizontal="right"/>
      <protection/>
    </xf>
    <xf numFmtId="179" fontId="23" fillId="0" borderId="0" xfId="51" applyNumberFormat="1" applyFont="1" applyFill="1" applyBorder="1" applyAlignment="1">
      <alignment horizontal="right"/>
      <protection/>
    </xf>
    <xf numFmtId="173" fontId="23" fillId="0" borderId="7" xfId="51" applyNumberFormat="1" applyFont="1" applyBorder="1">
      <alignment/>
      <protection/>
    </xf>
    <xf numFmtId="0" fontId="21" fillId="0" borderId="132" xfId="51" applyFont="1" applyFill="1" applyBorder="1">
      <alignment/>
      <protection/>
    </xf>
    <xf numFmtId="0" fontId="21" fillId="0" borderId="78" xfId="51" applyFont="1" applyFill="1" applyBorder="1" applyAlignment="1">
      <alignment horizontal="center"/>
      <protection/>
    </xf>
    <xf numFmtId="179" fontId="23" fillId="0" borderId="9" xfId="51" applyNumberFormat="1" applyFont="1" applyFill="1" applyBorder="1" applyAlignment="1">
      <alignment horizontal="right"/>
      <protection/>
    </xf>
    <xf numFmtId="1" fontId="23" fillId="0" borderId="9" xfId="51" applyNumberFormat="1" applyFont="1" applyFill="1" applyBorder="1" applyAlignment="1">
      <alignment horizontal="right"/>
      <protection/>
    </xf>
    <xf numFmtId="1" fontId="23" fillId="0" borderId="10" xfId="51" applyNumberFormat="1" applyFont="1" applyFill="1" applyBorder="1" applyAlignment="1">
      <alignment horizontal="right"/>
      <protection/>
    </xf>
    <xf numFmtId="0" fontId="21" fillId="0" borderId="22" xfId="51" applyFont="1" applyFill="1" applyBorder="1">
      <alignment/>
      <protection/>
    </xf>
    <xf numFmtId="173" fontId="23" fillId="0" borderId="9" xfId="51" applyNumberFormat="1" applyFont="1" applyFill="1" applyBorder="1" applyAlignment="1">
      <alignment horizontal="right"/>
      <protection/>
    </xf>
    <xf numFmtId="173" fontId="23" fillId="0" borderId="17" xfId="51" applyNumberFormat="1" applyFont="1" applyFill="1" applyBorder="1" applyAlignment="1">
      <alignment horizontal="right"/>
      <protection/>
    </xf>
    <xf numFmtId="173" fontId="23" fillId="0" borderId="61" xfId="51" applyNumberFormat="1" applyFont="1" applyFill="1" applyBorder="1" applyAlignment="1">
      <alignment horizontal="right"/>
      <protection/>
    </xf>
    <xf numFmtId="173" fontId="23" fillId="0" borderId="62" xfId="51" applyNumberFormat="1" applyFont="1" applyFill="1" applyBorder="1" applyAlignment="1">
      <alignment horizontal="right"/>
      <protection/>
    </xf>
    <xf numFmtId="0" fontId="21" fillId="0" borderId="75" xfId="51" applyFont="1" applyFill="1" applyBorder="1">
      <alignment/>
      <protection/>
    </xf>
    <xf numFmtId="173" fontId="16" fillId="0" borderId="0" xfId="51" applyNumberFormat="1" applyFont="1" applyFill="1" applyBorder="1">
      <alignment/>
      <protection/>
    </xf>
    <xf numFmtId="0" fontId="21" fillId="0" borderId="94" xfId="51" applyFont="1" applyFill="1" applyBorder="1">
      <alignment/>
      <protection/>
    </xf>
    <xf numFmtId="1" fontId="23" fillId="0" borderId="0" xfId="51" applyNumberFormat="1" applyFont="1" applyFill="1" applyBorder="1" applyAlignment="1">
      <alignment horizontal="right"/>
      <protection/>
    </xf>
    <xf numFmtId="1" fontId="23" fillId="0" borderId="61" xfId="51" applyNumberFormat="1" applyFont="1" applyFill="1" applyBorder="1" applyAlignment="1">
      <alignment horizontal="right"/>
      <protection/>
    </xf>
    <xf numFmtId="0" fontId="21" fillId="0" borderId="133" xfId="51" applyFont="1" applyFill="1" applyBorder="1">
      <alignment/>
      <protection/>
    </xf>
    <xf numFmtId="0" fontId="21" fillId="0" borderId="81" xfId="51" applyFont="1" applyFill="1" applyBorder="1" applyAlignment="1">
      <alignment horizontal="center"/>
      <protection/>
    </xf>
    <xf numFmtId="179" fontId="23" fillId="0" borderId="13" xfId="51" applyNumberFormat="1" applyFont="1" applyFill="1" applyBorder="1" applyAlignment="1">
      <alignment horizontal="right"/>
      <protection/>
    </xf>
    <xf numFmtId="1" fontId="23" fillId="0" borderId="32" xfId="51" applyNumberFormat="1" applyFont="1" applyFill="1" applyBorder="1" applyAlignment="1">
      <alignment horizontal="right"/>
      <protection/>
    </xf>
    <xf numFmtId="1" fontId="23" fillId="0" borderId="13" xfId="51" applyNumberFormat="1" applyFont="1" applyFill="1" applyBorder="1" applyAlignment="1">
      <alignment horizontal="right"/>
      <protection/>
    </xf>
    <xf numFmtId="1" fontId="23" fillId="0" borderId="14" xfId="51" applyNumberFormat="1" applyFont="1" applyFill="1" applyBorder="1" applyAlignment="1">
      <alignment horizontal="right"/>
      <protection/>
    </xf>
    <xf numFmtId="0" fontId="23" fillId="0" borderId="0" xfId="51" applyFont="1" applyFill="1" applyBorder="1">
      <alignment/>
      <protection/>
    </xf>
    <xf numFmtId="1" fontId="23" fillId="0" borderId="0" xfId="51" applyNumberFormat="1" applyFont="1" applyFill="1" applyBorder="1">
      <alignment/>
      <protection/>
    </xf>
    <xf numFmtId="0" fontId="23" fillId="0" borderId="0" xfId="51" applyFont="1" applyFill="1">
      <alignment/>
      <protection/>
    </xf>
    <xf numFmtId="173" fontId="23" fillId="0" borderId="62" xfId="51" applyNumberFormat="1" applyFont="1" applyFill="1" applyBorder="1">
      <alignment/>
      <protection/>
    </xf>
    <xf numFmtId="173" fontId="23" fillId="0" borderId="0" xfId="51" applyNumberFormat="1" applyFont="1" applyFill="1" applyBorder="1">
      <alignment/>
      <protection/>
    </xf>
    <xf numFmtId="0" fontId="21" fillId="0" borderId="24" xfId="51" applyFont="1" applyFill="1" applyBorder="1">
      <alignment/>
      <protection/>
    </xf>
    <xf numFmtId="173" fontId="23" fillId="0" borderId="13" xfId="51" applyNumberFormat="1" applyFont="1" applyFill="1" applyBorder="1" applyAlignment="1">
      <alignment horizontal="right"/>
      <protection/>
    </xf>
    <xf numFmtId="173" fontId="23" fillId="0" borderId="19" xfId="51" applyNumberFormat="1" applyFont="1" applyFill="1" applyBorder="1" applyAlignment="1">
      <alignment horizontal="right"/>
      <protection/>
    </xf>
    <xf numFmtId="173" fontId="23" fillId="0" borderId="32" xfId="51" applyNumberFormat="1" applyFont="1" applyFill="1" applyBorder="1" applyAlignment="1">
      <alignment horizontal="right"/>
      <protection/>
    </xf>
    <xf numFmtId="173" fontId="23" fillId="0" borderId="38" xfId="51" applyNumberFormat="1" applyFont="1" applyFill="1" applyBorder="1">
      <alignment/>
      <protection/>
    </xf>
    <xf numFmtId="0" fontId="28" fillId="0" borderId="0" xfId="51" applyFont="1" applyFill="1">
      <alignment/>
      <protection/>
    </xf>
    <xf numFmtId="0" fontId="21" fillId="0" borderId="0" xfId="51" applyFont="1" applyFill="1" applyAlignment="1">
      <alignment horizontal="center"/>
      <protection/>
    </xf>
    <xf numFmtId="0" fontId="21" fillId="0" borderId="29" xfId="51" applyFont="1" applyFill="1" applyBorder="1" applyAlignment="1">
      <alignment horizontal="center"/>
      <protection/>
    </xf>
    <xf numFmtId="173" fontId="62" fillId="0" borderId="16" xfId="51" applyNumberFormat="1" applyFont="1" applyFill="1" applyBorder="1" applyAlignment="1">
      <alignment horizontal="right"/>
      <protection/>
    </xf>
    <xf numFmtId="173" fontId="62" fillId="0" borderId="7" xfId="51" applyNumberFormat="1" applyFont="1" applyFill="1" applyBorder="1" applyAlignment="1">
      <alignment horizontal="right"/>
      <protection/>
    </xf>
    <xf numFmtId="173" fontId="62" fillId="0" borderId="8" xfId="51" applyNumberFormat="1" applyFont="1" applyFill="1" applyBorder="1" applyAlignment="1">
      <alignment horizontal="right"/>
      <protection/>
    </xf>
    <xf numFmtId="173" fontId="21" fillId="0" borderId="17" xfId="51" applyNumberFormat="1" applyFont="1" applyFill="1" applyBorder="1" applyAlignment="1">
      <alignment horizontal="right"/>
      <protection/>
    </xf>
    <xf numFmtId="173" fontId="62" fillId="0" borderId="9" xfId="51" applyNumberFormat="1" applyFont="1" applyFill="1" applyBorder="1" applyAlignment="1">
      <alignment horizontal="right"/>
      <protection/>
    </xf>
    <xf numFmtId="173" fontId="62" fillId="0" borderId="10" xfId="51" applyNumberFormat="1" applyFont="1" applyFill="1" applyBorder="1" applyAlignment="1">
      <alignment horizontal="right"/>
      <protection/>
    </xf>
    <xf numFmtId="0" fontId="21" fillId="0" borderId="107" xfId="51" applyFont="1" applyFill="1" applyBorder="1">
      <alignment/>
      <protection/>
    </xf>
    <xf numFmtId="173" fontId="62" fillId="0" borderId="7" xfId="51" applyNumberFormat="1" applyFont="1" applyFill="1" applyBorder="1">
      <alignment/>
      <protection/>
    </xf>
    <xf numFmtId="0" fontId="21" fillId="0" borderId="110" xfId="51" applyFont="1" applyFill="1" applyBorder="1">
      <alignment/>
      <protection/>
    </xf>
    <xf numFmtId="173" fontId="21" fillId="0" borderId="19" xfId="51" applyNumberFormat="1" applyFont="1" applyFill="1" applyBorder="1" applyAlignment="1">
      <alignment horizontal="right"/>
      <protection/>
    </xf>
    <xf numFmtId="173" fontId="21" fillId="0" borderId="38" xfId="51" applyNumberFormat="1" applyFont="1" applyFill="1" applyBorder="1" applyAlignment="1">
      <alignment horizontal="right"/>
      <protection/>
    </xf>
    <xf numFmtId="0" fontId="3" fillId="0" borderId="0" xfId="51" applyFont="1" applyFill="1">
      <alignment/>
      <protection/>
    </xf>
    <xf numFmtId="0" fontId="20" fillId="0" borderId="0" xfId="52" applyFont="1" applyAlignment="1">
      <alignment horizontal="left"/>
      <protection/>
    </xf>
    <xf numFmtId="0" fontId="21" fillId="0" borderId="0" xfId="52" applyFont="1">
      <alignment/>
      <protection/>
    </xf>
    <xf numFmtId="0" fontId="20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0" fontId="21" fillId="0" borderId="82" xfId="52" applyFont="1" applyBorder="1">
      <alignment/>
      <protection/>
    </xf>
    <xf numFmtId="0" fontId="21" fillId="0" borderId="106" xfId="52" applyFont="1" applyBorder="1" applyAlignment="1">
      <alignment horizontal="center"/>
      <protection/>
    </xf>
    <xf numFmtId="0" fontId="21" fillId="0" borderId="34" xfId="52" applyFont="1" applyBorder="1">
      <alignment/>
      <protection/>
    </xf>
    <xf numFmtId="10" fontId="20" fillId="0" borderId="34" xfId="52" applyNumberFormat="1" applyFont="1" applyBorder="1">
      <alignment/>
      <protection/>
    </xf>
    <xf numFmtId="10" fontId="20" fillId="0" borderId="34" xfId="52" applyNumberFormat="1" applyFont="1" applyBorder="1" applyAlignment="1">
      <alignment horizontal="center"/>
      <protection/>
    </xf>
    <xf numFmtId="173" fontId="20" fillId="0" borderId="34" xfId="52" applyNumberFormat="1" applyFont="1" applyBorder="1" applyAlignment="1">
      <alignment horizontal="center"/>
      <protection/>
    </xf>
    <xf numFmtId="0" fontId="21" fillId="0" borderId="102" xfId="52" applyFont="1" applyBorder="1">
      <alignment/>
      <protection/>
    </xf>
    <xf numFmtId="0" fontId="20" fillId="0" borderId="0" xfId="52" applyFont="1" applyAlignment="1">
      <alignment horizontal="center"/>
      <protection/>
    </xf>
    <xf numFmtId="0" fontId="21" fillId="0" borderId="83" xfId="52" applyFont="1" applyBorder="1">
      <alignment/>
      <protection/>
    </xf>
    <xf numFmtId="0" fontId="21" fillId="0" borderId="84" xfId="52" applyFont="1" applyBorder="1" applyAlignment="1">
      <alignment horizontal="center"/>
      <protection/>
    </xf>
    <xf numFmtId="0" fontId="21" fillId="0" borderId="40" xfId="52" applyFont="1" applyBorder="1" applyAlignment="1">
      <alignment horizontal="center"/>
      <protection/>
    </xf>
    <xf numFmtId="0" fontId="21" fillId="0" borderId="56" xfId="52" applyFont="1" applyFill="1" applyBorder="1" applyAlignment="1">
      <alignment horizontal="center"/>
      <protection/>
    </xf>
    <xf numFmtId="0" fontId="21" fillId="0" borderId="127" xfId="52" applyFont="1" applyBorder="1">
      <alignment/>
      <protection/>
    </xf>
    <xf numFmtId="0" fontId="21" fillId="0" borderId="135" xfId="52" applyFont="1" applyBorder="1" applyAlignment="1">
      <alignment horizontal="center"/>
      <protection/>
    </xf>
    <xf numFmtId="3" fontId="21" fillId="0" borderId="136" xfId="52" applyNumberFormat="1" applyFont="1" applyBorder="1">
      <alignment/>
      <protection/>
    </xf>
    <xf numFmtId="3" fontId="21" fillId="0" borderId="0" xfId="52" applyNumberFormat="1" applyFont="1" applyBorder="1">
      <alignment/>
      <protection/>
    </xf>
    <xf numFmtId="3" fontId="21" fillId="0" borderId="37" xfId="52" applyNumberFormat="1" applyFont="1" applyBorder="1">
      <alignment/>
      <protection/>
    </xf>
    <xf numFmtId="173" fontId="21" fillId="0" borderId="0" xfId="52" applyNumberFormat="1" applyFont="1">
      <alignment/>
      <protection/>
    </xf>
    <xf numFmtId="0" fontId="21" fillId="0" borderId="75" xfId="52" applyFont="1" applyBorder="1">
      <alignment/>
      <protection/>
    </xf>
    <xf numFmtId="0" fontId="21" fillId="0" borderId="48" xfId="52" applyFont="1" applyBorder="1" applyAlignment="1">
      <alignment horizontal="center"/>
      <protection/>
    </xf>
    <xf numFmtId="3" fontId="21" fillId="0" borderId="7" xfId="52" applyNumberFormat="1" applyFont="1" applyBorder="1">
      <alignment/>
      <protection/>
    </xf>
    <xf numFmtId="3" fontId="20" fillId="0" borderId="7" xfId="52" applyNumberFormat="1" applyFont="1" applyBorder="1">
      <alignment/>
      <protection/>
    </xf>
    <xf numFmtId="173" fontId="21" fillId="0" borderId="96" xfId="52" applyNumberFormat="1" applyFont="1" applyBorder="1">
      <alignment/>
      <protection/>
    </xf>
    <xf numFmtId="173" fontId="21" fillId="0" borderId="137" xfId="52" applyNumberFormat="1" applyFont="1" applyBorder="1" applyAlignment="1">
      <alignment horizontal="center"/>
      <protection/>
    </xf>
    <xf numFmtId="173" fontId="21" fillId="0" borderId="45" xfId="52" applyNumberFormat="1" applyFont="1" applyBorder="1">
      <alignment/>
      <protection/>
    </xf>
    <xf numFmtId="179" fontId="21" fillId="0" borderId="45" xfId="52" applyNumberFormat="1" applyFont="1" applyBorder="1">
      <alignment/>
      <protection/>
    </xf>
    <xf numFmtId="173" fontId="21" fillId="0" borderId="138" xfId="52" applyNumberFormat="1" applyFont="1" applyBorder="1">
      <alignment/>
      <protection/>
    </xf>
    <xf numFmtId="173" fontId="21" fillId="0" borderId="58" xfId="52" applyNumberFormat="1" applyFont="1" applyBorder="1">
      <alignment/>
      <protection/>
    </xf>
    <xf numFmtId="0" fontId="21" fillId="0" borderId="7" xfId="52" applyFont="1" applyBorder="1">
      <alignment/>
      <protection/>
    </xf>
    <xf numFmtId="0" fontId="20" fillId="0" borderId="7" xfId="52" applyFont="1" applyBorder="1">
      <alignment/>
      <protection/>
    </xf>
    <xf numFmtId="179" fontId="20" fillId="0" borderId="7" xfId="52" applyNumberFormat="1" applyFont="1" applyBorder="1">
      <alignment/>
      <protection/>
    </xf>
    <xf numFmtId="173" fontId="20" fillId="0" borderId="7" xfId="52" applyNumberFormat="1" applyFont="1" applyBorder="1">
      <alignment/>
      <protection/>
    </xf>
    <xf numFmtId="173" fontId="21" fillId="0" borderId="0" xfId="52" applyNumberFormat="1" applyFont="1" applyBorder="1">
      <alignment/>
      <protection/>
    </xf>
    <xf numFmtId="173" fontId="21" fillId="0" borderId="37" xfId="52" applyNumberFormat="1" applyFont="1" applyBorder="1">
      <alignment/>
      <protection/>
    </xf>
    <xf numFmtId="173" fontId="21" fillId="0" borderId="7" xfId="52" applyNumberFormat="1" applyFont="1" applyBorder="1">
      <alignment/>
      <protection/>
    </xf>
    <xf numFmtId="179" fontId="21" fillId="0" borderId="7" xfId="52" applyNumberFormat="1" applyFont="1" applyBorder="1">
      <alignment/>
      <protection/>
    </xf>
    <xf numFmtId="0" fontId="21" fillId="0" borderId="94" xfId="52" applyFont="1" applyBorder="1">
      <alignment/>
      <protection/>
    </xf>
    <xf numFmtId="0" fontId="21" fillId="0" borderId="77" xfId="52" applyFont="1" applyBorder="1" applyAlignment="1">
      <alignment horizontal="center"/>
      <protection/>
    </xf>
    <xf numFmtId="173" fontId="21" fillId="0" borderId="9" xfId="52" applyNumberFormat="1" applyFont="1" applyBorder="1">
      <alignment/>
      <protection/>
    </xf>
    <xf numFmtId="173" fontId="21" fillId="0" borderId="42" xfId="52" applyNumberFormat="1" applyFont="1" applyBorder="1">
      <alignment/>
      <protection/>
    </xf>
    <xf numFmtId="173" fontId="21" fillId="0" borderId="62" xfId="52" applyNumberFormat="1" applyFont="1" applyBorder="1">
      <alignment/>
      <protection/>
    </xf>
    <xf numFmtId="0" fontId="21" fillId="0" borderId="139" xfId="52" applyFont="1" applyBorder="1">
      <alignment/>
      <protection/>
    </xf>
    <xf numFmtId="0" fontId="21" fillId="0" borderId="124" xfId="52" applyFont="1" applyBorder="1" applyAlignment="1">
      <alignment horizontal="center"/>
      <protection/>
    </xf>
    <xf numFmtId="173" fontId="21" fillId="0" borderId="13" xfId="52" applyNumberFormat="1" applyFont="1" applyBorder="1">
      <alignment/>
      <protection/>
    </xf>
    <xf numFmtId="179" fontId="21" fillId="0" borderId="13" xfId="52" applyNumberFormat="1" applyFont="1" applyBorder="1">
      <alignment/>
      <protection/>
    </xf>
    <xf numFmtId="173" fontId="21" fillId="0" borderId="32" xfId="52" applyNumberFormat="1" applyFont="1" applyBorder="1">
      <alignment/>
      <protection/>
    </xf>
    <xf numFmtId="173" fontId="21" fillId="0" borderId="38" xfId="52" applyNumberFormat="1" applyFont="1" applyBorder="1">
      <alignment/>
      <protection/>
    </xf>
    <xf numFmtId="0" fontId="28" fillId="0" borderId="0" xfId="52" applyFont="1" applyFill="1" applyBorder="1">
      <alignment/>
      <protection/>
    </xf>
    <xf numFmtId="0" fontId="28" fillId="0" borderId="0" xfId="52" applyFont="1">
      <alignment/>
      <protection/>
    </xf>
    <xf numFmtId="3" fontId="28" fillId="0" borderId="0" xfId="52" applyNumberFormat="1" applyFont="1" applyFill="1" applyBorder="1">
      <alignment/>
      <protection/>
    </xf>
    <xf numFmtId="3" fontId="28" fillId="0" borderId="0" xfId="52" applyNumberFormat="1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21" fillId="0" borderId="0" xfId="53" applyFont="1" applyAlignment="1">
      <alignment horizontal="right"/>
      <protection/>
    </xf>
    <xf numFmtId="0" fontId="20" fillId="0" borderId="51" xfId="53" applyFont="1" applyBorder="1">
      <alignment/>
      <protection/>
    </xf>
    <xf numFmtId="0" fontId="20" fillId="0" borderId="2" xfId="53" applyFont="1" applyBorder="1">
      <alignment/>
      <protection/>
    </xf>
    <xf numFmtId="0" fontId="20" fillId="0" borderId="49" xfId="53" applyFont="1" applyBorder="1" applyAlignment="1">
      <alignment horizontal="right"/>
      <protection/>
    </xf>
    <xf numFmtId="0" fontId="21" fillId="0" borderId="29" xfId="53" applyFont="1" applyBorder="1" applyAlignment="1">
      <alignment horizontal="center"/>
      <protection/>
    </xf>
    <xf numFmtId="0" fontId="21" fillId="0" borderId="30" xfId="53" applyFont="1" applyBorder="1" applyAlignment="1">
      <alignment horizontal="center"/>
      <protection/>
    </xf>
    <xf numFmtId="0" fontId="21" fillId="0" borderId="31" xfId="53" applyFont="1" applyBorder="1" applyAlignment="1">
      <alignment horizontal="center"/>
      <protection/>
    </xf>
    <xf numFmtId="0" fontId="21" fillId="0" borderId="21" xfId="53" applyFont="1" applyBorder="1">
      <alignment/>
      <protection/>
    </xf>
    <xf numFmtId="3" fontId="21" fillId="0" borderId="16" xfId="53" applyNumberFormat="1" applyFont="1" applyBorder="1">
      <alignment/>
      <protection/>
    </xf>
    <xf numFmtId="3" fontId="21" fillId="0" borderId="7" xfId="53" applyNumberFormat="1" applyFont="1" applyBorder="1">
      <alignment/>
      <protection/>
    </xf>
    <xf numFmtId="179" fontId="21" fillId="0" borderId="7" xfId="53" applyNumberFormat="1" applyFont="1" applyBorder="1">
      <alignment/>
      <protection/>
    </xf>
    <xf numFmtId="0" fontId="21" fillId="0" borderId="7" xfId="53" applyFont="1" applyBorder="1" applyAlignment="1">
      <alignment horizontal="center"/>
      <protection/>
    </xf>
    <xf numFmtId="0" fontId="21" fillId="0" borderId="8" xfId="53" applyFont="1" applyBorder="1" applyAlignment="1">
      <alignment horizontal="center"/>
      <protection/>
    </xf>
    <xf numFmtId="0" fontId="21" fillId="0" borderId="0" xfId="53" applyFont="1" applyBorder="1">
      <alignment/>
      <protection/>
    </xf>
    <xf numFmtId="3" fontId="21" fillId="0" borderId="7" xfId="53" applyNumberFormat="1" applyFont="1" applyBorder="1" applyAlignment="1">
      <alignment horizontal="right"/>
      <protection/>
    </xf>
    <xf numFmtId="173" fontId="21" fillId="0" borderId="8" xfId="53" applyNumberFormat="1" applyFont="1" applyBorder="1" applyAlignment="1">
      <alignment horizontal="center" vertical="justify"/>
      <protection/>
    </xf>
    <xf numFmtId="179" fontId="21" fillId="0" borderId="16" xfId="53" applyNumberFormat="1" applyFont="1" applyBorder="1">
      <alignment/>
      <protection/>
    </xf>
    <xf numFmtId="0" fontId="21" fillId="0" borderId="22" xfId="53" applyFont="1" applyBorder="1">
      <alignment/>
      <protection/>
    </xf>
    <xf numFmtId="3" fontId="21" fillId="0" borderId="17" xfId="53" applyNumberFormat="1" applyFont="1" applyBorder="1">
      <alignment/>
      <protection/>
    </xf>
    <xf numFmtId="3" fontId="21" fillId="0" borderId="9" xfId="53" applyNumberFormat="1" applyFont="1" applyBorder="1">
      <alignment/>
      <protection/>
    </xf>
    <xf numFmtId="179" fontId="21" fillId="0" borderId="9" xfId="53" applyNumberFormat="1" applyFont="1" applyBorder="1">
      <alignment/>
      <protection/>
    </xf>
    <xf numFmtId="0" fontId="21" fillId="0" borderId="9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96" xfId="53" applyFont="1" applyBorder="1">
      <alignment/>
      <protection/>
    </xf>
    <xf numFmtId="0" fontId="21" fillId="0" borderId="97" xfId="53" applyFont="1" applyBorder="1">
      <alignment/>
      <protection/>
    </xf>
    <xf numFmtId="0" fontId="21" fillId="0" borderId="58" xfId="53" applyFont="1" applyBorder="1">
      <alignment/>
      <protection/>
    </xf>
    <xf numFmtId="0" fontId="20" fillId="0" borderId="94" xfId="53" applyFont="1" applyBorder="1">
      <alignment/>
      <protection/>
    </xf>
    <xf numFmtId="0" fontId="21" fillId="0" borderId="97" xfId="53" applyFont="1" applyBorder="1" applyAlignment="1">
      <alignment horizontal="right"/>
      <protection/>
    </xf>
    <xf numFmtId="0" fontId="21" fillId="0" borderId="58" xfId="53" applyFont="1" applyBorder="1" applyAlignment="1">
      <alignment horizontal="right"/>
      <protection/>
    </xf>
    <xf numFmtId="0" fontId="63" fillId="0" borderId="0" xfId="53" applyFont="1">
      <alignment/>
      <protection/>
    </xf>
    <xf numFmtId="173" fontId="21" fillId="0" borderId="7" xfId="53" applyNumberFormat="1" applyFont="1" applyBorder="1">
      <alignment/>
      <protection/>
    </xf>
    <xf numFmtId="0" fontId="21" fillId="0" borderId="24" xfId="53" applyFont="1" applyBorder="1">
      <alignment/>
      <protection/>
    </xf>
    <xf numFmtId="3" fontId="21" fillId="0" borderId="19" xfId="53" applyNumberFormat="1" applyFont="1" applyBorder="1">
      <alignment/>
      <protection/>
    </xf>
    <xf numFmtId="3" fontId="21" fillId="0" borderId="13" xfId="53" applyNumberFormat="1" applyFont="1" applyBorder="1">
      <alignment/>
      <protection/>
    </xf>
    <xf numFmtId="173" fontId="21" fillId="0" borderId="13" xfId="53" applyNumberFormat="1" applyFont="1" applyBorder="1">
      <alignment/>
      <protection/>
    </xf>
    <xf numFmtId="0" fontId="21" fillId="0" borderId="13" xfId="53" applyFont="1" applyBorder="1" applyAlignment="1">
      <alignment horizontal="center"/>
      <protection/>
    </xf>
    <xf numFmtId="0" fontId="21" fillId="0" borderId="14" xfId="53" applyFont="1" applyBorder="1" applyAlignment="1">
      <alignment horizontal="center"/>
      <protection/>
    </xf>
    <xf numFmtId="0" fontId="23" fillId="0" borderId="0" xfId="53" applyFont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 applyFill="1" applyAlignment="1">
      <alignment horizontal="center"/>
      <protection/>
    </xf>
    <xf numFmtId="3" fontId="21" fillId="0" borderId="0" xfId="35" applyNumberFormat="1" applyFont="1" applyFill="1">
      <alignment/>
      <protection/>
    </xf>
    <xf numFmtId="0" fontId="21" fillId="0" borderId="0" xfId="35" applyFont="1" applyFill="1">
      <alignment/>
      <protection/>
    </xf>
    <xf numFmtId="0" fontId="27" fillId="0" borderId="0" xfId="54">
      <alignment/>
      <protection/>
    </xf>
    <xf numFmtId="0" fontId="21" fillId="0" borderId="0" xfId="35" applyFont="1" applyFill="1" applyAlignment="1">
      <alignment horizontal="center"/>
      <protection/>
    </xf>
    <xf numFmtId="0" fontId="21" fillId="0" borderId="0" xfId="35" applyFont="1" applyFill="1" applyAlignment="1">
      <alignment horizontal="right"/>
      <protection/>
    </xf>
    <xf numFmtId="0" fontId="21" fillId="0" borderId="59" xfId="35" applyFont="1" applyFill="1" applyBorder="1" applyAlignment="1">
      <alignment horizontal="center" vertical="center"/>
      <protection/>
    </xf>
    <xf numFmtId="0" fontId="21" fillId="0" borderId="1" xfId="35" applyFont="1" applyFill="1" applyBorder="1" applyAlignment="1">
      <alignment horizontal="center" vertical="center"/>
      <protection/>
    </xf>
    <xf numFmtId="3" fontId="21" fillId="0" borderId="34" xfId="35" applyNumberFormat="1" applyFont="1" applyFill="1" applyBorder="1" applyAlignment="1">
      <alignment horizontal="center"/>
      <protection/>
    </xf>
    <xf numFmtId="0" fontId="21" fillId="0" borderId="112" xfId="35" applyFont="1" applyFill="1" applyBorder="1" applyAlignment="1">
      <alignment horizontal="center" vertical="center"/>
      <protection/>
    </xf>
    <xf numFmtId="0" fontId="21" fillId="0" borderId="92" xfId="35" applyFont="1" applyFill="1" applyBorder="1" applyAlignment="1">
      <alignment vertical="center"/>
      <protection/>
    </xf>
    <xf numFmtId="0" fontId="21" fillId="0" borderId="0" xfId="35" applyFont="1" applyFill="1" applyAlignment="1">
      <alignment vertical="center"/>
      <protection/>
    </xf>
    <xf numFmtId="0" fontId="21" fillId="0" borderId="60" xfId="35" applyFont="1" applyFill="1" applyBorder="1" applyAlignment="1">
      <alignment horizontal="center" vertical="center"/>
      <protection/>
    </xf>
    <xf numFmtId="0" fontId="21" fillId="0" borderId="54" xfId="35" applyFont="1" applyFill="1" applyBorder="1" applyAlignment="1">
      <alignment horizontal="center" vertical="center"/>
      <protection/>
    </xf>
    <xf numFmtId="3" fontId="21" fillId="0" borderId="40" xfId="35" applyNumberFormat="1" applyFont="1" applyFill="1" applyBorder="1" applyAlignment="1">
      <alignment vertical="center"/>
      <protection/>
    </xf>
    <xf numFmtId="0" fontId="21" fillId="0" borderId="55" xfId="35" applyFont="1" applyFill="1" applyBorder="1" applyAlignment="1">
      <alignment horizontal="center" vertical="center"/>
      <protection/>
    </xf>
    <xf numFmtId="0" fontId="21" fillId="0" borderId="47" xfId="35" applyFont="1" applyFill="1" applyBorder="1" applyAlignment="1">
      <alignment horizontal="center" vertical="center" wrapText="1"/>
      <protection/>
    </xf>
    <xf numFmtId="0" fontId="27" fillId="0" borderId="59" xfId="35" applyFont="1" applyFill="1" applyBorder="1">
      <alignment/>
      <protection/>
    </xf>
    <xf numFmtId="0" fontId="27" fillId="0" borderId="33" xfId="35" applyFont="1" applyFill="1" applyBorder="1" applyAlignment="1">
      <alignment horizontal="center"/>
      <protection/>
    </xf>
    <xf numFmtId="3" fontId="27" fillId="0" borderId="34" xfId="35" applyNumberFormat="1" applyFont="1" applyBorder="1">
      <alignment/>
      <protection/>
    </xf>
    <xf numFmtId="2" fontId="27" fillId="0" borderId="112" xfId="35" applyNumberFormat="1" applyFont="1" applyFill="1" applyBorder="1">
      <alignment/>
      <protection/>
    </xf>
    <xf numFmtId="2" fontId="27" fillId="0" borderId="8" xfId="35" applyNumberFormat="1" applyFont="1" applyFill="1" applyBorder="1">
      <alignment/>
      <protection/>
    </xf>
    <xf numFmtId="0" fontId="27" fillId="0" borderId="21" xfId="35" applyFont="1" applyFill="1" applyBorder="1">
      <alignment/>
      <protection/>
    </xf>
    <xf numFmtId="0" fontId="27" fillId="0" borderId="16" xfId="35" applyFont="1" applyFill="1" applyBorder="1" applyAlignment="1">
      <alignment horizontal="center"/>
      <protection/>
    </xf>
    <xf numFmtId="3" fontId="27" fillId="0" borderId="7" xfId="35" applyNumberFormat="1" applyFont="1" applyBorder="1">
      <alignment/>
      <protection/>
    </xf>
    <xf numFmtId="2" fontId="27" fillId="0" borderId="41" xfId="35" applyNumberFormat="1" applyFont="1" applyFill="1" applyBorder="1">
      <alignment/>
      <protection/>
    </xf>
    <xf numFmtId="0" fontId="27" fillId="0" borderId="21" xfId="35" applyFont="1" applyFill="1" applyBorder="1" applyAlignment="1" quotePrefix="1">
      <alignment horizontal="left"/>
      <protection/>
    </xf>
    <xf numFmtId="0" fontId="27" fillId="0" borderId="21" xfId="35" applyFont="1" applyFill="1" applyBorder="1" applyAlignment="1">
      <alignment wrapText="1"/>
      <protection/>
    </xf>
    <xf numFmtId="3" fontId="27" fillId="0" borderId="7" xfId="35" applyNumberFormat="1" applyFont="1" applyFill="1" applyBorder="1">
      <alignment/>
      <protection/>
    </xf>
    <xf numFmtId="0" fontId="27" fillId="0" borderId="24" xfId="35" applyFont="1" applyFill="1" applyBorder="1">
      <alignment/>
      <protection/>
    </xf>
    <xf numFmtId="0" fontId="27" fillId="0" borderId="19" xfId="35" applyFont="1" applyFill="1" applyBorder="1" applyAlignment="1">
      <alignment horizontal="center"/>
      <protection/>
    </xf>
    <xf numFmtId="3" fontId="27" fillId="0" borderId="13" xfId="35" applyNumberFormat="1" applyFont="1" applyBorder="1">
      <alignment/>
      <protection/>
    </xf>
    <xf numFmtId="2" fontId="27" fillId="0" borderId="57" xfId="35" applyNumberFormat="1" applyFont="1" applyFill="1" applyBorder="1">
      <alignment/>
      <protection/>
    </xf>
    <xf numFmtId="2" fontId="27" fillId="0" borderId="14" xfId="35" applyNumberFormat="1" applyFont="1" applyFill="1" applyBorder="1">
      <alignment/>
      <protection/>
    </xf>
    <xf numFmtId="0" fontId="23" fillId="0" borderId="0" xfId="35" applyFont="1" applyFill="1">
      <alignment/>
      <protection/>
    </xf>
    <xf numFmtId="0" fontId="23" fillId="0" borderId="0" xfId="35" applyFont="1" applyFill="1" applyAlignment="1">
      <alignment horizontal="center"/>
      <protection/>
    </xf>
    <xf numFmtId="3" fontId="23" fillId="0" borderId="0" xfId="35" applyNumberFormat="1" applyFont="1" applyFill="1">
      <alignment/>
      <protection/>
    </xf>
    <xf numFmtId="0" fontId="23" fillId="0" borderId="1" xfId="35" applyFont="1" applyFill="1" applyBorder="1">
      <alignment/>
      <protection/>
    </xf>
    <xf numFmtId="0" fontId="64" fillId="0" borderId="0" xfId="35" applyFont="1" applyFill="1" applyBorder="1">
      <alignment/>
      <protection/>
    </xf>
    <xf numFmtId="0" fontId="20" fillId="0" borderId="0" xfId="55" applyFont="1" applyAlignment="1">
      <alignment/>
      <protection/>
    </xf>
    <xf numFmtId="0" fontId="21" fillId="0" borderId="0" xfId="55" applyFont="1" applyFill="1" applyAlignment="1">
      <alignment vertical="center"/>
      <protection/>
    </xf>
    <xf numFmtId="0" fontId="21" fillId="0" borderId="0" xfId="55" applyFont="1" applyAlignment="1">
      <alignment vertical="center"/>
      <protection/>
    </xf>
    <xf numFmtId="0" fontId="21" fillId="0" borderId="0" xfId="55" applyFont="1">
      <alignment/>
      <protection/>
    </xf>
    <xf numFmtId="16" fontId="21" fillId="0" borderId="0" xfId="55" applyNumberFormat="1" applyFont="1" applyAlignment="1">
      <alignment horizontal="right" vertical="center"/>
      <protection/>
    </xf>
    <xf numFmtId="0" fontId="20" fillId="0" borderId="125" xfId="55" applyFont="1" applyFill="1" applyBorder="1" applyAlignment="1">
      <alignment vertical="center"/>
      <protection/>
    </xf>
    <xf numFmtId="0" fontId="20" fillId="0" borderId="126" xfId="55" applyFont="1" applyFill="1" applyBorder="1" applyAlignment="1">
      <alignment vertical="center"/>
      <protection/>
    </xf>
    <xf numFmtId="0" fontId="21" fillId="0" borderId="35" xfId="55" applyFont="1" applyFill="1" applyBorder="1" applyAlignment="1">
      <alignment horizontal="center" vertical="center"/>
      <protection/>
    </xf>
    <xf numFmtId="0" fontId="21" fillId="0" borderId="25" xfId="55" applyFont="1" applyFill="1" applyBorder="1" applyAlignment="1">
      <alignment horizontal="center" vertical="center"/>
      <protection/>
    </xf>
    <xf numFmtId="0" fontId="21" fillId="0" borderId="36" xfId="55" applyFont="1" applyFill="1" applyBorder="1" applyAlignment="1">
      <alignment horizontal="center" wrapText="1"/>
      <protection/>
    </xf>
    <xf numFmtId="0" fontId="21" fillId="0" borderId="140" xfId="55" applyFont="1" applyBorder="1" applyAlignment="1">
      <alignment vertical="center"/>
      <protection/>
    </xf>
    <xf numFmtId="0" fontId="21" fillId="0" borderId="108" xfId="55" applyFont="1" applyBorder="1" applyAlignment="1">
      <alignment vertical="center"/>
      <protection/>
    </xf>
    <xf numFmtId="3" fontId="39" fillId="0" borderId="18" xfId="55" applyNumberFormat="1" applyFont="1" applyBorder="1" applyAlignment="1">
      <alignment horizontal="center" vertical="center"/>
      <protection/>
    </xf>
    <xf numFmtId="3" fontId="39" fillId="0" borderId="11" xfId="55" applyNumberFormat="1" applyFont="1" applyBorder="1" applyAlignment="1">
      <alignment horizontal="center" vertical="center"/>
      <protection/>
    </xf>
    <xf numFmtId="0" fontId="39" fillId="0" borderId="12" xfId="55" applyFont="1" applyBorder="1" applyAlignment="1">
      <alignment horizontal="center" vertical="center"/>
      <protection/>
    </xf>
    <xf numFmtId="0" fontId="21" fillId="0" borderId="141" xfId="55" applyFont="1" applyBorder="1" applyAlignment="1">
      <alignment vertical="center"/>
      <protection/>
    </xf>
    <xf numFmtId="0" fontId="21" fillId="0" borderId="43" xfId="55" applyFont="1" applyBorder="1" applyAlignment="1">
      <alignment vertical="center"/>
      <protection/>
    </xf>
    <xf numFmtId="3" fontId="39" fillId="0" borderId="44" xfId="55" applyNumberFormat="1" applyFont="1" applyBorder="1" applyAlignment="1">
      <alignment horizontal="center" vertical="center"/>
      <protection/>
    </xf>
    <xf numFmtId="3" fontId="39" fillId="0" borderId="45" xfId="55" applyNumberFormat="1" applyFont="1" applyBorder="1" applyAlignment="1">
      <alignment horizontal="center" vertical="center"/>
      <protection/>
    </xf>
    <xf numFmtId="0" fontId="39" fillId="0" borderId="46" xfId="55" applyFont="1" applyBorder="1" applyAlignment="1">
      <alignment horizontal="center" vertical="center"/>
      <protection/>
    </xf>
    <xf numFmtId="0" fontId="30" fillId="0" borderId="96" xfId="55" applyFont="1" applyBorder="1" applyAlignment="1">
      <alignment vertical="center"/>
      <protection/>
    </xf>
    <xf numFmtId="0" fontId="30" fillId="0" borderId="43" xfId="55" applyFont="1" applyBorder="1" applyAlignment="1">
      <alignment vertical="center"/>
      <protection/>
    </xf>
    <xf numFmtId="0" fontId="21" fillId="0" borderId="96" xfId="55" applyFont="1" applyBorder="1" applyAlignment="1">
      <alignment vertical="center"/>
      <protection/>
    </xf>
    <xf numFmtId="49" fontId="21" fillId="0" borderId="98" xfId="55" applyNumberFormat="1" applyFont="1" applyBorder="1" applyAlignment="1">
      <alignment vertical="center"/>
      <protection/>
    </xf>
    <xf numFmtId="0" fontId="21" fillId="0" borderId="96" xfId="55" applyFont="1" applyBorder="1" applyAlignment="1">
      <alignment vertical="top"/>
      <protection/>
    </xf>
    <xf numFmtId="49" fontId="21" fillId="0" borderId="98" xfId="55" applyNumberFormat="1" applyFont="1" applyBorder="1" applyAlignment="1">
      <alignment vertical="center" wrapText="1"/>
      <protection/>
    </xf>
    <xf numFmtId="0" fontId="20" fillId="0" borderId="96" xfId="55" applyFont="1" applyBorder="1" applyAlignment="1">
      <alignment vertical="center"/>
      <protection/>
    </xf>
    <xf numFmtId="0" fontId="20" fillId="0" borderId="43" xfId="55" applyFont="1" applyBorder="1" applyAlignment="1">
      <alignment vertical="center"/>
      <protection/>
    </xf>
    <xf numFmtId="3" fontId="39" fillId="0" borderId="44" xfId="55" applyNumberFormat="1" applyFont="1" applyBorder="1" applyAlignment="1">
      <alignment vertical="center"/>
      <protection/>
    </xf>
    <xf numFmtId="3" fontId="39" fillId="0" borderId="45" xfId="55" applyNumberFormat="1" applyFont="1" applyBorder="1" applyAlignment="1">
      <alignment vertical="center"/>
      <protection/>
    </xf>
    <xf numFmtId="3" fontId="39" fillId="0" borderId="46" xfId="55" applyNumberFormat="1" applyFont="1" applyBorder="1" applyAlignment="1">
      <alignment vertical="center"/>
      <protection/>
    </xf>
    <xf numFmtId="0" fontId="20" fillId="0" borderId="94" xfId="55" applyFont="1" applyFill="1" applyBorder="1" applyAlignment="1">
      <alignment vertical="center"/>
      <protection/>
    </xf>
    <xf numFmtId="0" fontId="20" fillId="0" borderId="67" xfId="55" applyFont="1" applyFill="1" applyBorder="1" applyAlignment="1">
      <alignment vertical="center"/>
      <protection/>
    </xf>
    <xf numFmtId="0" fontId="21" fillId="0" borderId="17" xfId="55" applyFont="1" applyFill="1" applyBorder="1" applyAlignment="1">
      <alignment horizontal="right" vertical="center"/>
      <protection/>
    </xf>
    <xf numFmtId="0" fontId="21" fillId="0" borderId="9" xfId="55" applyFont="1" applyFill="1" applyBorder="1" applyAlignment="1">
      <alignment horizontal="right" vertical="center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96" xfId="55" applyFont="1" applyFill="1" applyBorder="1" applyAlignment="1">
      <alignment vertical="center"/>
      <protection/>
    </xf>
    <xf numFmtId="0" fontId="21" fillId="0" borderId="98" xfId="55" applyFont="1" applyFill="1" applyBorder="1" applyAlignment="1">
      <alignment vertical="center"/>
      <protection/>
    </xf>
    <xf numFmtId="0" fontId="21" fillId="0" borderId="96" xfId="55" applyFont="1" applyFill="1" applyBorder="1" applyAlignment="1">
      <alignment vertical="top"/>
      <protection/>
    </xf>
    <xf numFmtId="49" fontId="21" fillId="0" borderId="98" xfId="55" applyNumberFormat="1" applyFont="1" applyFill="1" applyBorder="1" applyAlignment="1">
      <alignment vertical="top" wrapText="1"/>
      <protection/>
    </xf>
    <xf numFmtId="0" fontId="21" fillId="0" borderId="0" xfId="55" applyFont="1" applyFill="1">
      <alignment/>
      <protection/>
    </xf>
    <xf numFmtId="0" fontId="20" fillId="0" borderId="142" xfId="55" applyFont="1" applyFill="1" applyBorder="1" applyAlignment="1">
      <alignment vertical="center"/>
      <protection/>
    </xf>
    <xf numFmtId="0" fontId="20" fillId="0" borderId="98" xfId="55" applyFont="1" applyFill="1" applyBorder="1" applyAlignment="1">
      <alignment vertical="center"/>
      <protection/>
    </xf>
    <xf numFmtId="3" fontId="39" fillId="0" borderId="46" xfId="55" applyNumberFormat="1" applyFont="1" applyBorder="1" applyAlignment="1">
      <alignment horizontal="center" vertical="center"/>
      <protection/>
    </xf>
    <xf numFmtId="0" fontId="21" fillId="0" borderId="83" xfId="55" applyFont="1" applyFill="1" applyBorder="1" applyAlignment="1">
      <alignment vertical="center"/>
      <protection/>
    </xf>
    <xf numFmtId="0" fontId="21" fillId="0" borderId="93" xfId="55" applyFont="1" applyFill="1" applyBorder="1" applyAlignment="1">
      <alignment vertical="center"/>
      <protection/>
    </xf>
    <xf numFmtId="3" fontId="39" fillId="0" borderId="143" xfId="55" applyNumberFormat="1" applyFont="1" applyBorder="1" applyAlignment="1">
      <alignment horizontal="center" vertical="center"/>
      <protection/>
    </xf>
    <xf numFmtId="3" fontId="39" fillId="0" borderId="30" xfId="55" applyNumberFormat="1" applyFont="1" applyBorder="1" applyAlignment="1">
      <alignment horizontal="center" vertical="center"/>
      <protection/>
    </xf>
    <xf numFmtId="3" fontId="39" fillId="0" borderId="31" xfId="55" applyNumberFormat="1" applyFont="1" applyBorder="1" applyAlignment="1">
      <alignment horizontal="center" vertical="center"/>
      <protection/>
    </xf>
    <xf numFmtId="0" fontId="20" fillId="0" borderId="127" xfId="55" applyFont="1" applyFill="1" applyBorder="1" applyAlignment="1">
      <alignment vertical="center"/>
      <protection/>
    </xf>
    <xf numFmtId="0" fontId="20" fillId="0" borderId="144" xfId="55" applyFont="1" applyFill="1" applyBorder="1" applyAlignment="1">
      <alignment vertical="center"/>
      <protection/>
    </xf>
    <xf numFmtId="0" fontId="21" fillId="0" borderId="7" xfId="55" applyFont="1" applyFill="1" applyBorder="1" applyAlignment="1">
      <alignment horizontal="center" vertical="center"/>
      <protection/>
    </xf>
    <xf numFmtId="0" fontId="21" fillId="0" borderId="37" xfId="55" applyFont="1" applyFill="1" applyBorder="1" applyAlignment="1">
      <alignment horizontal="center" wrapText="1"/>
      <protection/>
    </xf>
    <xf numFmtId="0" fontId="21" fillId="0" borderId="145" xfId="55" applyFont="1" applyBorder="1" applyAlignment="1">
      <alignment vertical="center"/>
      <protection/>
    </xf>
    <xf numFmtId="0" fontId="21" fillId="0" borderId="95" xfId="55" applyFont="1" applyBorder="1" applyAlignment="1">
      <alignment vertical="center"/>
      <protection/>
    </xf>
    <xf numFmtId="3" fontId="39" fillId="0" borderId="18" xfId="55" applyNumberFormat="1" applyFont="1" applyBorder="1" applyAlignment="1">
      <alignment vertical="center"/>
      <protection/>
    </xf>
    <xf numFmtId="3" fontId="39" fillId="0" borderId="11" xfId="55" applyNumberFormat="1" applyFont="1" applyBorder="1" applyAlignment="1">
      <alignment vertical="center"/>
      <protection/>
    </xf>
    <xf numFmtId="3" fontId="39" fillId="0" borderId="12" xfId="55" applyNumberFormat="1" applyFont="1" applyBorder="1" applyAlignment="1">
      <alignment vertical="center"/>
      <protection/>
    </xf>
    <xf numFmtId="0" fontId="21" fillId="0" borderId="98" xfId="55" applyFont="1" applyBorder="1" applyAlignment="1">
      <alignment vertical="center"/>
      <protection/>
    </xf>
    <xf numFmtId="0" fontId="21" fillId="0" borderId="110" xfId="55" applyFont="1" applyBorder="1" applyAlignment="1">
      <alignment vertical="center"/>
      <protection/>
    </xf>
    <xf numFmtId="0" fontId="21" fillId="0" borderId="111" xfId="55" applyFont="1" applyBorder="1" applyAlignment="1">
      <alignment vertical="center"/>
      <protection/>
    </xf>
    <xf numFmtId="3" fontId="39" fillId="0" borderId="19" xfId="55" applyNumberFormat="1" applyFont="1" applyBorder="1" applyAlignment="1">
      <alignment vertical="center"/>
      <protection/>
    </xf>
    <xf numFmtId="3" fontId="39" fillId="0" borderId="13" xfId="55" applyNumberFormat="1" applyFont="1" applyBorder="1" applyAlignment="1">
      <alignment vertical="center"/>
      <protection/>
    </xf>
    <xf numFmtId="3" fontId="39" fillId="0" borderId="14" xfId="55" applyNumberFormat="1" applyFont="1" applyBorder="1" applyAlignment="1">
      <alignment vertical="center"/>
      <protection/>
    </xf>
    <xf numFmtId="0" fontId="23" fillId="0" borderId="0" xfId="55" applyFont="1" applyAlignment="1">
      <alignment vertical="center"/>
      <protection/>
    </xf>
    <xf numFmtId="3" fontId="23" fillId="0" borderId="0" xfId="55" applyNumberFormat="1" applyFont="1" applyFill="1" applyAlignment="1">
      <alignment vertical="center"/>
      <protection/>
    </xf>
    <xf numFmtId="0" fontId="23" fillId="0" borderId="0" xfId="55" applyFont="1">
      <alignment/>
      <protection/>
    </xf>
    <xf numFmtId="3" fontId="21" fillId="0" borderId="0" xfId="55" applyNumberFormat="1" applyFont="1" applyFill="1" applyAlignment="1">
      <alignment vertical="center"/>
      <protection/>
    </xf>
    <xf numFmtId="0" fontId="20" fillId="0" borderId="0" xfId="57" applyFont="1">
      <alignment/>
      <protection/>
    </xf>
    <xf numFmtId="0" fontId="21" fillId="0" borderId="0" xfId="57" applyFont="1">
      <alignment/>
      <protection/>
    </xf>
    <xf numFmtId="0" fontId="19" fillId="0" borderId="0" xfId="57">
      <alignment/>
      <protection/>
    </xf>
    <xf numFmtId="0" fontId="21" fillId="0" borderId="0" xfId="57" applyFont="1" applyAlignment="1">
      <alignment horizontal="right"/>
      <protection/>
    </xf>
    <xf numFmtId="0" fontId="21" fillId="0" borderId="59" xfId="57" applyFont="1" applyBorder="1" applyAlignment="1">
      <alignment horizontal="center" vertical="center"/>
      <protection/>
    </xf>
    <xf numFmtId="0" fontId="21" fillId="0" borderId="2" xfId="57" applyFont="1" applyBorder="1" applyAlignment="1">
      <alignment horizontal="centerContinuous" vertical="center"/>
      <protection/>
    </xf>
    <xf numFmtId="0" fontId="21" fillId="0" borderId="2" xfId="57" applyFont="1" applyBorder="1" applyAlignment="1">
      <alignment horizontal="centerContinuous"/>
      <protection/>
    </xf>
    <xf numFmtId="0" fontId="21" fillId="0" borderId="34" xfId="57" applyFont="1" applyBorder="1" applyAlignment="1">
      <alignment horizontal="centerContinuous" vertical="center" wrapText="1"/>
      <protection/>
    </xf>
    <xf numFmtId="0" fontId="21" fillId="0" borderId="28" xfId="57" applyFont="1" applyBorder="1" applyAlignment="1">
      <alignment horizontal="center" vertical="center"/>
      <protection/>
    </xf>
    <xf numFmtId="0" fontId="21" fillId="0" borderId="28" xfId="57" applyFont="1" applyBorder="1" applyAlignment="1">
      <alignment horizontal="center"/>
      <protection/>
    </xf>
    <xf numFmtId="0" fontId="21" fillId="0" borderId="28" xfId="57" applyFont="1" applyBorder="1" applyAlignment="1">
      <alignment horizontal="centerContinuous" vertical="center" wrapText="1"/>
      <protection/>
    </xf>
    <xf numFmtId="0" fontId="21" fillId="0" borderId="52" xfId="57" applyFont="1" applyBorder="1" applyAlignment="1">
      <alignment horizontal="centerContinuous" vertical="center" wrapText="1"/>
      <protection/>
    </xf>
    <xf numFmtId="0" fontId="21" fillId="0" borderId="60" xfId="57" applyFont="1" applyBorder="1">
      <alignment/>
      <protection/>
    </xf>
    <xf numFmtId="0" fontId="21" fillId="0" borderId="29" xfId="57" applyFont="1" applyBorder="1" applyAlignment="1">
      <alignment horizontal="center"/>
      <protection/>
    </xf>
    <xf numFmtId="0" fontId="21" fillId="0" borderId="30" xfId="57" applyFont="1" applyBorder="1" applyAlignment="1">
      <alignment horizontal="center"/>
      <protection/>
    </xf>
    <xf numFmtId="0" fontId="21" fillId="0" borderId="39" xfId="57" applyFont="1" applyBorder="1" applyAlignment="1">
      <alignment horizontal="centerContinuous" vertical="justify"/>
      <protection/>
    </xf>
    <xf numFmtId="0" fontId="21" fillId="0" borderId="103" xfId="57" applyFont="1" applyBorder="1" applyAlignment="1">
      <alignment horizontal="centerContinuous" vertical="center"/>
      <protection/>
    </xf>
    <xf numFmtId="0" fontId="21" fillId="0" borderId="6" xfId="57" applyFont="1" applyBorder="1" applyAlignment="1">
      <alignment horizontal="centerContinuous" vertical="center"/>
      <protection/>
    </xf>
    <xf numFmtId="0" fontId="21" fillId="0" borderId="29" xfId="57" applyFont="1" applyBorder="1" applyAlignment="1">
      <alignment horizontal="centerContinuous" vertical="center"/>
      <protection/>
    </xf>
    <xf numFmtId="0" fontId="21" fillId="0" borderId="56" xfId="57" applyFont="1" applyBorder="1" applyAlignment="1">
      <alignment horizontal="centerContinuous" vertical="justify"/>
      <protection/>
    </xf>
    <xf numFmtId="0" fontId="21" fillId="0" borderId="21" xfId="57" applyFont="1" applyBorder="1">
      <alignment/>
      <protection/>
    </xf>
    <xf numFmtId="3" fontId="21" fillId="0" borderId="7" xfId="57" applyNumberFormat="1" applyFont="1" applyBorder="1">
      <alignment/>
      <protection/>
    </xf>
    <xf numFmtId="173" fontId="21" fillId="0" borderId="41" xfId="57" applyNumberFormat="1" applyFont="1" applyBorder="1">
      <alignment/>
      <protection/>
    </xf>
    <xf numFmtId="173" fontId="21" fillId="0" borderId="7" xfId="57" applyNumberFormat="1" applyFont="1" applyBorder="1">
      <alignment/>
      <protection/>
    </xf>
    <xf numFmtId="3" fontId="21" fillId="0" borderId="0" xfId="57" applyNumberFormat="1" applyFont="1" applyBorder="1">
      <alignment/>
      <protection/>
    </xf>
    <xf numFmtId="179" fontId="21" fillId="0" borderId="8" xfId="57" applyNumberFormat="1" applyFont="1" applyBorder="1">
      <alignment/>
      <protection/>
    </xf>
    <xf numFmtId="0" fontId="21" fillId="0" borderId="7" xfId="57" applyFont="1" applyBorder="1">
      <alignment/>
      <protection/>
    </xf>
    <xf numFmtId="0" fontId="21" fillId="0" borderId="41" xfId="57" applyFont="1" applyBorder="1">
      <alignment/>
      <protection/>
    </xf>
    <xf numFmtId="173" fontId="21" fillId="0" borderId="9" xfId="57" applyNumberFormat="1" applyFont="1" applyBorder="1">
      <alignment/>
      <protection/>
    </xf>
    <xf numFmtId="0" fontId="21" fillId="0" borderId="43" xfId="57" applyFont="1" applyBorder="1" applyAlignment="1">
      <alignment/>
      <protection/>
    </xf>
    <xf numFmtId="3" fontId="21" fillId="0" borderId="45" xfId="57" applyNumberFormat="1" applyFont="1" applyBorder="1" applyAlignment="1">
      <alignment/>
      <protection/>
    </xf>
    <xf numFmtId="0" fontId="21" fillId="0" borderId="138" xfId="57" applyFont="1" applyBorder="1" applyAlignment="1">
      <alignment/>
      <protection/>
    </xf>
    <xf numFmtId="3" fontId="21" fillId="0" borderId="97" xfId="57" applyNumberFormat="1" applyFont="1" applyBorder="1" applyAlignment="1">
      <alignment/>
      <protection/>
    </xf>
    <xf numFmtId="179" fontId="21" fillId="0" borderId="46" xfId="57" applyNumberFormat="1" applyFont="1" applyBorder="1" applyAlignment="1">
      <alignment/>
      <protection/>
    </xf>
    <xf numFmtId="0" fontId="21" fillId="0" borderId="107" xfId="57" applyFont="1" applyBorder="1" applyAlignment="1">
      <alignment/>
      <protection/>
    </xf>
    <xf numFmtId="0" fontId="21" fillId="0" borderId="97" xfId="57" applyFont="1" applyBorder="1" applyAlignment="1">
      <alignment/>
      <protection/>
    </xf>
    <xf numFmtId="0" fontId="21" fillId="0" borderId="5" xfId="57" applyFont="1" applyBorder="1" applyAlignment="1">
      <alignment/>
      <protection/>
    </xf>
    <xf numFmtId="0" fontId="21" fillId="0" borderId="105" xfId="57" applyFont="1" applyBorder="1" applyAlignment="1">
      <alignment/>
      <protection/>
    </xf>
    <xf numFmtId="0" fontId="21" fillId="0" borderId="23" xfId="57" applyFont="1" applyBorder="1" applyAlignment="1">
      <alignment horizontal="center" vertical="center"/>
      <protection/>
    </xf>
    <xf numFmtId="0" fontId="21" fillId="0" borderId="44" xfId="57" applyFont="1" applyBorder="1" applyAlignment="1">
      <alignment horizontal="centerContinuous" vertical="justify"/>
      <protection/>
    </xf>
    <xf numFmtId="0" fontId="21" fillId="0" borderId="45" xfId="57" applyFont="1" applyBorder="1" applyAlignment="1">
      <alignment horizontal="centerContinuous" vertical="justify"/>
      <protection/>
    </xf>
    <xf numFmtId="0" fontId="21" fillId="0" borderId="138" xfId="57" applyFont="1" applyBorder="1" applyAlignment="1">
      <alignment horizontal="centerContinuous" vertical="justify" wrapText="1"/>
      <protection/>
    </xf>
    <xf numFmtId="0" fontId="21" fillId="0" borderId="45" xfId="57" applyFont="1" applyBorder="1" applyAlignment="1">
      <alignment horizontal="centerContinuous" vertical="justify" shrinkToFit="1"/>
      <protection/>
    </xf>
    <xf numFmtId="0" fontId="21" fillId="0" borderId="18" xfId="57" applyFont="1" applyBorder="1" applyAlignment="1">
      <alignment horizontal="centerContinuous" vertical="justify" shrinkToFit="1"/>
      <protection/>
    </xf>
    <xf numFmtId="0" fontId="21" fillId="0" borderId="46" xfId="57" applyFont="1" applyBorder="1" applyAlignment="1">
      <alignment horizontal="centerContinuous" vertical="justify" shrinkToFit="1"/>
      <protection/>
    </xf>
    <xf numFmtId="0" fontId="21" fillId="0" borderId="55" xfId="57" applyFont="1" applyBorder="1" applyAlignment="1">
      <alignment horizontal="centerContinuous" vertical="center"/>
      <protection/>
    </xf>
    <xf numFmtId="0" fontId="21" fillId="0" borderId="39" xfId="57" applyFont="1" applyBorder="1" applyAlignment="1">
      <alignment horizontal="centerContinuous" vertical="center"/>
      <protection/>
    </xf>
    <xf numFmtId="0" fontId="21" fillId="0" borderId="30" xfId="57" applyFont="1" applyBorder="1" applyAlignment="1">
      <alignment horizontal="center" vertical="center"/>
      <protection/>
    </xf>
    <xf numFmtId="0" fontId="21" fillId="0" borderId="47" xfId="57" applyFont="1" applyBorder="1" applyAlignment="1">
      <alignment horizontal="centerContinuous" vertical="center"/>
      <protection/>
    </xf>
    <xf numFmtId="0" fontId="21" fillId="0" borderId="16" xfId="57" applyFont="1" applyBorder="1" applyAlignment="1">
      <alignment/>
      <protection/>
    </xf>
    <xf numFmtId="0" fontId="21" fillId="0" borderId="8" xfId="57" applyFont="1" applyBorder="1">
      <alignment/>
      <protection/>
    </xf>
    <xf numFmtId="173" fontId="21" fillId="0" borderId="16" xfId="57" applyNumberFormat="1" applyFont="1" applyBorder="1" applyAlignment="1">
      <alignment/>
      <protection/>
    </xf>
    <xf numFmtId="173" fontId="21" fillId="0" borderId="8" xfId="57" applyNumberFormat="1" applyFont="1" applyBorder="1">
      <alignment/>
      <protection/>
    </xf>
    <xf numFmtId="0" fontId="21" fillId="0" borderId="139" xfId="57" applyFont="1" applyBorder="1">
      <alignment/>
      <protection/>
    </xf>
    <xf numFmtId="3" fontId="21" fillId="0" borderId="99" xfId="57" applyNumberFormat="1" applyFont="1" applyBorder="1">
      <alignment/>
      <protection/>
    </xf>
    <xf numFmtId="0" fontId="21" fillId="0" borderId="63" xfId="57" applyFont="1" applyBorder="1">
      <alignment/>
      <protection/>
    </xf>
    <xf numFmtId="0" fontId="21" fillId="0" borderId="88" xfId="57" applyFont="1" applyBorder="1">
      <alignment/>
      <protection/>
    </xf>
    <xf numFmtId="0" fontId="21" fillId="0" borderId="90" xfId="57" applyFont="1" applyBorder="1" applyAlignment="1">
      <alignment/>
      <protection/>
    </xf>
    <xf numFmtId="3" fontId="21" fillId="0" borderId="63" xfId="57" applyNumberFormat="1" applyFont="1" applyBorder="1">
      <alignment/>
      <protection/>
    </xf>
    <xf numFmtId="0" fontId="21" fillId="0" borderId="101" xfId="57" applyFont="1" applyBorder="1">
      <alignment/>
      <protection/>
    </xf>
    <xf numFmtId="0" fontId="23" fillId="0" borderId="0" xfId="57" applyFont="1">
      <alignment/>
      <protection/>
    </xf>
    <xf numFmtId="0" fontId="6" fillId="0" borderId="0" xfId="57" applyFont="1">
      <alignment/>
      <protection/>
    </xf>
    <xf numFmtId="0" fontId="0" fillId="0" borderId="0" xfId="57" applyFont="1">
      <alignment/>
      <protection/>
    </xf>
    <xf numFmtId="0" fontId="33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0" fontId="0" fillId="0" borderId="59" xfId="57" applyFont="1" applyBorder="1">
      <alignment/>
      <protection/>
    </xf>
    <xf numFmtId="0" fontId="0" fillId="0" borderId="1" xfId="57" applyFont="1" applyBorder="1" applyAlignment="1">
      <alignment horizontal="centerContinuous"/>
      <protection/>
    </xf>
    <xf numFmtId="0" fontId="0" fillId="0" borderId="34" xfId="57" applyFont="1" applyBorder="1">
      <alignment/>
      <protection/>
    </xf>
    <xf numFmtId="0" fontId="33" fillId="0" borderId="33" xfId="57" applyFont="1" applyBorder="1">
      <alignment/>
      <protection/>
    </xf>
    <xf numFmtId="0" fontId="0" fillId="0" borderId="92" xfId="57" applyFont="1" applyBorder="1">
      <alignment/>
      <protection/>
    </xf>
    <xf numFmtId="0" fontId="0" fillId="0" borderId="21" xfId="57" applyFont="1" applyBorder="1" applyAlignment="1">
      <alignment horizontal="center"/>
      <protection/>
    </xf>
    <xf numFmtId="0" fontId="0" fillId="0" borderId="61" xfId="57" applyFont="1" applyBorder="1" applyAlignment="1">
      <alignment horizontal="centerContinuous" vertical="justify"/>
      <protection/>
    </xf>
    <xf numFmtId="0" fontId="0" fillId="0" borderId="7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8" xfId="57" applyFont="1" applyBorder="1" applyAlignment="1">
      <alignment horizontal="center"/>
      <protection/>
    </xf>
    <xf numFmtId="0" fontId="0" fillId="0" borderId="60" xfId="57" applyFont="1" applyBorder="1" applyAlignment="1">
      <alignment vertical="center"/>
      <protection/>
    </xf>
    <xf numFmtId="0" fontId="0" fillId="0" borderId="143" xfId="57" applyFont="1" applyBorder="1" applyAlignment="1">
      <alignment horizontal="center" vertical="center"/>
      <protection/>
    </xf>
    <xf numFmtId="0" fontId="0" fillId="0" borderId="6" xfId="57" applyFont="1" applyBorder="1" applyAlignment="1">
      <alignment horizontal="center" vertical="center"/>
      <protection/>
    </xf>
    <xf numFmtId="0" fontId="0" fillId="0" borderId="30" xfId="57" applyFont="1" applyBorder="1" applyAlignment="1">
      <alignment horizontal="center" vertical="center"/>
      <protection/>
    </xf>
    <xf numFmtId="0" fontId="0" fillId="0" borderId="39" xfId="57" applyFont="1" applyBorder="1" applyAlignment="1">
      <alignment horizontal="center" vertical="center"/>
      <protection/>
    </xf>
    <xf numFmtId="0" fontId="0" fillId="0" borderId="40" xfId="57" applyFont="1" applyBorder="1" applyAlignment="1">
      <alignment vertical="center"/>
      <protection/>
    </xf>
    <xf numFmtId="0" fontId="21" fillId="0" borderId="47" xfId="57" applyFont="1" applyBorder="1" applyAlignment="1">
      <alignment vertical="center"/>
      <protection/>
    </xf>
    <xf numFmtId="0" fontId="0" fillId="0" borderId="21" xfId="57" applyFont="1" applyBorder="1">
      <alignment/>
      <protection/>
    </xf>
    <xf numFmtId="3" fontId="0" fillId="0" borderId="0" xfId="57" applyNumberFormat="1" applyFont="1" applyBorder="1">
      <alignment/>
      <protection/>
    </xf>
    <xf numFmtId="3" fontId="0" fillId="0" borderId="7" xfId="57" applyNumberFormat="1" applyFont="1" applyBorder="1">
      <alignment/>
      <protection/>
    </xf>
    <xf numFmtId="3" fontId="21" fillId="0" borderId="0" xfId="66" applyNumberFormat="1" applyFont="1" applyBorder="1" applyAlignment="1">
      <alignment horizontal="right"/>
      <protection/>
    </xf>
    <xf numFmtId="179" fontId="21" fillId="0" borderId="41" xfId="66" applyNumberFormat="1" applyFont="1" applyBorder="1" applyAlignment="1">
      <alignment horizontal="right"/>
      <protection/>
    </xf>
    <xf numFmtId="173" fontId="21" fillId="0" borderId="42" xfId="57" applyNumberFormat="1" applyFont="1" applyBorder="1">
      <alignment/>
      <protection/>
    </xf>
    <xf numFmtId="179" fontId="21" fillId="0" borderId="42" xfId="66" applyNumberFormat="1" applyFont="1" applyBorder="1" applyAlignment="1">
      <alignment horizontal="right"/>
      <protection/>
    </xf>
    <xf numFmtId="173" fontId="21" fillId="0" borderId="10" xfId="57" applyNumberFormat="1" applyFont="1" applyBorder="1">
      <alignment/>
      <protection/>
    </xf>
    <xf numFmtId="0" fontId="0" fillId="0" borderId="139" xfId="57" applyFont="1" applyBorder="1">
      <alignment/>
      <protection/>
    </xf>
    <xf numFmtId="3" fontId="0" fillId="0" borderId="99" xfId="57" applyNumberFormat="1" applyFont="1" applyBorder="1">
      <alignment/>
      <protection/>
    </xf>
    <xf numFmtId="3" fontId="0" fillId="0" borderId="63" xfId="57" applyNumberFormat="1" applyFont="1" applyBorder="1">
      <alignment/>
      <protection/>
    </xf>
    <xf numFmtId="3" fontId="21" fillId="0" borderId="90" xfId="66" applyNumberFormat="1" applyFont="1" applyBorder="1" applyAlignment="1">
      <alignment horizontal="right"/>
      <protection/>
    </xf>
    <xf numFmtId="173" fontId="21" fillId="0" borderId="57" xfId="57" applyNumberFormat="1" applyFont="1" applyBorder="1">
      <alignment/>
      <protection/>
    </xf>
    <xf numFmtId="173" fontId="21" fillId="0" borderId="14" xfId="57" applyNumberFormat="1" applyFont="1" applyBorder="1">
      <alignment/>
      <protection/>
    </xf>
    <xf numFmtId="0" fontId="16" fillId="0" borderId="0" xfId="57" applyFont="1">
      <alignment/>
      <protection/>
    </xf>
    <xf numFmtId="0" fontId="21" fillId="0" borderId="1" xfId="57" applyFont="1" applyBorder="1" applyAlignment="1">
      <alignment horizontal="centerContinuous" vertical="center" wrapText="1"/>
      <protection/>
    </xf>
    <xf numFmtId="0" fontId="21" fillId="0" borderId="112" xfId="57" applyFont="1" applyBorder="1" applyAlignment="1">
      <alignment horizontal="centerContinuous" vertical="center" wrapText="1"/>
      <protection/>
    </xf>
    <xf numFmtId="0" fontId="21" fillId="0" borderId="92" xfId="57" applyFont="1" applyBorder="1" applyAlignment="1">
      <alignment horizontal="centerContinuous" vertical="center" wrapText="1"/>
      <protection/>
    </xf>
    <xf numFmtId="0" fontId="21" fillId="0" borderId="40" xfId="57" applyFont="1" applyBorder="1" applyAlignment="1">
      <alignment horizontal="centerContinuous" vertical="center"/>
      <protection/>
    </xf>
    <xf numFmtId="0" fontId="21" fillId="0" borderId="40" xfId="57" applyFont="1" applyBorder="1" applyAlignment="1">
      <alignment horizontal="center" vertical="center"/>
      <protection/>
    </xf>
    <xf numFmtId="0" fontId="21" fillId="0" borderId="55" xfId="57" applyFont="1" applyBorder="1" applyAlignment="1">
      <alignment horizontal="center" vertical="center"/>
      <protection/>
    </xf>
    <xf numFmtId="0" fontId="21" fillId="0" borderId="39" xfId="57" applyFont="1" applyBorder="1" applyAlignment="1">
      <alignment horizontal="center" vertical="center"/>
      <protection/>
    </xf>
    <xf numFmtId="0" fontId="21" fillId="0" borderId="47" xfId="57" applyFont="1" applyBorder="1" applyAlignment="1">
      <alignment horizontal="center" vertical="center"/>
      <protection/>
    </xf>
    <xf numFmtId="179" fontId="21" fillId="0" borderId="7" xfId="57" applyNumberFormat="1" applyFont="1" applyBorder="1">
      <alignment/>
      <protection/>
    </xf>
    <xf numFmtId="3" fontId="21" fillId="0" borderId="7" xfId="66" applyNumberFormat="1" applyFont="1" applyBorder="1" applyAlignment="1">
      <alignment horizontal="right"/>
      <protection/>
    </xf>
    <xf numFmtId="0" fontId="21" fillId="0" borderId="24" xfId="57" applyFont="1" applyBorder="1">
      <alignment/>
      <protection/>
    </xf>
    <xf numFmtId="179" fontId="21" fillId="0" borderId="13" xfId="57" applyNumberFormat="1" applyFont="1" applyBorder="1">
      <alignment/>
      <protection/>
    </xf>
    <xf numFmtId="3" fontId="21" fillId="0" borderId="13" xfId="57" applyNumberFormat="1" applyFont="1" applyBorder="1">
      <alignment/>
      <protection/>
    </xf>
    <xf numFmtId="3" fontId="21" fillId="0" borderId="13" xfId="66" applyNumberFormat="1" applyFont="1" applyBorder="1" applyAlignment="1">
      <alignment horizontal="right"/>
      <protection/>
    </xf>
    <xf numFmtId="173" fontId="21" fillId="0" borderId="13" xfId="57" applyNumberFormat="1" applyFont="1" applyBorder="1">
      <alignment/>
      <protection/>
    </xf>
    <xf numFmtId="0" fontId="16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0" fontId="0" fillId="0" borderId="59" xfId="57" applyFont="1" applyBorder="1">
      <alignment/>
      <protection/>
    </xf>
    <xf numFmtId="0" fontId="0" fillId="0" borderId="2" xfId="57" applyFont="1" applyBorder="1" applyAlignment="1">
      <alignment horizontal="centerContinuous"/>
      <protection/>
    </xf>
    <xf numFmtId="0" fontId="0" fillId="0" borderId="27" xfId="57" applyFont="1" applyBorder="1" applyAlignment="1">
      <alignment horizontal="centerContinuous"/>
      <protection/>
    </xf>
    <xf numFmtId="0" fontId="0" fillId="0" borderId="122" xfId="57" applyFont="1" applyBorder="1" applyAlignment="1">
      <alignment horizontal="centerContinuous"/>
      <protection/>
    </xf>
    <xf numFmtId="0" fontId="0" fillId="0" borderId="49" xfId="57" applyFont="1" applyBorder="1" applyAlignment="1">
      <alignment horizontal="centerContinuous"/>
      <protection/>
    </xf>
    <xf numFmtId="0" fontId="0" fillId="0" borderId="22" xfId="57" applyFont="1" applyBorder="1">
      <alignment/>
      <protection/>
    </xf>
    <xf numFmtId="0" fontId="0" fillId="0" borderId="44" xfId="57" applyFont="1" applyBorder="1" applyAlignment="1">
      <alignment horizontal="center"/>
      <protection/>
    </xf>
    <xf numFmtId="0" fontId="0" fillId="0" borderId="45" xfId="57" applyFont="1" applyBorder="1" applyAlignment="1">
      <alignment horizontal="center"/>
      <protection/>
    </xf>
    <xf numFmtId="0" fontId="0" fillId="0" borderId="46" xfId="57" applyFont="1" applyBorder="1" applyAlignment="1">
      <alignment horizontal="center"/>
      <protection/>
    </xf>
    <xf numFmtId="0" fontId="0" fillId="0" borderId="146" xfId="57" applyFont="1" applyBorder="1" applyAlignment="1" applyProtection="1">
      <alignment horizontal="left" vertical="center" indent="1"/>
      <protection/>
    </xf>
    <xf numFmtId="0" fontId="0" fillId="0" borderId="30" xfId="57" applyFont="1" applyBorder="1" applyAlignment="1">
      <alignment vertical="center"/>
      <protection/>
    </xf>
    <xf numFmtId="0" fontId="0" fillId="0" borderId="31" xfId="57" applyFont="1" applyBorder="1" applyAlignment="1">
      <alignment vertical="center"/>
      <protection/>
    </xf>
    <xf numFmtId="0" fontId="0" fillId="0" borderId="75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37" xfId="57" applyFont="1" applyBorder="1">
      <alignment/>
      <protection/>
    </xf>
    <xf numFmtId="0" fontId="0" fillId="0" borderId="23" xfId="57" applyFont="1" applyBorder="1" applyAlignment="1">
      <alignment horizontal="center"/>
      <protection/>
    </xf>
    <xf numFmtId="0" fontId="0" fillId="0" borderId="11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22" xfId="57" applyFont="1" applyBorder="1" applyAlignment="1">
      <alignment horizontal="center"/>
      <protection/>
    </xf>
    <xf numFmtId="0" fontId="0" fillId="0" borderId="9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75" xfId="57" applyFont="1" applyFill="1" applyBorder="1">
      <alignment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Font="1" applyBorder="1" applyAlignment="1">
      <alignment horizontal="right"/>
      <protection/>
    </xf>
    <xf numFmtId="0" fontId="0" fillId="0" borderId="12" xfId="57" applyFont="1" applyBorder="1" applyAlignment="1">
      <alignment horizontal="right"/>
      <protection/>
    </xf>
    <xf numFmtId="0" fontId="0" fillId="0" borderId="21" xfId="57" applyFont="1" applyBorder="1" applyAlignment="1">
      <alignment horizontal="center"/>
      <protection/>
    </xf>
    <xf numFmtId="0" fontId="0" fillId="0" borderId="7" xfId="57" applyFont="1" applyBorder="1">
      <alignment/>
      <protection/>
    </xf>
    <xf numFmtId="0" fontId="0" fillId="0" borderId="8" xfId="57" applyFont="1" applyBorder="1">
      <alignment/>
      <protection/>
    </xf>
    <xf numFmtId="173" fontId="0" fillId="0" borderId="8" xfId="57" applyNumberFormat="1" applyFont="1" applyBorder="1">
      <alignment/>
      <protection/>
    </xf>
    <xf numFmtId="173" fontId="0" fillId="0" borderId="7" xfId="57" applyNumberFormat="1" applyFont="1" applyBorder="1">
      <alignment/>
      <protection/>
    </xf>
    <xf numFmtId="0" fontId="0" fillId="0" borderId="8" xfId="57" applyFont="1" applyBorder="1" applyAlignment="1">
      <alignment horizontal="center"/>
      <protection/>
    </xf>
    <xf numFmtId="0" fontId="0" fillId="0" borderId="9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43" xfId="57" applyFont="1" applyBorder="1">
      <alignment/>
      <protection/>
    </xf>
    <xf numFmtId="0" fontId="0" fillId="0" borderId="97" xfId="57" applyFont="1" applyBorder="1" applyAlignment="1">
      <alignment horizontal="center"/>
      <protection/>
    </xf>
    <xf numFmtId="173" fontId="0" fillId="0" borderId="97" xfId="57" applyNumberFormat="1" applyFont="1" applyBorder="1" applyAlignment="1">
      <alignment horizontal="center"/>
      <protection/>
    </xf>
    <xf numFmtId="0" fontId="0" fillId="0" borderId="97" xfId="57" applyFont="1" applyBorder="1">
      <alignment/>
      <protection/>
    </xf>
    <xf numFmtId="0" fontId="0" fillId="0" borderId="58" xfId="57" applyFont="1" applyBorder="1">
      <alignment/>
      <protection/>
    </xf>
    <xf numFmtId="0" fontId="0" fillId="0" borderId="23" xfId="57" applyFont="1" applyBorder="1" applyAlignment="1" applyProtection="1">
      <alignment horizontal="left" indent="3"/>
      <protection/>
    </xf>
    <xf numFmtId="173" fontId="0" fillId="0" borderId="11" xfId="57" applyNumberFormat="1" applyFont="1" applyBorder="1">
      <alignment/>
      <protection/>
    </xf>
    <xf numFmtId="0" fontId="0" fillId="0" borderId="21" xfId="57" applyFont="1" applyBorder="1" applyAlignment="1" applyProtection="1">
      <alignment horizontal="left" indent="3"/>
      <protection/>
    </xf>
    <xf numFmtId="0" fontId="0" fillId="0" borderId="7" xfId="57" applyFont="1" applyBorder="1" applyAlignment="1">
      <alignment horizontal="center"/>
      <protection/>
    </xf>
    <xf numFmtId="0" fontId="0" fillId="0" borderId="7" xfId="57" applyFont="1" applyBorder="1" applyAlignment="1">
      <alignment horizontal="right"/>
      <protection/>
    </xf>
    <xf numFmtId="0" fontId="0" fillId="0" borderId="24" xfId="57" applyFont="1" applyBorder="1" applyAlignment="1" applyProtection="1">
      <alignment horizontal="left" indent="3"/>
      <protection/>
    </xf>
    <xf numFmtId="0" fontId="0" fillId="0" borderId="13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21" fillId="0" borderId="20" xfId="57" applyFont="1" applyBorder="1" applyAlignment="1">
      <alignment horizontal="center" vertical="center" wrapText="1"/>
      <protection/>
    </xf>
    <xf numFmtId="0" fontId="21" fillId="0" borderId="25" xfId="57" applyFont="1" applyBorder="1" applyAlignment="1">
      <alignment horizontal="center" vertical="center" wrapText="1"/>
      <protection/>
    </xf>
    <xf numFmtId="0" fontId="21" fillId="0" borderId="26" xfId="57" applyFont="1" applyBorder="1" applyAlignment="1">
      <alignment horizontal="center" vertical="center" wrapText="1"/>
      <protection/>
    </xf>
    <xf numFmtId="0" fontId="21" fillId="0" borderId="22" xfId="57" applyFont="1" applyBorder="1" applyAlignment="1">
      <alignment horizontal="center" vertical="center" wrapText="1"/>
      <protection/>
    </xf>
    <xf numFmtId="3" fontId="21" fillId="0" borderId="9" xfId="57" applyNumberFormat="1" applyFont="1" applyBorder="1" applyAlignment="1">
      <alignment horizontal="center" vertical="center" wrapText="1"/>
      <protection/>
    </xf>
    <xf numFmtId="3" fontId="21" fillId="0" borderId="10" xfId="57" applyNumberFormat="1" applyFont="1" applyBorder="1" applyAlignment="1">
      <alignment horizontal="center" vertical="center" wrapText="1"/>
      <protection/>
    </xf>
    <xf numFmtId="0" fontId="21" fillId="0" borderId="139" xfId="57" applyFont="1" applyBorder="1" applyAlignment="1">
      <alignment horizontal="center" vertical="center" wrapText="1"/>
      <protection/>
    </xf>
    <xf numFmtId="0" fontId="21" fillId="0" borderId="63" xfId="57" applyFont="1" applyBorder="1" applyAlignment="1">
      <alignment horizontal="center" vertical="center" wrapText="1"/>
      <protection/>
    </xf>
    <xf numFmtId="0" fontId="21" fillId="0" borderId="101" xfId="57" applyFont="1" applyBorder="1" applyAlignment="1">
      <alignment horizontal="center" vertical="center" wrapText="1"/>
      <protection/>
    </xf>
    <xf numFmtId="0" fontId="23" fillId="0" borderId="0" xfId="24" applyFont="1" applyAlignment="1">
      <alignment/>
    </xf>
    <xf numFmtId="0" fontId="20" fillId="0" borderId="0" xfId="58" applyFont="1">
      <alignment/>
      <protection/>
    </xf>
    <xf numFmtId="0" fontId="21" fillId="0" borderId="0" xfId="58" applyFont="1">
      <alignment/>
      <protection/>
    </xf>
    <xf numFmtId="0" fontId="20" fillId="0" borderId="0" xfId="58" applyFont="1" applyBorder="1" applyAlignment="1">
      <alignment horizontal="left"/>
      <protection/>
    </xf>
    <xf numFmtId="0" fontId="21" fillId="0" borderId="0" xfId="58" applyFont="1" applyAlignment="1">
      <alignment horizontal="right"/>
      <protection/>
    </xf>
    <xf numFmtId="1" fontId="21" fillId="0" borderId="59" xfId="58" applyNumberFormat="1" applyFont="1" applyFill="1" applyBorder="1" applyAlignment="1">
      <alignment horizontal="left"/>
      <protection/>
    </xf>
    <xf numFmtId="0" fontId="21" fillId="0" borderId="33" xfId="58" applyFont="1" applyBorder="1">
      <alignment/>
      <protection/>
    </xf>
    <xf numFmtId="4" fontId="21" fillId="0" borderId="34" xfId="58" applyNumberFormat="1" applyFont="1" applyBorder="1" applyAlignment="1">
      <alignment horizontal="center"/>
      <protection/>
    </xf>
    <xf numFmtId="4" fontId="21" fillId="0" borderId="102" xfId="58" applyNumberFormat="1" applyFont="1" applyBorder="1" applyAlignment="1">
      <alignment horizontal="center"/>
      <protection/>
    </xf>
    <xf numFmtId="0" fontId="21" fillId="0" borderId="60" xfId="58" applyFont="1" applyFill="1" applyBorder="1" applyAlignment="1">
      <alignment horizontal="left"/>
      <protection/>
    </xf>
    <xf numFmtId="0" fontId="21" fillId="0" borderId="39" xfId="58" applyFont="1" applyBorder="1">
      <alignment/>
      <protection/>
    </xf>
    <xf numFmtId="4" fontId="21" fillId="0" borderId="40" xfId="58" applyNumberFormat="1" applyFont="1" applyBorder="1" applyAlignment="1">
      <alignment horizontal="center"/>
      <protection/>
    </xf>
    <xf numFmtId="4" fontId="21" fillId="0" borderId="56" xfId="58" applyNumberFormat="1" applyFont="1" applyBorder="1" applyAlignment="1">
      <alignment horizontal="center"/>
      <protection/>
    </xf>
    <xf numFmtId="0" fontId="21" fillId="0" borderId="21" xfId="58" applyFont="1" applyBorder="1">
      <alignment/>
      <protection/>
    </xf>
    <xf numFmtId="197" fontId="21" fillId="0" borderId="16" xfId="58" applyNumberFormat="1" applyFont="1" applyFill="1" applyBorder="1">
      <alignment/>
      <protection/>
    </xf>
    <xf numFmtId="4" fontId="21" fillId="0" borderId="7" xfId="58" applyNumberFormat="1" applyFont="1" applyBorder="1">
      <alignment/>
      <protection/>
    </xf>
    <xf numFmtId="4" fontId="21" fillId="0" borderId="37" xfId="58" applyNumberFormat="1" applyFont="1" applyBorder="1">
      <alignment/>
      <protection/>
    </xf>
    <xf numFmtId="0" fontId="21" fillId="0" borderId="22" xfId="58" applyFont="1" applyBorder="1">
      <alignment/>
      <protection/>
    </xf>
    <xf numFmtId="0" fontId="21" fillId="0" borderId="17" xfId="58" applyFont="1" applyBorder="1">
      <alignment/>
      <protection/>
    </xf>
    <xf numFmtId="4" fontId="21" fillId="0" borderId="9" xfId="58" applyNumberFormat="1" applyFont="1" applyBorder="1">
      <alignment/>
      <protection/>
    </xf>
    <xf numFmtId="4" fontId="21" fillId="0" borderId="62" xfId="58" applyNumberFormat="1" applyFont="1" applyBorder="1">
      <alignment/>
      <protection/>
    </xf>
    <xf numFmtId="0" fontId="21" fillId="0" borderId="16" xfId="58" applyFont="1" applyBorder="1">
      <alignment/>
      <protection/>
    </xf>
    <xf numFmtId="197" fontId="21" fillId="0" borderId="17" xfId="58" applyNumberFormat="1" applyFont="1" applyFill="1" applyBorder="1">
      <alignment/>
      <protection/>
    </xf>
    <xf numFmtId="0" fontId="21" fillId="0" borderId="24" xfId="58" applyFont="1" applyBorder="1">
      <alignment/>
      <protection/>
    </xf>
    <xf numFmtId="0" fontId="21" fillId="0" borderId="19" xfId="58" applyFont="1" applyBorder="1">
      <alignment/>
      <protection/>
    </xf>
    <xf numFmtId="4" fontId="21" fillId="0" borderId="13" xfId="58" applyNumberFormat="1" applyFont="1" applyBorder="1">
      <alignment/>
      <protection/>
    </xf>
    <xf numFmtId="4" fontId="21" fillId="0" borderId="38" xfId="58" applyNumberFormat="1" applyFont="1" applyBorder="1">
      <alignment/>
      <protection/>
    </xf>
    <xf numFmtId="0" fontId="23" fillId="0" borderId="0" xfId="58" applyFont="1">
      <alignment/>
      <protection/>
    </xf>
    <xf numFmtId="0" fontId="21" fillId="0" borderId="0" xfId="58" applyFont="1" applyBorder="1">
      <alignment/>
      <protection/>
    </xf>
    <xf numFmtId="4" fontId="21" fillId="0" borderId="0" xfId="58" applyNumberFormat="1" applyFont="1" applyBorder="1">
      <alignment/>
      <protection/>
    </xf>
    <xf numFmtId="197" fontId="21" fillId="0" borderId="0" xfId="58" applyNumberFormat="1" applyFont="1" applyFill="1" applyBorder="1">
      <alignment/>
      <protection/>
    </xf>
    <xf numFmtId="0" fontId="6" fillId="0" borderId="0" xfId="0" applyFont="1" applyAlignment="1">
      <alignment horizontal="left"/>
    </xf>
    <xf numFmtId="0" fontId="33" fillId="0" borderId="0" xfId="0" applyFont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0" fillId="0" borderId="82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102" xfId="0" applyFont="1" applyBorder="1" applyAlignment="1">
      <alignment horizontal="center" vertical="top" wrapText="1"/>
    </xf>
    <xf numFmtId="0" fontId="0" fillId="0" borderId="7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83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0" fillId="0" borderId="131" xfId="0" applyFont="1" applyBorder="1" applyAlignment="1">
      <alignment horizontal="left" vertical="top" wrapText="1"/>
    </xf>
    <xf numFmtId="0" fontId="0" fillId="0" borderId="9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96" xfId="0" applyFont="1" applyBorder="1" applyAlignment="1">
      <alignment horizontal="left" vertical="top" wrapText="1"/>
    </xf>
    <xf numFmtId="0" fontId="67" fillId="0" borderId="9" xfId="0" applyFont="1" applyBorder="1" applyAlignment="1">
      <alignment horizontal="right" vertical="top" wrapText="1"/>
    </xf>
    <xf numFmtId="0" fontId="6" fillId="0" borderId="107" xfId="0" applyFont="1" applyBorder="1" applyAlignment="1">
      <alignment horizontal="left" vertical="top" wrapText="1"/>
    </xf>
    <xf numFmtId="0" fontId="0" fillId="0" borderId="147" xfId="0" applyFont="1" applyBorder="1" applyAlignment="1">
      <alignment horizontal="left" vertical="top" wrapText="1"/>
    </xf>
    <xf numFmtId="0" fontId="0" fillId="0" borderId="132" xfId="0" applyFont="1" applyBorder="1" applyAlignment="1">
      <alignment horizontal="left" vertical="top" wrapText="1"/>
    </xf>
    <xf numFmtId="0" fontId="0" fillId="0" borderId="10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top" wrapText="1"/>
    </xf>
    <xf numFmtId="0" fontId="67" fillId="0" borderId="96" xfId="0" applyFont="1" applyBorder="1" applyAlignment="1">
      <alignment horizontal="left" vertical="top" wrapText="1"/>
    </xf>
    <xf numFmtId="0" fontId="6" fillId="0" borderId="1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right" vertical="top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148" xfId="0" applyFont="1" applyBorder="1" applyAlignment="1">
      <alignment horizontal="left" vertical="top" wrapText="1"/>
    </xf>
    <xf numFmtId="2" fontId="0" fillId="0" borderId="136" xfId="0" applyNumberFormat="1" applyFont="1" applyBorder="1" applyAlignment="1">
      <alignment vertical="top" wrapText="1"/>
    </xf>
    <xf numFmtId="2" fontId="0" fillId="3" borderId="149" xfId="0" applyNumberFormat="1" applyFont="1" applyFill="1" applyBorder="1" applyAlignment="1">
      <alignment vertical="top" wrapText="1"/>
    </xf>
    <xf numFmtId="2" fontId="0" fillId="0" borderId="9" xfId="0" applyNumberFormat="1" applyFont="1" applyBorder="1" applyAlignment="1">
      <alignment horizontal="right" vertical="top" wrapText="1"/>
    </xf>
    <xf numFmtId="2" fontId="0" fillId="3" borderId="46" xfId="0" applyNumberFormat="1" applyFont="1" applyFill="1" applyBorder="1" applyAlignment="1">
      <alignment vertical="top" wrapText="1"/>
    </xf>
    <xf numFmtId="2" fontId="0" fillId="0" borderId="45" xfId="0" applyNumberFormat="1" applyFont="1" applyBorder="1" applyAlignment="1">
      <alignment horizontal="right" vertical="top" wrapText="1"/>
    </xf>
    <xf numFmtId="2" fontId="0" fillId="0" borderId="7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right" vertical="top" wrapText="1"/>
    </xf>
    <xf numFmtId="2" fontId="6" fillId="3" borderId="46" xfId="0" applyNumberFormat="1" applyFont="1" applyFill="1" applyBorder="1" applyAlignment="1">
      <alignment vertical="top" wrapText="1"/>
    </xf>
    <xf numFmtId="2" fontId="0" fillId="3" borderId="8" xfId="0" applyNumberFormat="1" applyFont="1" applyFill="1" applyBorder="1" applyAlignment="1">
      <alignment vertical="top" wrapText="1"/>
    </xf>
    <xf numFmtId="2" fontId="0" fillId="3" borderId="10" xfId="0" applyNumberFormat="1" applyFont="1" applyFill="1" applyBorder="1" applyAlignment="1">
      <alignment vertical="top" wrapText="1"/>
    </xf>
    <xf numFmtId="2" fontId="0" fillId="3" borderId="12" xfId="0" applyNumberFormat="1" applyFont="1" applyFill="1" applyBorder="1" applyAlignment="1">
      <alignment vertical="top" wrapText="1"/>
    </xf>
    <xf numFmtId="2" fontId="33" fillId="0" borderId="0" xfId="0" applyNumberFormat="1" applyFont="1" applyAlignment="1">
      <alignment/>
    </xf>
    <xf numFmtId="0" fontId="0" fillId="0" borderId="7" xfId="0" applyFont="1" applyBorder="1" applyAlignment="1">
      <alignment vertical="top" wrapText="1"/>
    </xf>
    <xf numFmtId="0" fontId="6" fillId="3" borderId="14" xfId="0" applyFont="1" applyFill="1" applyBorder="1" applyAlignment="1">
      <alignment horizontal="right" vertical="top" wrapText="1"/>
    </xf>
    <xf numFmtId="2" fontId="19" fillId="0" borderId="0" xfId="0" applyNumberFormat="1" applyFont="1" applyAlignment="1">
      <alignment/>
    </xf>
    <xf numFmtId="181" fontId="27" fillId="0" borderId="7" xfId="48" applyNumberFormat="1" applyFont="1" applyFill="1" applyBorder="1" applyAlignment="1">
      <alignment horizontal="right" vertical="center"/>
      <protection/>
    </xf>
    <xf numFmtId="181" fontId="27" fillId="0" borderId="19" xfId="48" applyNumberFormat="1" applyFont="1" applyFill="1" applyBorder="1" applyAlignment="1">
      <alignment horizontal="right"/>
      <protection/>
    </xf>
    <xf numFmtId="181" fontId="27" fillId="0" borderId="13" xfId="48" applyNumberFormat="1" applyFont="1" applyFill="1" applyBorder="1" applyAlignment="1">
      <alignment horizontal="right"/>
      <protection/>
    </xf>
    <xf numFmtId="195" fontId="21" fillId="0" borderId="7" xfId="65" applyNumberFormat="1" applyFont="1" applyFill="1" applyBorder="1" applyAlignment="1">
      <alignment horizontal="right" vertical="center"/>
      <protection/>
    </xf>
    <xf numFmtId="0" fontId="21" fillId="0" borderId="54" xfId="57" applyFont="1" applyBorder="1" applyAlignment="1">
      <alignment horizontal="right" vertical="center"/>
      <protection/>
    </xf>
    <xf numFmtId="3" fontId="21" fillId="0" borderId="16" xfId="57" applyNumberFormat="1" applyFont="1" applyBorder="1">
      <alignment/>
      <protection/>
    </xf>
    <xf numFmtId="3" fontId="21" fillId="0" borderId="19" xfId="57" applyNumberFormat="1" applyFont="1" applyBorder="1">
      <alignment/>
      <protection/>
    </xf>
    <xf numFmtId="3" fontId="0" fillId="0" borderId="48" xfId="57" applyNumberFormat="1" applyFont="1" applyBorder="1">
      <alignment/>
      <protection/>
    </xf>
    <xf numFmtId="173" fontId="0" fillId="0" borderId="7" xfId="57" applyNumberFormat="1" applyFont="1" applyBorder="1">
      <alignment/>
      <protection/>
    </xf>
    <xf numFmtId="3" fontId="0" fillId="0" borderId="79" xfId="57" applyNumberFormat="1" applyFont="1" applyBorder="1">
      <alignment/>
      <protection/>
    </xf>
    <xf numFmtId="173" fontId="0" fillId="0" borderId="63" xfId="57" applyNumberFormat="1" applyFont="1" applyBorder="1">
      <alignment/>
      <protection/>
    </xf>
    <xf numFmtId="179" fontId="21" fillId="0" borderId="57" xfId="66" applyNumberFormat="1" applyFont="1" applyBorder="1" applyAlignment="1">
      <alignment horizontal="right"/>
      <protection/>
    </xf>
    <xf numFmtId="0" fontId="0" fillId="0" borderId="40" xfId="57" applyFont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wrapText="1"/>
    </xf>
    <xf numFmtId="0" fontId="0" fillId="0" borderId="1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12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3" fontId="0" fillId="0" borderId="45" xfId="0" applyNumberFormat="1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1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02" xfId="0" applyFont="1" applyBorder="1" applyAlignment="1">
      <alignment horizontal="center" wrapText="1"/>
    </xf>
    <xf numFmtId="0" fontId="0" fillId="0" borderId="97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138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21" fillId="0" borderId="0" xfId="56" applyFont="1" applyBorder="1" applyAlignment="1">
      <alignment horizontal="right"/>
      <protection/>
    </xf>
    <xf numFmtId="0" fontId="0" fillId="0" borderId="1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9" fontId="0" fillId="0" borderId="9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179" fontId="0" fillId="0" borderId="33" xfId="0" applyNumberFormat="1" applyFont="1" applyFill="1" applyBorder="1" applyAlignment="1">
      <alignment horizontal="center" vertical="center" wrapText="1"/>
    </xf>
    <xf numFmtId="179" fontId="0" fillId="0" borderId="34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1" fillId="0" borderId="122" xfId="59" applyFont="1" applyBorder="1" applyAlignment="1">
      <alignment horizontal="center"/>
      <protection/>
    </xf>
    <xf numFmtId="0" fontId="21" fillId="0" borderId="2" xfId="59" applyFont="1" applyBorder="1" applyAlignment="1">
      <alignment horizontal="center"/>
      <protection/>
    </xf>
    <xf numFmtId="0" fontId="21" fillId="0" borderId="49" xfId="59" applyFont="1" applyBorder="1" applyAlignment="1">
      <alignment horizontal="center"/>
      <protection/>
    </xf>
    <xf numFmtId="0" fontId="21" fillId="0" borderId="27" xfId="59" applyFont="1" applyBorder="1" applyAlignment="1">
      <alignment horizontal="center"/>
      <protection/>
    </xf>
    <xf numFmtId="0" fontId="21" fillId="0" borderId="59" xfId="59" applyFont="1" applyBorder="1" applyAlignment="1">
      <alignment horizontal="center" vertical="center"/>
      <protection/>
    </xf>
    <xf numFmtId="0" fontId="21" fillId="0" borderId="60" xfId="59" applyFont="1" applyBorder="1" applyAlignment="1">
      <alignment horizontal="center" vertical="center"/>
      <protection/>
    </xf>
    <xf numFmtId="0" fontId="21" fillId="0" borderId="150" xfId="68" applyFont="1" applyBorder="1" applyAlignment="1">
      <alignment horizontal="center" vertical="center"/>
      <protection/>
    </xf>
    <xf numFmtId="0" fontId="21" fillId="0" borderId="20" xfId="60" applyFont="1" applyBorder="1" applyAlignment="1">
      <alignment horizontal="center" vertical="center"/>
      <protection/>
    </xf>
    <xf numFmtId="0" fontId="21" fillId="0" borderId="59" xfId="61" applyFont="1" applyBorder="1" applyAlignment="1">
      <alignment horizontal="center" vertical="center"/>
      <protection/>
    </xf>
    <xf numFmtId="0" fontId="21" fillId="0" borderId="60" xfId="61" applyFont="1" applyBorder="1" applyAlignment="1">
      <alignment horizontal="center" vertical="center"/>
      <protection/>
    </xf>
    <xf numFmtId="0" fontId="21" fillId="0" borderId="59" xfId="62" applyFont="1" applyBorder="1" applyAlignment="1">
      <alignment horizontal="center" vertical="center"/>
      <protection/>
    </xf>
    <xf numFmtId="0" fontId="21" fillId="0" borderId="60" xfId="62" applyFont="1" applyBorder="1" applyAlignment="1">
      <alignment horizontal="center" vertical="center"/>
      <protection/>
    </xf>
    <xf numFmtId="0" fontId="31" fillId="0" borderId="0" xfId="62" applyFont="1" applyAlignment="1">
      <alignment/>
      <protection/>
    </xf>
    <xf numFmtId="0" fontId="27" fillId="0" borderId="0" xfId="62" applyAlignment="1">
      <alignment/>
      <protection/>
    </xf>
    <xf numFmtId="185" fontId="21" fillId="0" borderId="151" xfId="36" applyNumberFormat="1" applyFont="1" applyBorder="1" applyAlignment="1">
      <alignment horizontal="center" vertical="center" wrapText="1"/>
      <protection/>
    </xf>
    <xf numFmtId="185" fontId="21" fillId="0" borderId="2" xfId="36" applyNumberFormat="1" applyFont="1" applyBorder="1" applyAlignment="1">
      <alignment horizontal="center" vertical="center" wrapText="1"/>
      <protection/>
    </xf>
    <xf numFmtId="185" fontId="21" fillId="0" borderId="27" xfId="36" applyNumberFormat="1" applyFont="1" applyBorder="1" applyAlignment="1">
      <alignment horizontal="center" vertical="center" wrapText="1"/>
      <protection/>
    </xf>
    <xf numFmtId="180" fontId="21" fillId="0" borderId="122" xfId="36" applyNumberFormat="1" applyFont="1" applyBorder="1" applyAlignment="1">
      <alignment horizontal="center" vertical="center"/>
      <protection/>
    </xf>
    <xf numFmtId="180" fontId="21" fillId="0" borderId="2" xfId="36" applyNumberFormat="1" applyFont="1" applyBorder="1" applyAlignment="1">
      <alignment horizontal="center" vertical="center"/>
      <protection/>
    </xf>
    <xf numFmtId="180" fontId="21" fillId="0" borderId="2" xfId="36" applyNumberFormat="1" applyFont="1" applyBorder="1" applyAlignment="1">
      <alignment horizontal="center" vertical="center" wrapText="1"/>
      <protection/>
    </xf>
    <xf numFmtId="180" fontId="21" fillId="0" borderId="27" xfId="36" applyNumberFormat="1" applyFont="1" applyBorder="1" applyAlignment="1">
      <alignment horizontal="center" vertical="center" wrapText="1"/>
      <protection/>
    </xf>
    <xf numFmtId="180" fontId="21" fillId="0" borderId="49" xfId="36" applyNumberFormat="1" applyFont="1" applyBorder="1" applyAlignment="1">
      <alignment horizontal="center" vertical="center" wrapText="1"/>
      <protection/>
    </xf>
    <xf numFmtId="180" fontId="21" fillId="0" borderId="27" xfId="36" applyNumberFormat="1" applyFont="1" applyBorder="1" applyAlignment="1">
      <alignment horizontal="center" vertical="center"/>
      <protection/>
    </xf>
    <xf numFmtId="0" fontId="27" fillId="0" borderId="1" xfId="37" applyFont="1" applyBorder="1" applyAlignment="1">
      <alignment horizontal="center" vertical="center"/>
      <protection/>
    </xf>
    <xf numFmtId="0" fontId="27" fillId="0" borderId="102" xfId="37" applyFont="1" applyBorder="1" applyAlignment="1">
      <alignment horizontal="center" vertical="center"/>
      <protection/>
    </xf>
    <xf numFmtId="185" fontId="21" fillId="0" borderId="152" xfId="38" applyNumberFormat="1" applyFont="1" applyBorder="1" applyAlignment="1">
      <alignment horizontal="center" vertical="center"/>
      <protection/>
    </xf>
    <xf numFmtId="185" fontId="21" fillId="0" borderId="28" xfId="38" applyNumberFormat="1" applyFont="1" applyBorder="1" applyAlignment="1">
      <alignment horizontal="center" vertical="center"/>
      <protection/>
    </xf>
    <xf numFmtId="185" fontId="21" fillId="0" borderId="122" xfId="38" applyNumberFormat="1" applyFont="1" applyBorder="1" applyAlignment="1">
      <alignment horizontal="center" vertical="center"/>
      <protection/>
    </xf>
    <xf numFmtId="185" fontId="21" fillId="0" borderId="153" xfId="38" applyNumberFormat="1" applyFont="1" applyBorder="1" applyAlignment="1">
      <alignment horizontal="center" vertical="center"/>
      <protection/>
    </xf>
    <xf numFmtId="180" fontId="21" fillId="0" borderId="2" xfId="38" applyNumberFormat="1" applyFont="1" applyBorder="1" applyAlignment="1">
      <alignment horizontal="center" vertical="center"/>
      <protection/>
    </xf>
    <xf numFmtId="180" fontId="21" fillId="0" borderId="49" xfId="38" applyNumberFormat="1" applyFont="1" applyBorder="1" applyAlignment="1">
      <alignment horizontal="center" vertical="center"/>
      <protection/>
    </xf>
    <xf numFmtId="0" fontId="21" fillId="0" borderId="59" xfId="40" applyFont="1" applyBorder="1" applyAlignment="1">
      <alignment horizontal="center" vertical="center"/>
      <protection/>
    </xf>
    <xf numFmtId="0" fontId="21" fillId="0" borderId="60" xfId="40" applyFont="1" applyBorder="1" applyAlignment="1">
      <alignment horizontal="center" vertical="center"/>
      <protection/>
    </xf>
    <xf numFmtId="0" fontId="39" fillId="0" borderId="61" xfId="40" applyFont="1" applyBorder="1" applyAlignment="1">
      <alignment horizontal="center"/>
      <protection/>
    </xf>
    <xf numFmtId="0" fontId="39" fillId="0" borderId="62" xfId="40" applyFont="1" applyBorder="1" applyAlignment="1">
      <alignment horizontal="center"/>
      <protection/>
    </xf>
    <xf numFmtId="0" fontId="21" fillId="0" borderId="122" xfId="40" applyFont="1" applyBorder="1" applyAlignment="1">
      <alignment horizontal="center"/>
      <protection/>
    </xf>
    <xf numFmtId="0" fontId="21" fillId="0" borderId="2" xfId="40" applyFont="1" applyBorder="1" applyAlignment="1">
      <alignment horizontal="center"/>
      <protection/>
    </xf>
    <xf numFmtId="0" fontId="21" fillId="0" borderId="28" xfId="41" applyFont="1" applyBorder="1" applyAlignment="1">
      <alignment horizontal="center"/>
      <protection/>
    </xf>
    <xf numFmtId="0" fontId="21" fillId="0" borderId="27" xfId="41" applyFont="1" applyBorder="1" applyAlignment="1">
      <alignment horizontal="center"/>
      <protection/>
    </xf>
    <xf numFmtId="0" fontId="21" fillId="0" borderId="52" xfId="41" applyFont="1" applyBorder="1" applyAlignment="1">
      <alignment horizontal="center"/>
      <protection/>
    </xf>
    <xf numFmtId="0" fontId="21" fillId="0" borderId="17" xfId="41" applyFont="1" applyBorder="1" applyAlignment="1">
      <alignment horizontal="center"/>
      <protection/>
    </xf>
    <xf numFmtId="0" fontId="21" fillId="0" borderId="42" xfId="41" applyFont="1" applyBorder="1" applyAlignment="1">
      <alignment horizontal="center"/>
      <protection/>
    </xf>
    <xf numFmtId="0" fontId="21" fillId="0" borderId="9" xfId="41" applyFont="1" applyBorder="1" applyAlignment="1">
      <alignment horizontal="center"/>
      <protection/>
    </xf>
    <xf numFmtId="0" fontId="21" fillId="0" borderId="10" xfId="41" applyFont="1" applyBorder="1" applyAlignment="1">
      <alignment horizontal="center"/>
      <protection/>
    </xf>
    <xf numFmtId="0" fontId="21" fillId="0" borderId="75" xfId="42" applyFont="1" applyBorder="1" applyAlignment="1" quotePrefix="1">
      <alignment horizontal="left" vertical="center"/>
      <protection/>
    </xf>
    <xf numFmtId="0" fontId="21" fillId="0" borderId="0" xfId="42" applyFont="1" applyBorder="1" applyAlignment="1" quotePrefix="1">
      <alignment horizontal="left" vertical="center"/>
      <protection/>
    </xf>
    <xf numFmtId="0" fontId="21" fillId="0" borderId="95" xfId="42" applyFont="1" applyBorder="1" applyAlignment="1" quotePrefix="1">
      <alignment horizontal="left" vertical="center"/>
      <protection/>
    </xf>
    <xf numFmtId="0" fontId="21" fillId="0" borderId="75" xfId="42" applyFont="1" applyBorder="1" applyAlignment="1">
      <alignment horizontal="left" vertical="center"/>
      <protection/>
    </xf>
    <xf numFmtId="0" fontId="21" fillId="0" borderId="0" xfId="42" applyFont="1" applyBorder="1" applyAlignment="1">
      <alignment horizontal="left" vertical="center"/>
      <protection/>
    </xf>
    <xf numFmtId="0" fontId="21" fillId="0" borderId="95" xfId="42" applyFont="1" applyBorder="1" applyAlignment="1">
      <alignment horizontal="left" vertical="center"/>
      <protection/>
    </xf>
    <xf numFmtId="0" fontId="21" fillId="0" borderId="2" xfId="42" applyFont="1" applyBorder="1" applyAlignment="1">
      <alignment horizontal="center" vertical="center"/>
      <protection/>
    </xf>
    <xf numFmtId="0" fontId="21" fillId="0" borderId="107" xfId="42" applyFont="1" applyBorder="1" applyAlignment="1">
      <alignment horizontal="left" vertical="center"/>
      <protection/>
    </xf>
    <xf numFmtId="0" fontId="21" fillId="0" borderId="5" xfId="42" applyFont="1" applyBorder="1" applyAlignment="1">
      <alignment horizontal="left" vertical="center"/>
      <protection/>
    </xf>
    <xf numFmtId="0" fontId="21" fillId="0" borderId="108" xfId="42" applyFont="1" applyBorder="1" applyAlignment="1">
      <alignment horizontal="left" vertical="center"/>
      <protection/>
    </xf>
    <xf numFmtId="0" fontId="21" fillId="0" borderId="2" xfId="44" applyFont="1" applyBorder="1" applyAlignment="1">
      <alignment horizontal="center" wrapText="1"/>
      <protection/>
    </xf>
    <xf numFmtId="0" fontId="21" fillId="0" borderId="49" xfId="44" applyFont="1" applyBorder="1" applyAlignment="1">
      <alignment horizontal="center" wrapText="1"/>
      <protection/>
    </xf>
    <xf numFmtId="0" fontId="21" fillId="0" borderId="1" xfId="45" applyFont="1" applyBorder="1" applyAlignment="1">
      <alignment horizontal="center" vertical="center"/>
      <protection/>
    </xf>
    <xf numFmtId="0" fontId="21" fillId="0" borderId="65" xfId="45" applyFont="1" applyBorder="1" applyAlignment="1">
      <alignment horizontal="center" vertical="center"/>
      <protection/>
    </xf>
    <xf numFmtId="0" fontId="21" fillId="0" borderId="61" xfId="45" applyFont="1" applyBorder="1" applyAlignment="1">
      <alignment horizontal="center" vertical="center"/>
      <protection/>
    </xf>
    <xf numFmtId="0" fontId="21" fillId="0" borderId="67" xfId="45" applyFont="1" applyBorder="1" applyAlignment="1">
      <alignment horizontal="center" vertical="center"/>
      <protection/>
    </xf>
    <xf numFmtId="0" fontId="21" fillId="0" borderId="1" xfId="45" applyFont="1" applyBorder="1" applyAlignment="1">
      <alignment horizontal="center"/>
      <protection/>
    </xf>
    <xf numFmtId="0" fontId="21" fillId="0" borderId="102" xfId="45" applyFont="1" applyBorder="1" applyAlignment="1">
      <alignment horizontal="center"/>
      <protection/>
    </xf>
    <xf numFmtId="0" fontId="21" fillId="0" borderId="61" xfId="45" applyFont="1" applyBorder="1" applyAlignment="1">
      <alignment horizontal="center"/>
      <protection/>
    </xf>
    <xf numFmtId="0" fontId="21" fillId="0" borderId="62" xfId="45" applyFont="1" applyBorder="1" applyAlignment="1">
      <alignment horizontal="center"/>
      <protection/>
    </xf>
    <xf numFmtId="0" fontId="21" fillId="0" borderId="64" xfId="45" applyFont="1" applyBorder="1" applyAlignment="1">
      <alignment horizontal="center" vertical="center"/>
      <protection/>
    </xf>
    <xf numFmtId="0" fontId="21" fillId="0" borderId="66" xfId="45" applyFont="1" applyBorder="1" applyAlignment="1">
      <alignment horizontal="center" vertical="center"/>
      <protection/>
    </xf>
    <xf numFmtId="0" fontId="21" fillId="0" borderId="2" xfId="46" applyFont="1" applyBorder="1" applyAlignment="1">
      <alignment horizontal="center" wrapText="1"/>
      <protection/>
    </xf>
    <xf numFmtId="0" fontId="21" fillId="0" borderId="49" xfId="46" applyFont="1" applyBorder="1" applyAlignment="1">
      <alignment horizontal="center" wrapText="1"/>
      <protection/>
    </xf>
    <xf numFmtId="0" fontId="21" fillId="0" borderId="1" xfId="48" applyFont="1" applyBorder="1" applyAlignment="1">
      <alignment horizontal="center" wrapText="1"/>
      <protection/>
    </xf>
    <xf numFmtId="0" fontId="27" fillId="0" borderId="33" xfId="48" applyBorder="1" applyAlignment="1">
      <alignment horizontal="center" wrapText="1"/>
      <protection/>
    </xf>
    <xf numFmtId="181" fontId="21" fillId="0" borderId="41" xfId="48" applyNumberFormat="1" applyFont="1" applyBorder="1" applyAlignment="1">
      <alignment horizontal="right" vertical="center" wrapText="1"/>
      <protection/>
    </xf>
    <xf numFmtId="3" fontId="29" fillId="0" borderId="37" xfId="48" applyNumberFormat="1" applyFont="1" applyBorder="1" applyAlignment="1">
      <alignment horizontal="left" vertical="center" wrapText="1"/>
      <protection/>
    </xf>
    <xf numFmtId="0" fontId="21" fillId="0" borderId="37" xfId="48" applyFont="1" applyBorder="1" applyAlignment="1">
      <alignment horizontal="left" vertical="center" wrapText="1"/>
      <protection/>
    </xf>
    <xf numFmtId="0" fontId="21" fillId="0" borderId="112" xfId="48" applyFont="1" applyBorder="1" applyAlignment="1">
      <alignment horizontal="center" vertical="center" wrapText="1"/>
      <protection/>
    </xf>
    <xf numFmtId="0" fontId="21" fillId="0" borderId="102" xfId="48" applyFont="1" applyBorder="1" applyAlignment="1">
      <alignment horizontal="center" vertical="center" wrapText="1"/>
      <protection/>
    </xf>
    <xf numFmtId="0" fontId="27" fillId="0" borderId="82" xfId="49" applyFont="1" applyBorder="1" applyAlignment="1">
      <alignment horizontal="center" vertical="center"/>
      <protection/>
    </xf>
    <xf numFmtId="0" fontId="27" fillId="0" borderId="75" xfId="49" applyFont="1" applyBorder="1" applyAlignment="1">
      <alignment horizontal="center" vertical="center"/>
      <protection/>
    </xf>
    <xf numFmtId="0" fontId="27" fillId="0" borderId="83" xfId="49" applyFont="1" applyBorder="1" applyAlignment="1">
      <alignment horizontal="center" vertical="center"/>
      <protection/>
    </xf>
    <xf numFmtId="0" fontId="27" fillId="0" borderId="64" xfId="49" applyFont="1" applyBorder="1" applyAlignment="1">
      <alignment horizontal="center"/>
      <protection/>
    </xf>
    <xf numFmtId="0" fontId="27" fillId="0" borderId="1" xfId="49" applyFont="1" applyBorder="1" applyAlignment="1">
      <alignment horizontal="center"/>
      <protection/>
    </xf>
    <xf numFmtId="0" fontId="27" fillId="0" borderId="2" xfId="49" applyFont="1" applyBorder="1" applyAlignment="1">
      <alignment horizontal="center"/>
      <protection/>
    </xf>
    <xf numFmtId="0" fontId="27" fillId="0" borderId="154" xfId="49" applyFont="1" applyBorder="1" applyAlignment="1">
      <alignment horizontal="center"/>
      <protection/>
    </xf>
    <xf numFmtId="0" fontId="27" fillId="0" borderId="49" xfId="49" applyFont="1" applyBorder="1" applyAlignment="1">
      <alignment horizontal="center"/>
      <protection/>
    </xf>
    <xf numFmtId="0" fontId="27" fillId="0" borderId="155" xfId="49" applyFont="1" applyFill="1" applyBorder="1" applyAlignment="1">
      <alignment horizontal="center"/>
      <protection/>
    </xf>
    <xf numFmtId="0" fontId="27" fillId="0" borderId="44" xfId="49" applyFont="1" applyFill="1" applyBorder="1" applyAlignment="1">
      <alignment horizontal="center"/>
      <protection/>
    </xf>
    <xf numFmtId="0" fontId="27" fillId="0" borderId="97" xfId="49" applyFont="1" applyFill="1" applyBorder="1" applyAlignment="1">
      <alignment horizontal="center"/>
      <protection/>
    </xf>
    <xf numFmtId="0" fontId="27" fillId="0" borderId="98" xfId="49" applyFont="1" applyFill="1" applyBorder="1" applyAlignment="1">
      <alignment horizontal="center"/>
      <protection/>
    </xf>
    <xf numFmtId="0" fontId="27" fillId="0" borderId="58" xfId="49" applyFont="1" applyFill="1" applyBorder="1" applyAlignment="1">
      <alignment horizontal="center"/>
      <protection/>
    </xf>
    <xf numFmtId="0" fontId="27" fillId="0" borderId="59" xfId="49" applyFont="1" applyBorder="1" applyAlignment="1">
      <alignment horizontal="center" vertical="center"/>
      <protection/>
    </xf>
    <xf numFmtId="0" fontId="19" fillId="0" borderId="21" xfId="49" applyBorder="1" applyAlignment="1">
      <alignment horizontal="center" vertical="center"/>
      <protection/>
    </xf>
    <xf numFmtId="0" fontId="19" fillId="0" borderId="60" xfId="49" applyBorder="1" applyAlignment="1">
      <alignment horizontal="center" vertical="center"/>
      <protection/>
    </xf>
    <xf numFmtId="0" fontId="27" fillId="0" borderId="33" xfId="49" applyFont="1" applyFill="1" applyBorder="1" applyAlignment="1">
      <alignment horizontal="center" vertical="center"/>
      <protection/>
    </xf>
    <xf numFmtId="0" fontId="19" fillId="0" borderId="16" xfId="49" applyFill="1" applyBorder="1" applyAlignment="1">
      <alignment horizontal="center" vertical="center"/>
      <protection/>
    </xf>
    <xf numFmtId="0" fontId="19" fillId="0" borderId="39" xfId="49" applyFill="1" applyBorder="1" applyAlignment="1">
      <alignment horizontal="center" vertical="center"/>
      <protection/>
    </xf>
    <xf numFmtId="0" fontId="27" fillId="0" borderId="11" xfId="49" applyFont="1" applyFill="1" applyBorder="1" applyAlignment="1">
      <alignment horizontal="center" vertical="center"/>
      <protection/>
    </xf>
    <xf numFmtId="0" fontId="19" fillId="0" borderId="7" xfId="49" applyFill="1" applyBorder="1" applyAlignment="1">
      <alignment horizontal="center" vertical="center"/>
      <protection/>
    </xf>
    <xf numFmtId="0" fontId="19" fillId="0" borderId="40" xfId="49" applyFill="1" applyBorder="1" applyAlignment="1">
      <alignment horizontal="center" vertical="center"/>
      <protection/>
    </xf>
    <xf numFmtId="0" fontId="27" fillId="0" borderId="12" xfId="49" applyFont="1" applyFill="1" applyBorder="1" applyAlignment="1">
      <alignment horizontal="center" vertical="center"/>
      <protection/>
    </xf>
    <xf numFmtId="0" fontId="19" fillId="0" borderId="47" xfId="49" applyFill="1" applyBorder="1" applyAlignment="1">
      <alignment horizontal="center" vertical="center"/>
      <protection/>
    </xf>
    <xf numFmtId="0" fontId="27" fillId="0" borderId="122" xfId="49" applyFont="1" applyFill="1" applyBorder="1" applyAlignment="1">
      <alignment horizontal="center"/>
      <protection/>
    </xf>
    <xf numFmtId="0" fontId="27" fillId="0" borderId="2" xfId="49" applyFont="1" applyFill="1" applyBorder="1" applyAlignment="1">
      <alignment horizontal="center"/>
      <protection/>
    </xf>
    <xf numFmtId="0" fontId="27" fillId="0" borderId="49" xfId="49" applyFont="1" applyFill="1" applyBorder="1" applyAlignment="1">
      <alignment horizontal="center"/>
      <protection/>
    </xf>
    <xf numFmtId="0" fontId="27" fillId="0" borderId="41" xfId="49" applyFont="1" applyFill="1" applyBorder="1" applyAlignment="1">
      <alignment horizontal="center"/>
      <protection/>
    </xf>
    <xf numFmtId="0" fontId="27" fillId="0" borderId="0" xfId="49" applyFont="1" applyFill="1" applyBorder="1" applyAlignment="1">
      <alignment horizontal="center"/>
      <protection/>
    </xf>
    <xf numFmtId="0" fontId="27" fillId="0" borderId="37" xfId="49" applyFont="1" applyFill="1" applyBorder="1" applyAlignment="1">
      <alignment horizontal="center"/>
      <protection/>
    </xf>
    <xf numFmtId="0" fontId="0" fillId="0" borderId="156" xfId="49" applyFont="1" applyBorder="1" applyAlignment="1">
      <alignment/>
      <protection/>
    </xf>
    <xf numFmtId="0" fontId="0" fillId="0" borderId="157" xfId="49" applyFont="1" applyBorder="1" applyAlignment="1">
      <alignment/>
      <protection/>
    </xf>
    <xf numFmtId="0" fontId="21" fillId="0" borderId="0" xfId="50" applyFont="1" applyFill="1" applyBorder="1" applyAlignment="1">
      <alignment horizontal="right"/>
      <protection/>
    </xf>
    <xf numFmtId="0" fontId="21" fillId="0" borderId="1" xfId="50" applyFont="1" applyFill="1" applyBorder="1" applyAlignment="1">
      <alignment horizontal="center"/>
      <protection/>
    </xf>
    <xf numFmtId="0" fontId="21" fillId="0" borderId="112" xfId="50" applyFont="1" applyFill="1" applyBorder="1" applyAlignment="1">
      <alignment horizontal="center"/>
      <protection/>
    </xf>
    <xf numFmtId="0" fontId="21" fillId="0" borderId="102" xfId="50" applyFont="1" applyFill="1" applyBorder="1" applyAlignment="1">
      <alignment horizontal="center"/>
      <protection/>
    </xf>
    <xf numFmtId="0" fontId="23" fillId="0" borderId="0" xfId="50" applyFont="1" applyFill="1" applyBorder="1" applyAlignment="1">
      <alignment horizontal="center"/>
      <protection/>
    </xf>
    <xf numFmtId="0" fontId="21" fillId="0" borderId="2" xfId="51" applyFont="1" applyFill="1" applyBorder="1" applyAlignment="1">
      <alignment horizontal="center"/>
      <protection/>
    </xf>
    <xf numFmtId="0" fontId="21" fillId="0" borderId="27" xfId="51" applyFont="1" applyFill="1" applyBorder="1" applyAlignment="1">
      <alignment horizontal="center"/>
      <protection/>
    </xf>
    <xf numFmtId="0" fontId="21" fillId="0" borderId="122" xfId="51" applyFont="1" applyFill="1" applyBorder="1" applyAlignment="1">
      <alignment horizontal="center"/>
      <protection/>
    </xf>
    <xf numFmtId="0" fontId="21" fillId="0" borderId="49" xfId="51" applyFont="1" applyFill="1" applyBorder="1" applyAlignment="1">
      <alignment horizontal="center"/>
      <protection/>
    </xf>
    <xf numFmtId="0" fontId="21" fillId="0" borderId="0" xfId="51" applyFont="1" applyFill="1" applyBorder="1" applyAlignment="1">
      <alignment horizontal="right"/>
      <protection/>
    </xf>
    <xf numFmtId="0" fontId="21" fillId="0" borderId="28" xfId="51" applyFont="1" applyFill="1" applyBorder="1" applyAlignment="1">
      <alignment horizontal="center"/>
      <protection/>
    </xf>
    <xf numFmtId="0" fontId="21" fillId="0" borderId="32" xfId="51" applyFont="1" applyFill="1" applyBorder="1" applyAlignment="1">
      <alignment horizontal="right"/>
      <protection/>
    </xf>
    <xf numFmtId="0" fontId="19" fillId="0" borderId="32" xfId="51" applyBorder="1" applyAlignment="1">
      <alignment/>
      <protection/>
    </xf>
    <xf numFmtId="0" fontId="21" fillId="0" borderId="23" xfId="53" applyFont="1" applyBorder="1" applyAlignment="1">
      <alignment horizontal="center"/>
      <protection/>
    </xf>
    <xf numFmtId="0" fontId="21" fillId="0" borderId="60" xfId="53" applyFont="1" applyBorder="1" applyAlignment="1">
      <alignment horizontal="center"/>
      <protection/>
    </xf>
    <xf numFmtId="0" fontId="21" fillId="0" borderId="97" xfId="53" applyFont="1" applyBorder="1" applyAlignment="1">
      <alignment horizontal="center"/>
      <protection/>
    </xf>
    <xf numFmtId="0" fontId="21" fillId="0" borderId="58" xfId="53" applyFont="1" applyBorder="1" applyAlignment="1">
      <alignment horizontal="center"/>
      <protection/>
    </xf>
    <xf numFmtId="0" fontId="21" fillId="0" borderId="44" xfId="53" applyFont="1" applyBorder="1" applyAlignment="1">
      <alignment horizontal="center"/>
      <protection/>
    </xf>
    <xf numFmtId="0" fontId="21" fillId="0" borderId="96" xfId="55" applyFont="1" applyBorder="1" applyAlignment="1">
      <alignment vertical="center" wrapText="1"/>
      <protection/>
    </xf>
    <xf numFmtId="0" fontId="21" fillId="0" borderId="98" xfId="55" applyFont="1" applyBorder="1" applyAlignment="1">
      <alignment vertical="center" wrapText="1"/>
      <protection/>
    </xf>
    <xf numFmtId="0" fontId="20" fillId="0" borderId="96" xfId="55" applyFont="1" applyFill="1" applyBorder="1" applyAlignment="1">
      <alignment horizontal="left" vertical="center" wrapText="1"/>
      <protection/>
    </xf>
    <xf numFmtId="0" fontId="20" fillId="0" borderId="97" xfId="55" applyFont="1" applyFill="1" applyBorder="1" applyAlignment="1">
      <alignment horizontal="left" vertical="center" wrapText="1"/>
      <protection/>
    </xf>
    <xf numFmtId="0" fontId="20" fillId="0" borderId="58" xfId="55" applyFont="1" applyFill="1" applyBorder="1" applyAlignment="1">
      <alignment horizontal="left" vertical="center" wrapText="1"/>
      <protection/>
    </xf>
    <xf numFmtId="0" fontId="21" fillId="0" borderId="6" xfId="57" applyFont="1" applyBorder="1" applyAlignment="1">
      <alignment horizontal="center" shrinkToFit="1"/>
      <protection/>
    </xf>
    <xf numFmtId="0" fontId="33" fillId="0" borderId="29" xfId="57" applyFont="1" applyBorder="1" applyAlignment="1">
      <alignment shrinkToFit="1"/>
      <protection/>
    </xf>
    <xf numFmtId="0" fontId="21" fillId="0" borderId="103" xfId="57" applyFont="1" applyBorder="1" applyAlignment="1">
      <alignment horizontal="center" shrinkToFit="1"/>
      <protection/>
    </xf>
  </cellXfs>
  <cellStyles count="87">
    <cellStyle name="Normal" xfId="0"/>
    <cellStyle name="Comma" xfId="15"/>
    <cellStyle name="Comma [0]" xfId="16"/>
    <cellStyle name="Date" xfId="17"/>
    <cellStyle name="Dezimal [0]_CoAsDCol" xfId="18"/>
    <cellStyle name="Dezimal_CoAsDCol" xfId="19"/>
    <cellStyle name="Fixed" xfId="20"/>
    <cellStyle name="Heading1" xfId="21"/>
    <cellStyle name="Heading2" xfId="22"/>
    <cellStyle name="Hyperlink" xfId="23"/>
    <cellStyle name="Hypertextový odkaz_P40_44" xfId="24"/>
    <cellStyle name="MandOTableHeadline" xfId="25"/>
    <cellStyle name="MandOTableHeadline_TabIIImodel2001" xfId="26"/>
    <cellStyle name="Currency" xfId="27"/>
    <cellStyle name="Currency [0]" xfId="28"/>
    <cellStyle name="měny_kapac" xfId="29"/>
    <cellStyle name="Normal_ANNEXTAB23" xfId="30"/>
    <cellStyle name="Normal_ENE!H4" xfId="31"/>
    <cellStyle name="Normal_NCP!H3" xfId="32"/>
    <cellStyle name="Normal_NCP!H7a" xfId="33"/>
    <cellStyle name="normálne_Hárok1" xfId="34"/>
    <cellStyle name="normálne_Hárok1_P38" xfId="35"/>
    <cellStyle name="normálne_P10" xfId="36"/>
    <cellStyle name="normálne_P11" xfId="37"/>
    <cellStyle name="normálne_P12" xfId="38"/>
    <cellStyle name="normálne_P13" xfId="39"/>
    <cellStyle name="normálne_P14" xfId="40"/>
    <cellStyle name="normálne_P15" xfId="41"/>
    <cellStyle name="normálne_P16" xfId="42"/>
    <cellStyle name="normálne_P17_18" xfId="43"/>
    <cellStyle name="normálne_P19" xfId="44"/>
    <cellStyle name="normálne_P20_21" xfId="45"/>
    <cellStyle name="normálne_P22_23" xfId="46"/>
    <cellStyle name="normálne_P24_25" xfId="47"/>
    <cellStyle name="normálne_P26" xfId="48"/>
    <cellStyle name="normálne_P27_31" xfId="49"/>
    <cellStyle name="normálne_P32" xfId="50"/>
    <cellStyle name="normálne_P33_35" xfId="51"/>
    <cellStyle name="normálne_P36" xfId="52"/>
    <cellStyle name="normálne_P37" xfId="53"/>
    <cellStyle name="normálne_P38" xfId="54"/>
    <cellStyle name="normálne_P39" xfId="55"/>
    <cellStyle name="normálne_P4" xfId="56"/>
    <cellStyle name="normálne_P40_44" xfId="57"/>
    <cellStyle name="normálne_P46" xfId="58"/>
    <cellStyle name="normálne_P6" xfId="59"/>
    <cellStyle name="normálne_P7" xfId="60"/>
    <cellStyle name="normálne_P8" xfId="61"/>
    <cellStyle name="normálne_P9" xfId="62"/>
    <cellStyle name="normálne_Tab19" xfId="63"/>
    <cellStyle name="normální_Def_2002" xfId="64"/>
    <cellStyle name="normální_HD5" xfId="65"/>
    <cellStyle name="normální_Hlavicky" xfId="66"/>
    <cellStyle name="normální_spotreb.ceny" xfId="67"/>
    <cellStyle name="normální_T_33" xfId="68"/>
    <cellStyle name="normální_T_40" xfId="69"/>
    <cellStyle name="normální_T_41" xfId="70"/>
    <cellStyle name="normální_zelena sprava 2004 prilohy" xfId="71"/>
    <cellStyle name="normální_zelena sprava 2005 prilohy" xfId="72"/>
    <cellStyle name="Percent" xfId="73"/>
    <cellStyle name="Followed Hyperlink" xfId="74"/>
    <cellStyle name="PSE_NAC" xfId="75"/>
    <cellStyle name="PSE1stCol" xfId="76"/>
    <cellStyle name="PSE1stColHead" xfId="77"/>
    <cellStyle name="PSE1stColHead2" xfId="78"/>
    <cellStyle name="PSE1stColHead3" xfId="79"/>
    <cellStyle name="PSE1stColYear" xfId="80"/>
    <cellStyle name="PSEHead1" xfId="81"/>
    <cellStyle name="PSEHeadYear" xfId="82"/>
    <cellStyle name="PSELastRow" xfId="83"/>
    <cellStyle name="PSEMediumRow" xfId="84"/>
    <cellStyle name="PSENotes" xfId="85"/>
    <cellStyle name="PSENumber" xfId="86"/>
    <cellStyle name="PSENumberTwoDigit" xfId="87"/>
    <cellStyle name="PSEPercent" xfId="88"/>
    <cellStyle name="PSEPercentOneDigit" xfId="89"/>
    <cellStyle name="PSEPercentTwoDigit" xfId="90"/>
    <cellStyle name="PSEPerUnit" xfId="91"/>
    <cellStyle name="PSETableHeadline" xfId="92"/>
    <cellStyle name="PSETreeParantheses" xfId="93"/>
    <cellStyle name="PSETreeText" xfId="94"/>
    <cellStyle name="PSEunit" xfId="95"/>
    <cellStyle name="PSEunitYear" xfId="96"/>
    <cellStyle name="Standard_Bold" xfId="97"/>
    <cellStyle name="Total" xfId="98"/>
    <cellStyle name="Währung [0]_CoAsDCol" xfId="99"/>
    <cellStyle name="Währung_CoAsDCol" xfId="10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17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,18"/>
      <sheetName val="Priloha - Počty, prod."/>
      <sheetName val="Priloha - Úžitk.+repr."/>
      <sheetName val="Priloha- Kraje(počty)"/>
      <sheetName val="Priloha - Kraje-úžitkovosť"/>
    </sheetNames>
    <sheetDataSet>
      <sheetData sheetId="2">
        <row r="7">
          <cell r="G7">
            <v>32.29262589784038</v>
          </cell>
          <cell r="H7">
            <v>29.745906173702185</v>
          </cell>
          <cell r="I7">
            <v>30.671020628014034</v>
          </cell>
          <cell r="J7">
            <v>30.4</v>
          </cell>
          <cell r="K7">
            <v>28.8</v>
          </cell>
        </row>
        <row r="8">
          <cell r="G8">
            <v>85.15170199306552</v>
          </cell>
          <cell r="H8">
            <v>83.03448505342666</v>
          </cell>
          <cell r="I8">
            <v>82.41611190129525</v>
          </cell>
          <cell r="J8">
            <v>80.5</v>
          </cell>
          <cell r="K8">
            <v>76.2</v>
          </cell>
        </row>
        <row r="9">
          <cell r="G9">
            <v>30.972990719313277</v>
          </cell>
          <cell r="H9">
            <v>31.004105264471367</v>
          </cell>
          <cell r="I9">
            <v>29.506644560213434</v>
          </cell>
          <cell r="J9">
            <v>29.4</v>
          </cell>
          <cell r="K9">
            <v>28.8</v>
          </cell>
        </row>
        <row r="10">
          <cell r="G10">
            <v>31.423412313925837</v>
          </cell>
          <cell r="H10">
            <v>28.837507226846014</v>
          </cell>
          <cell r="I10">
            <v>23.964180812832964</v>
          </cell>
          <cell r="J10">
            <v>25.6</v>
          </cell>
          <cell r="K10">
            <v>28.5</v>
          </cell>
        </row>
        <row r="11">
          <cell r="G11">
            <v>3.3819655197264638</v>
          </cell>
          <cell r="H11">
            <v>3.4430982060784534</v>
          </cell>
          <cell r="I11">
            <v>2.9797422971073653</v>
          </cell>
          <cell r="J11">
            <v>4.9</v>
          </cell>
          <cell r="K11">
            <v>6.1</v>
          </cell>
        </row>
        <row r="12">
          <cell r="C12">
            <v>0.21750611735955072</v>
          </cell>
          <cell r="D12">
            <v>0.20284503159701453</v>
          </cell>
          <cell r="E12">
            <v>0.22948819279781466</v>
          </cell>
          <cell r="F12">
            <v>0.18928646239978672</v>
          </cell>
          <cell r="G12">
            <v>0.9384784157971862</v>
          </cell>
          <cell r="H12">
            <v>0.8393539719577576</v>
          </cell>
          <cell r="I12">
            <v>0.9573384728031712</v>
          </cell>
          <cell r="J12">
            <v>1.2</v>
          </cell>
          <cell r="K12">
            <v>1.4</v>
          </cell>
        </row>
        <row r="19">
          <cell r="G19">
            <v>49.150947623101395</v>
          </cell>
          <cell r="H19">
            <v>49.24633357729829</v>
          </cell>
          <cell r="I19">
            <v>55.613293290128816</v>
          </cell>
          <cell r="J19">
            <v>59.9</v>
          </cell>
          <cell r="K19">
            <v>47.9</v>
          </cell>
        </row>
        <row r="20">
          <cell r="G20">
            <v>198.64599668443927</v>
          </cell>
          <cell r="H20">
            <v>191.64898692780184</v>
          </cell>
          <cell r="I20">
            <v>200.92764561764008</v>
          </cell>
          <cell r="J20">
            <v>212.1</v>
          </cell>
          <cell r="K20">
            <v>189.2</v>
          </cell>
        </row>
        <row r="21">
          <cell r="G21">
            <v>44.71168063085264</v>
          </cell>
          <cell r="H21">
            <v>43.20403190691039</v>
          </cell>
          <cell r="I21">
            <v>44.02118074764878</v>
          </cell>
          <cell r="J21">
            <v>48.1</v>
          </cell>
          <cell r="K21">
            <v>44.1</v>
          </cell>
        </row>
        <row r="22">
          <cell r="G22">
            <v>35.411084726018196</v>
          </cell>
          <cell r="H22">
            <v>36.29457378704639</v>
          </cell>
          <cell r="I22">
            <v>31.970678890381727</v>
          </cell>
          <cell r="J22">
            <v>33.4</v>
          </cell>
          <cell r="K22">
            <v>38.6</v>
          </cell>
        </row>
        <row r="23">
          <cell r="G23">
            <v>7.58546529862449</v>
          </cell>
          <cell r="H23">
            <v>7.107718248269856</v>
          </cell>
          <cell r="I23">
            <v>7.107998103216628</v>
          </cell>
          <cell r="J23">
            <v>7.8</v>
          </cell>
          <cell r="K23">
            <v>10.1</v>
          </cell>
        </row>
        <row r="24">
          <cell r="C24">
            <v>0.2368532154076237</v>
          </cell>
          <cell r="D24">
            <v>0.23341889602315286</v>
          </cell>
          <cell r="E24">
            <v>0.275216519210735</v>
          </cell>
          <cell r="F24">
            <v>0.3886503704729589</v>
          </cell>
          <cell r="G24">
            <v>0.6711770240602177</v>
          </cell>
          <cell r="H24">
            <v>0.6244267595586397</v>
          </cell>
          <cell r="I24">
            <v>0.4485102347269422</v>
          </cell>
          <cell r="J24">
            <v>0.5</v>
          </cell>
          <cell r="K24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upsvar.sk/" TargetMode="Externa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5"/>
  <sheetViews>
    <sheetView workbookViewId="0" topLeftCell="A1">
      <selection activeCell="H5" sqref="H5"/>
    </sheetView>
  </sheetViews>
  <sheetFormatPr defaultColWidth="9.140625" defaultRowHeight="15"/>
  <cols>
    <col min="1" max="1" width="20.421875" style="6" customWidth="1"/>
    <col min="2" max="2" width="18.57421875" style="6" customWidth="1"/>
    <col min="3" max="7" width="11.28125" style="6" customWidth="1"/>
    <col min="8" max="10" width="9.140625" style="6" customWidth="1"/>
    <col min="11" max="11" width="14.57421875" style="6" customWidth="1"/>
    <col min="12" max="16384" width="9.140625" style="6" customWidth="1"/>
  </cols>
  <sheetData>
    <row r="1" s="3" customFormat="1" ht="14.25">
      <c r="A1" s="3" t="s">
        <v>1067</v>
      </c>
    </row>
    <row r="2" spans="1:10" ht="15.75" thickBot="1">
      <c r="A2" s="8"/>
      <c r="B2" s="9"/>
      <c r="C2" s="9"/>
      <c r="D2" s="9"/>
      <c r="E2" s="9"/>
      <c r="F2" s="9"/>
      <c r="G2" s="9" t="s">
        <v>559</v>
      </c>
      <c r="H2" s="10"/>
      <c r="I2" s="10"/>
      <c r="J2" s="10"/>
    </row>
    <row r="3" spans="1:10" s="3" customFormat="1" ht="15.75" thickBot="1">
      <c r="A3" s="33" t="s">
        <v>1041</v>
      </c>
      <c r="B3" s="28"/>
      <c r="C3" s="41" t="s">
        <v>1040</v>
      </c>
      <c r="D3" s="42" t="s">
        <v>1058</v>
      </c>
      <c r="E3" s="43">
        <v>2005</v>
      </c>
      <c r="F3" s="43">
        <v>2006</v>
      </c>
      <c r="G3" s="44" t="s">
        <v>1059</v>
      </c>
      <c r="H3" s="11"/>
      <c r="I3" s="11"/>
      <c r="J3" s="11"/>
    </row>
    <row r="4" spans="1:10" ht="15.75" thickTop="1">
      <c r="A4" s="34" t="s">
        <v>1065</v>
      </c>
      <c r="B4" s="29" t="s">
        <v>1042</v>
      </c>
      <c r="C4" s="12">
        <v>7</v>
      </c>
      <c r="D4" s="12">
        <v>5</v>
      </c>
      <c r="E4" s="12">
        <v>4</v>
      </c>
      <c r="F4" s="12">
        <v>6</v>
      </c>
      <c r="G4" s="13">
        <v>6</v>
      </c>
      <c r="H4" s="10"/>
      <c r="I4" s="14"/>
      <c r="J4" s="14"/>
    </row>
    <row r="5" spans="1:10" ht="13.5" customHeight="1">
      <c r="A5" s="35"/>
      <c r="B5" s="29" t="s">
        <v>1043</v>
      </c>
      <c r="C5" s="15">
        <v>1.04</v>
      </c>
      <c r="D5" s="15">
        <v>1</v>
      </c>
      <c r="E5" s="15">
        <v>1</v>
      </c>
      <c r="F5" s="15">
        <v>1</v>
      </c>
      <c r="G5" s="16">
        <v>1</v>
      </c>
      <c r="H5" s="10"/>
      <c r="I5" s="14"/>
      <c r="J5" s="14"/>
    </row>
    <row r="6" spans="1:10" ht="13.5" customHeight="1">
      <c r="A6" s="35"/>
      <c r="B6" s="29" t="s">
        <v>1044</v>
      </c>
      <c r="C6" s="15">
        <v>1.08</v>
      </c>
      <c r="D6" s="15">
        <v>1.05</v>
      </c>
      <c r="E6" s="15">
        <v>1.05</v>
      </c>
      <c r="F6" s="15">
        <v>1.06</v>
      </c>
      <c r="G6" s="16">
        <v>1.06</v>
      </c>
      <c r="H6" s="10"/>
      <c r="I6" s="14"/>
      <c r="J6" s="14"/>
    </row>
    <row r="7" spans="1:10" ht="13.5" customHeight="1">
      <c r="A7" s="36"/>
      <c r="B7" s="30" t="s">
        <v>1057</v>
      </c>
      <c r="C7" s="17">
        <v>0.6</v>
      </c>
      <c r="D7" s="17">
        <v>0.28</v>
      </c>
      <c r="E7" s="17">
        <v>0.28</v>
      </c>
      <c r="F7" s="17">
        <v>0.27</v>
      </c>
      <c r="G7" s="18">
        <v>0.28</v>
      </c>
      <c r="H7" s="10"/>
      <c r="I7" s="14"/>
      <c r="J7" s="14"/>
    </row>
    <row r="8" spans="1:10" ht="13.5" customHeight="1">
      <c r="A8" s="34" t="s">
        <v>1045</v>
      </c>
      <c r="B8" s="31" t="s">
        <v>1042</v>
      </c>
      <c r="C8" s="19">
        <v>36</v>
      </c>
      <c r="D8" s="19">
        <v>21</v>
      </c>
      <c r="E8" s="19">
        <v>22</v>
      </c>
      <c r="F8" s="19">
        <v>23</v>
      </c>
      <c r="G8" s="20">
        <v>18</v>
      </c>
      <c r="H8" s="10"/>
      <c r="I8" s="14"/>
      <c r="J8" s="14"/>
    </row>
    <row r="9" spans="1:15" ht="13.5" customHeight="1">
      <c r="A9" s="35"/>
      <c r="B9" s="29" t="s">
        <v>1043</v>
      </c>
      <c r="C9" s="15">
        <v>1.39</v>
      </c>
      <c r="D9" s="15">
        <v>1.13</v>
      </c>
      <c r="E9" s="15">
        <v>1.13</v>
      </c>
      <c r="F9" s="15">
        <v>1.16</v>
      </c>
      <c r="G9" s="16">
        <v>1.09</v>
      </c>
      <c r="H9" s="10"/>
      <c r="I9" s="14"/>
      <c r="J9" s="14"/>
      <c r="K9" s="7"/>
      <c r="L9" s="7"/>
      <c r="M9" s="7"/>
      <c r="N9" s="7"/>
      <c r="O9" s="7"/>
    </row>
    <row r="10" spans="1:15" ht="13.5" customHeight="1">
      <c r="A10" s="35"/>
      <c r="B10" s="29" t="s">
        <v>1044</v>
      </c>
      <c r="C10" s="15">
        <v>1.56</v>
      </c>
      <c r="D10" s="15">
        <v>1.27</v>
      </c>
      <c r="E10" s="15">
        <v>1.28</v>
      </c>
      <c r="F10" s="15">
        <v>1.29</v>
      </c>
      <c r="G10" s="16">
        <v>1.23</v>
      </c>
      <c r="H10" s="10"/>
      <c r="I10" s="14"/>
      <c r="J10" s="14"/>
      <c r="K10" s="7"/>
      <c r="L10" s="7"/>
      <c r="M10" s="7"/>
      <c r="N10" s="7"/>
      <c r="O10" s="7"/>
    </row>
    <row r="11" spans="1:10" ht="13.5" customHeight="1">
      <c r="A11" s="35"/>
      <c r="B11" s="30" t="s">
        <v>1057</v>
      </c>
      <c r="C11" s="17">
        <v>1.77</v>
      </c>
      <c r="D11" s="17">
        <v>0.74</v>
      </c>
      <c r="E11" s="17">
        <v>0.8</v>
      </c>
      <c r="F11" s="17">
        <v>0.76</v>
      </c>
      <c r="G11" s="18">
        <v>0.68</v>
      </c>
      <c r="H11" s="10"/>
      <c r="I11" s="14"/>
      <c r="J11" s="14"/>
    </row>
    <row r="12" spans="1:10" ht="15" customHeight="1">
      <c r="A12" s="37" t="s">
        <v>1068</v>
      </c>
      <c r="B12" s="31" t="s">
        <v>1042</v>
      </c>
      <c r="C12" s="19">
        <v>40</v>
      </c>
      <c r="D12" s="19">
        <v>29</v>
      </c>
      <c r="E12" s="19">
        <v>32</v>
      </c>
      <c r="F12" s="19">
        <v>31</v>
      </c>
      <c r="G12" s="20">
        <v>26</v>
      </c>
      <c r="H12" s="10"/>
      <c r="I12" s="14"/>
      <c r="J12" s="14"/>
    </row>
    <row r="13" spans="1:10" ht="13.5" customHeight="1">
      <c r="A13" s="38"/>
      <c r="B13" s="29" t="s">
        <v>1043</v>
      </c>
      <c r="C13" s="15">
        <v>1.76</v>
      </c>
      <c r="D13" s="15">
        <v>1.19</v>
      </c>
      <c r="E13" s="15">
        <v>1.25</v>
      </c>
      <c r="F13" s="15">
        <v>1.19</v>
      </c>
      <c r="G13" s="16">
        <v>1.13</v>
      </c>
      <c r="H13" s="10"/>
      <c r="I13" s="14"/>
      <c r="J13" s="14"/>
    </row>
    <row r="14" spans="1:10" ht="13.5" customHeight="1">
      <c r="A14" s="35"/>
      <c r="B14" s="29" t="s">
        <v>1044</v>
      </c>
      <c r="C14" s="15">
        <v>1.67</v>
      </c>
      <c r="D14" s="15">
        <v>1.42</v>
      </c>
      <c r="E14" s="15">
        <v>1.47</v>
      </c>
      <c r="F14" s="15">
        <v>1.44</v>
      </c>
      <c r="G14" s="16">
        <v>1.35</v>
      </c>
      <c r="H14" s="10"/>
      <c r="I14" s="14"/>
      <c r="J14" s="14"/>
    </row>
    <row r="15" spans="1:10" ht="13.5" customHeight="1">
      <c r="A15" s="36"/>
      <c r="B15" s="30" t="s">
        <v>1057</v>
      </c>
      <c r="C15" s="17">
        <v>2.69</v>
      </c>
      <c r="D15" s="17">
        <v>1.02</v>
      </c>
      <c r="E15" s="17">
        <v>1.11</v>
      </c>
      <c r="F15" s="17">
        <v>1.04</v>
      </c>
      <c r="G15" s="18">
        <v>0.91</v>
      </c>
      <c r="H15" s="10"/>
      <c r="I15" s="14"/>
      <c r="J15" s="14"/>
    </row>
    <row r="16" spans="1:27" ht="15" customHeight="1">
      <c r="A16" s="37" t="s">
        <v>1069</v>
      </c>
      <c r="B16" s="31" t="s">
        <v>1042</v>
      </c>
      <c r="C16" s="19">
        <v>40</v>
      </c>
      <c r="D16" s="19">
        <v>30</v>
      </c>
      <c r="E16" s="19">
        <v>32</v>
      </c>
      <c r="F16" s="19">
        <v>30</v>
      </c>
      <c r="G16" s="20">
        <v>26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Y16" s="10"/>
      <c r="Z16" s="14"/>
      <c r="AA16" s="14"/>
    </row>
    <row r="17" spans="1:10" ht="13.5" customHeight="1">
      <c r="A17" s="38"/>
      <c r="B17" s="29" t="s">
        <v>1043</v>
      </c>
      <c r="C17" s="15">
        <v>1.74</v>
      </c>
      <c r="D17" s="15">
        <v>1.19</v>
      </c>
      <c r="E17" s="15">
        <v>1.26</v>
      </c>
      <c r="F17" s="15">
        <v>1.19</v>
      </c>
      <c r="G17" s="16">
        <v>1.14</v>
      </c>
      <c r="H17" s="10"/>
      <c r="I17" s="14"/>
      <c r="J17" s="14"/>
    </row>
    <row r="18" spans="1:10" ht="13.5" customHeight="1">
      <c r="A18" s="35"/>
      <c r="B18" s="29" t="s">
        <v>1044</v>
      </c>
      <c r="C18" s="15">
        <v>1.67</v>
      </c>
      <c r="D18" s="15">
        <v>1.42</v>
      </c>
      <c r="E18" s="15">
        <v>1.47</v>
      </c>
      <c r="F18" s="15">
        <v>1.43</v>
      </c>
      <c r="G18" s="16">
        <v>1.36</v>
      </c>
      <c r="H18" s="10"/>
      <c r="I18" s="14"/>
      <c r="J18" s="14"/>
    </row>
    <row r="19" spans="1:10" ht="13.5" customHeight="1">
      <c r="A19" s="36"/>
      <c r="B19" s="30" t="s">
        <v>1057</v>
      </c>
      <c r="C19" s="17">
        <v>2.69</v>
      </c>
      <c r="D19" s="17">
        <v>0.96</v>
      </c>
      <c r="E19" s="17">
        <v>1.05</v>
      </c>
      <c r="F19" s="17">
        <v>0.97</v>
      </c>
      <c r="G19" s="18">
        <v>0.85</v>
      </c>
      <c r="H19" s="10"/>
      <c r="I19" s="14"/>
      <c r="J19" s="14"/>
    </row>
    <row r="20" spans="1:10" ht="13.5" customHeight="1">
      <c r="A20" s="34" t="s">
        <v>1046</v>
      </c>
      <c r="B20" s="31" t="s">
        <v>1042</v>
      </c>
      <c r="C20" s="19">
        <v>76</v>
      </c>
      <c r="D20" s="19">
        <v>66</v>
      </c>
      <c r="E20" s="19">
        <v>70</v>
      </c>
      <c r="F20" s="19">
        <v>68</v>
      </c>
      <c r="G20" s="20">
        <v>61</v>
      </c>
      <c r="H20" s="10"/>
      <c r="I20" s="14"/>
      <c r="J20" s="14"/>
    </row>
    <row r="21" spans="1:10" ht="13.5" customHeight="1">
      <c r="A21" s="35"/>
      <c r="B21" s="29" t="s">
        <v>1043</v>
      </c>
      <c r="C21" s="15">
        <v>4.1</v>
      </c>
      <c r="D21" s="15">
        <v>2.61</v>
      </c>
      <c r="E21" s="15">
        <v>2.91</v>
      </c>
      <c r="F21" s="15">
        <v>2.74</v>
      </c>
      <c r="G21" s="16">
        <v>2.18</v>
      </c>
      <c r="H21" s="10"/>
      <c r="I21" s="14"/>
      <c r="J21" s="14"/>
    </row>
    <row r="22" spans="1:10" ht="13.5" customHeight="1">
      <c r="A22" s="35"/>
      <c r="B22" s="29" t="s">
        <v>1044</v>
      </c>
      <c r="C22" s="15">
        <v>4.26</v>
      </c>
      <c r="D22" s="15">
        <v>2.98</v>
      </c>
      <c r="E22" s="15">
        <v>3.29</v>
      </c>
      <c r="F22" s="15">
        <v>3.1</v>
      </c>
      <c r="G22" s="16">
        <v>2.54</v>
      </c>
      <c r="H22" s="10"/>
      <c r="I22" s="14"/>
      <c r="J22" s="14"/>
    </row>
    <row r="23" spans="1:10" ht="13.5" customHeight="1">
      <c r="A23" s="35"/>
      <c r="B23" s="30" t="s">
        <v>1057</v>
      </c>
      <c r="C23" s="17">
        <v>5.03</v>
      </c>
      <c r="D23" s="17">
        <v>1.45</v>
      </c>
      <c r="E23" s="17">
        <v>1.7</v>
      </c>
      <c r="F23" s="17">
        <v>1.45</v>
      </c>
      <c r="G23" s="18">
        <v>1.24</v>
      </c>
      <c r="H23" s="10"/>
      <c r="I23" s="14"/>
      <c r="J23" s="14"/>
    </row>
    <row r="24" spans="1:10" ht="13.5" customHeight="1">
      <c r="A24" s="37" t="s">
        <v>1066</v>
      </c>
      <c r="B24" s="31" t="s">
        <v>1042</v>
      </c>
      <c r="C24" s="19">
        <v>64</v>
      </c>
      <c r="D24" s="19">
        <v>50</v>
      </c>
      <c r="E24" s="19">
        <v>54</v>
      </c>
      <c r="F24" s="19">
        <v>51</v>
      </c>
      <c r="G24" s="20">
        <v>45</v>
      </c>
      <c r="H24" s="10"/>
      <c r="I24" s="14"/>
      <c r="J24" s="14"/>
    </row>
    <row r="25" spans="1:10" ht="13.5" customHeight="1">
      <c r="A25" s="35"/>
      <c r="B25" s="29" t="s">
        <v>1043</v>
      </c>
      <c r="C25" s="15">
        <v>2.63</v>
      </c>
      <c r="D25" s="15">
        <v>1.94</v>
      </c>
      <c r="E25" s="15">
        <v>2.1</v>
      </c>
      <c r="F25" s="15">
        <v>1.99</v>
      </c>
      <c r="G25" s="16">
        <v>1.74</v>
      </c>
      <c r="H25" s="10"/>
      <c r="I25" s="14"/>
      <c r="J25" s="14"/>
    </row>
    <row r="26" spans="1:10" ht="13.5" customHeight="1">
      <c r="A26" s="35"/>
      <c r="B26" s="29" t="s">
        <v>1044</v>
      </c>
      <c r="C26" s="15">
        <v>2.76</v>
      </c>
      <c r="D26" s="15">
        <v>2.03</v>
      </c>
      <c r="E26" s="15">
        <v>2.18</v>
      </c>
      <c r="F26" s="15">
        <v>2.06</v>
      </c>
      <c r="G26" s="16">
        <v>1.83</v>
      </c>
      <c r="H26" s="10"/>
      <c r="I26" s="14"/>
      <c r="J26" s="14"/>
    </row>
    <row r="27" spans="1:10" ht="13.5" customHeight="1">
      <c r="A27" s="36"/>
      <c r="B27" s="30" t="s">
        <v>1057</v>
      </c>
      <c r="C27" s="17">
        <v>2.38</v>
      </c>
      <c r="D27" s="17">
        <v>1.11</v>
      </c>
      <c r="E27" s="17">
        <v>1.19</v>
      </c>
      <c r="F27" s="17">
        <v>1.09</v>
      </c>
      <c r="G27" s="18">
        <v>1.04</v>
      </c>
      <c r="H27" s="10"/>
      <c r="I27" s="14"/>
      <c r="J27" s="14"/>
    </row>
    <row r="28" spans="1:10" ht="13.5" customHeight="1">
      <c r="A28" s="34" t="s">
        <v>1047</v>
      </c>
      <c r="B28" s="31" t="s">
        <v>1042</v>
      </c>
      <c r="C28" s="19">
        <v>70</v>
      </c>
      <c r="D28" s="19">
        <v>62</v>
      </c>
      <c r="E28" s="19">
        <v>62</v>
      </c>
      <c r="F28" s="19">
        <v>63</v>
      </c>
      <c r="G28" s="20">
        <v>60</v>
      </c>
      <c r="H28" s="10"/>
      <c r="I28" s="14"/>
      <c r="J28" s="14"/>
    </row>
    <row r="29" spans="1:10" ht="13.5" customHeight="1">
      <c r="A29" s="35"/>
      <c r="B29" s="29" t="s">
        <v>1043</v>
      </c>
      <c r="C29" s="15">
        <v>3.32</v>
      </c>
      <c r="D29" s="15">
        <v>2.46</v>
      </c>
      <c r="E29" s="15">
        <v>2.47</v>
      </c>
      <c r="F29" s="15">
        <v>2.56</v>
      </c>
      <c r="G29" s="16">
        <v>2.36</v>
      </c>
      <c r="H29" s="10"/>
      <c r="I29" s="14"/>
      <c r="J29" s="14"/>
    </row>
    <row r="30" spans="1:10" ht="13.5" customHeight="1">
      <c r="A30" s="35"/>
      <c r="B30" s="29" t="s">
        <v>1044</v>
      </c>
      <c r="C30" s="15">
        <v>3.38</v>
      </c>
      <c r="D30" s="15">
        <v>2.62</v>
      </c>
      <c r="E30" s="15">
        <v>2.65</v>
      </c>
      <c r="F30" s="15">
        <v>2.72</v>
      </c>
      <c r="G30" s="16">
        <v>2.49</v>
      </c>
      <c r="H30" s="10"/>
      <c r="I30" s="14"/>
      <c r="J30" s="14"/>
    </row>
    <row r="31" spans="1:10" ht="13.5" customHeight="1">
      <c r="A31" s="35"/>
      <c r="B31" s="30" t="s">
        <v>1057</v>
      </c>
      <c r="C31" s="17">
        <v>9.01</v>
      </c>
      <c r="D31" s="17">
        <v>3.21</v>
      </c>
      <c r="E31" s="17">
        <v>3.38</v>
      </c>
      <c r="F31" s="17">
        <v>3.23</v>
      </c>
      <c r="G31" s="18">
        <v>3.04</v>
      </c>
      <c r="H31" s="10"/>
      <c r="I31" s="14"/>
      <c r="J31" s="14"/>
    </row>
    <row r="32" spans="1:10" ht="13.5" customHeight="1">
      <c r="A32" s="37" t="s">
        <v>1064</v>
      </c>
      <c r="B32" s="31" t="s">
        <v>1042</v>
      </c>
      <c r="C32" s="19">
        <v>28</v>
      </c>
      <c r="D32" s="19">
        <v>14</v>
      </c>
      <c r="E32" s="19">
        <v>13</v>
      </c>
      <c r="F32" s="19">
        <v>15</v>
      </c>
      <c r="G32" s="20">
        <v>14</v>
      </c>
      <c r="H32" s="10"/>
      <c r="I32" s="14"/>
      <c r="J32" s="14"/>
    </row>
    <row r="33" spans="1:10" ht="13.5" customHeight="1">
      <c r="A33" s="35"/>
      <c r="B33" s="29" t="s">
        <v>1043</v>
      </c>
      <c r="C33" s="15">
        <v>1.34</v>
      </c>
      <c r="D33" s="15">
        <v>1.06</v>
      </c>
      <c r="E33" s="15">
        <v>1.05</v>
      </c>
      <c r="F33" s="15">
        <v>1.08</v>
      </c>
      <c r="G33" s="16">
        <v>1.05</v>
      </c>
      <c r="H33" s="10"/>
      <c r="I33" s="14"/>
      <c r="J33" s="14"/>
    </row>
    <row r="34" spans="1:10" ht="13.5" customHeight="1">
      <c r="A34" s="35"/>
      <c r="B34" s="29" t="s">
        <v>1044</v>
      </c>
      <c r="C34" s="15">
        <v>1.39</v>
      </c>
      <c r="D34" s="15">
        <v>1.16</v>
      </c>
      <c r="E34" s="15">
        <v>1.15</v>
      </c>
      <c r="F34" s="15">
        <v>1.17</v>
      </c>
      <c r="G34" s="16">
        <v>1.16</v>
      </c>
      <c r="H34" s="10"/>
      <c r="I34" s="14"/>
      <c r="J34" s="14"/>
    </row>
    <row r="35" spans="1:10" ht="13.5" customHeight="1">
      <c r="A35" s="36"/>
      <c r="B35" s="30" t="s">
        <v>1057</v>
      </c>
      <c r="C35" s="17">
        <v>2.85</v>
      </c>
      <c r="D35" s="17">
        <v>0.82</v>
      </c>
      <c r="E35" s="17">
        <v>0.78</v>
      </c>
      <c r="F35" s="17">
        <v>0.85</v>
      </c>
      <c r="G35" s="18">
        <v>0.82</v>
      </c>
      <c r="H35" s="10"/>
      <c r="I35" s="14"/>
      <c r="J35" s="14"/>
    </row>
    <row r="36" spans="1:10" ht="13.5" customHeight="1">
      <c r="A36" s="34" t="s">
        <v>1048</v>
      </c>
      <c r="B36" s="31" t="s">
        <v>1042</v>
      </c>
      <c r="C36" s="19">
        <v>10</v>
      </c>
      <c r="D36" s="19">
        <v>1</v>
      </c>
      <c r="E36" s="19">
        <v>1</v>
      </c>
      <c r="F36" s="19">
        <v>1</v>
      </c>
      <c r="G36" s="20">
        <v>1</v>
      </c>
      <c r="H36" s="10"/>
      <c r="I36" s="14"/>
      <c r="J36" s="14"/>
    </row>
    <row r="37" spans="1:10" ht="13.5" customHeight="1">
      <c r="A37" s="35"/>
      <c r="B37" s="29" t="s">
        <v>1043</v>
      </c>
      <c r="C37" s="15">
        <v>1.02</v>
      </c>
      <c r="D37" s="15">
        <v>1.01</v>
      </c>
      <c r="E37" s="15">
        <v>1.01</v>
      </c>
      <c r="F37" s="15">
        <v>1.01</v>
      </c>
      <c r="G37" s="16">
        <v>1</v>
      </c>
      <c r="H37" s="10"/>
      <c r="I37" s="14"/>
      <c r="J37" s="14"/>
    </row>
    <row r="38" spans="1:10" ht="13.5" customHeight="1">
      <c r="A38" s="35"/>
      <c r="B38" s="29" t="s">
        <v>1044</v>
      </c>
      <c r="C38" s="15">
        <v>1.12</v>
      </c>
      <c r="D38" s="15">
        <v>1.01</v>
      </c>
      <c r="E38" s="15">
        <v>1.01</v>
      </c>
      <c r="F38" s="15">
        <v>1.01</v>
      </c>
      <c r="G38" s="16">
        <v>1.01</v>
      </c>
      <c r="H38" s="10"/>
      <c r="I38" s="14"/>
      <c r="J38" s="14"/>
    </row>
    <row r="39" spans="1:10" ht="13.5" customHeight="1">
      <c r="A39" s="35"/>
      <c r="B39" s="30" t="s">
        <v>1057</v>
      </c>
      <c r="C39" s="17">
        <v>1.63</v>
      </c>
      <c r="D39" s="17">
        <v>0.25</v>
      </c>
      <c r="E39" s="17">
        <v>0.28</v>
      </c>
      <c r="F39" s="17">
        <v>0.26</v>
      </c>
      <c r="G39" s="18">
        <v>0.22</v>
      </c>
      <c r="H39" s="10"/>
      <c r="I39" s="14"/>
      <c r="J39" s="14"/>
    </row>
    <row r="40" spans="1:10" ht="13.5" customHeight="1">
      <c r="A40" s="37" t="s">
        <v>1049</v>
      </c>
      <c r="B40" s="31" t="s">
        <v>1042</v>
      </c>
      <c r="C40" s="19">
        <v>70</v>
      </c>
      <c r="D40" s="19">
        <v>62</v>
      </c>
      <c r="E40" s="19">
        <v>67</v>
      </c>
      <c r="F40" s="19">
        <v>65</v>
      </c>
      <c r="G40" s="20">
        <v>53</v>
      </c>
      <c r="H40" s="10"/>
      <c r="I40" s="14"/>
      <c r="J40" s="14"/>
    </row>
    <row r="41" spans="1:10" ht="13.5" customHeight="1">
      <c r="A41" s="35"/>
      <c r="B41" s="29" t="s">
        <v>1043</v>
      </c>
      <c r="C41" s="15">
        <v>4.15</v>
      </c>
      <c r="D41" s="15">
        <v>2.12</v>
      </c>
      <c r="E41" s="15">
        <v>2.47</v>
      </c>
      <c r="F41" s="15">
        <v>2.27</v>
      </c>
      <c r="G41" s="16">
        <v>1.63</v>
      </c>
      <c r="H41" s="10"/>
      <c r="I41" s="14"/>
      <c r="J41" s="14"/>
    </row>
    <row r="42" spans="1:10" ht="13.5" customHeight="1">
      <c r="A42" s="35"/>
      <c r="B42" s="29" t="s">
        <v>1044</v>
      </c>
      <c r="C42" s="15">
        <v>3.38</v>
      </c>
      <c r="D42" s="15">
        <v>2.7</v>
      </c>
      <c r="E42" s="15">
        <v>3.06</v>
      </c>
      <c r="F42" s="15">
        <v>2.89</v>
      </c>
      <c r="G42" s="16">
        <v>2.14</v>
      </c>
      <c r="H42" s="10"/>
      <c r="I42" s="14"/>
      <c r="J42" s="14"/>
    </row>
    <row r="43" spans="1:10" ht="13.5" customHeight="1">
      <c r="A43" s="35"/>
      <c r="B43" s="30" t="s">
        <v>1057</v>
      </c>
      <c r="C43" s="17">
        <v>3.56</v>
      </c>
      <c r="D43" s="17">
        <v>0.94</v>
      </c>
      <c r="E43" s="17">
        <v>1.09</v>
      </c>
      <c r="F43" s="17">
        <v>0.97</v>
      </c>
      <c r="G43" s="18">
        <v>0.79</v>
      </c>
      <c r="H43" s="10"/>
      <c r="I43" s="14"/>
      <c r="J43" s="14"/>
    </row>
    <row r="44" spans="1:10" ht="13.5" customHeight="1">
      <c r="A44" s="37" t="s">
        <v>1050</v>
      </c>
      <c r="B44" s="31" t="s">
        <v>1042</v>
      </c>
      <c r="C44" s="19">
        <v>77</v>
      </c>
      <c r="D44" s="19">
        <v>60</v>
      </c>
      <c r="E44" s="19">
        <v>68</v>
      </c>
      <c r="F44" s="19">
        <v>62</v>
      </c>
      <c r="G44" s="20">
        <v>50</v>
      </c>
      <c r="H44" s="10"/>
      <c r="I44" s="14"/>
      <c r="J44" s="14"/>
    </row>
    <row r="45" spans="1:10" ht="13.5" customHeight="1">
      <c r="A45" s="35"/>
      <c r="B45" s="29" t="s">
        <v>1043</v>
      </c>
      <c r="C45" s="15">
        <v>4.8</v>
      </c>
      <c r="D45" s="15">
        <v>1.89</v>
      </c>
      <c r="E45" s="15">
        <v>2.31</v>
      </c>
      <c r="F45" s="15">
        <v>1.932</v>
      </c>
      <c r="G45" s="16">
        <v>1.41</v>
      </c>
      <c r="H45" s="10"/>
      <c r="I45" s="14"/>
      <c r="J45" s="14"/>
    </row>
    <row r="46" spans="1:10" ht="13.5" customHeight="1">
      <c r="A46" s="35"/>
      <c r="B46" s="29" t="s">
        <v>1044</v>
      </c>
      <c r="C46" s="15">
        <v>4.38</v>
      </c>
      <c r="D46" s="15">
        <v>2.58</v>
      </c>
      <c r="E46" s="15">
        <v>3.09</v>
      </c>
      <c r="F46" s="15">
        <v>2.65</v>
      </c>
      <c r="G46" s="16">
        <v>1.99</v>
      </c>
      <c r="H46" s="10"/>
      <c r="I46" s="14"/>
      <c r="J46" s="14"/>
    </row>
    <row r="47" spans="1:10" ht="13.5" customHeight="1">
      <c r="A47" s="36"/>
      <c r="B47" s="30" t="s">
        <v>1057</v>
      </c>
      <c r="C47" s="17">
        <v>3.84</v>
      </c>
      <c r="D47" s="17">
        <v>1.37</v>
      </c>
      <c r="E47" s="17">
        <v>1.64</v>
      </c>
      <c r="F47" s="17">
        <v>1.38</v>
      </c>
      <c r="G47" s="18">
        <v>1.11</v>
      </c>
      <c r="H47" s="10"/>
      <c r="I47" s="14"/>
      <c r="J47" s="14"/>
    </row>
    <row r="48" spans="1:10" ht="13.5" customHeight="1">
      <c r="A48" s="34" t="s">
        <v>1051</v>
      </c>
      <c r="B48" s="31" t="s">
        <v>1042</v>
      </c>
      <c r="C48" s="19">
        <v>16</v>
      </c>
      <c r="D48" s="19">
        <v>22</v>
      </c>
      <c r="E48" s="19">
        <v>25</v>
      </c>
      <c r="F48" s="19">
        <v>20</v>
      </c>
      <c r="G48" s="20">
        <v>21</v>
      </c>
      <c r="H48" s="10"/>
      <c r="I48" s="14"/>
      <c r="J48" s="14"/>
    </row>
    <row r="49" spans="1:10" ht="13.5" customHeight="1">
      <c r="A49" s="35"/>
      <c r="B49" s="29" t="s">
        <v>1043</v>
      </c>
      <c r="C49" s="15">
        <v>1.17</v>
      </c>
      <c r="D49" s="15">
        <v>1.23</v>
      </c>
      <c r="E49" s="15">
        <v>1.32</v>
      </c>
      <c r="F49" s="15">
        <v>1.2</v>
      </c>
      <c r="G49" s="16">
        <v>1.17</v>
      </c>
      <c r="H49" s="10"/>
      <c r="I49" s="14"/>
      <c r="J49" s="14"/>
    </row>
    <row r="50" spans="1:10" ht="13.5" customHeight="1">
      <c r="A50" s="35"/>
      <c r="B50" s="29" t="s">
        <v>1044</v>
      </c>
      <c r="C50" s="15">
        <v>1.19</v>
      </c>
      <c r="D50" s="15">
        <v>1.29</v>
      </c>
      <c r="E50" s="15">
        <v>1.34</v>
      </c>
      <c r="F50" s="15">
        <v>1.26</v>
      </c>
      <c r="G50" s="16">
        <v>1.27</v>
      </c>
      <c r="H50" s="10"/>
      <c r="I50" s="14"/>
      <c r="J50" s="14"/>
    </row>
    <row r="51" spans="1:10" ht="13.5" customHeight="1">
      <c r="A51" s="36"/>
      <c r="B51" s="30" t="s">
        <v>1057</v>
      </c>
      <c r="C51" s="17">
        <v>3.91</v>
      </c>
      <c r="D51" s="17">
        <v>3.22</v>
      </c>
      <c r="E51" s="17">
        <v>3.95</v>
      </c>
      <c r="F51" s="17">
        <v>3.12</v>
      </c>
      <c r="G51" s="18">
        <v>2.76</v>
      </c>
      <c r="H51" s="10"/>
      <c r="I51" s="14"/>
      <c r="J51" s="14"/>
    </row>
    <row r="52" spans="1:10" ht="13.5" customHeight="1">
      <c r="A52" s="37" t="s">
        <v>1052</v>
      </c>
      <c r="B52" s="31" t="s">
        <v>1042</v>
      </c>
      <c r="C52" s="19">
        <v>22</v>
      </c>
      <c r="D52" s="19">
        <v>12</v>
      </c>
      <c r="E52" s="19">
        <v>15</v>
      </c>
      <c r="F52" s="19">
        <v>11</v>
      </c>
      <c r="G52" s="20">
        <v>10</v>
      </c>
      <c r="H52" s="10"/>
      <c r="I52" s="14"/>
      <c r="J52" s="14"/>
    </row>
    <row r="53" spans="1:10" ht="13.5" customHeight="1">
      <c r="A53" s="35"/>
      <c r="B53" s="29" t="s">
        <v>1043</v>
      </c>
      <c r="C53" s="15">
        <v>1.14</v>
      </c>
      <c r="D53" s="15">
        <v>1.05</v>
      </c>
      <c r="E53" s="15">
        <v>1.06</v>
      </c>
      <c r="F53" s="15">
        <v>1.03</v>
      </c>
      <c r="G53" s="16">
        <v>1.04</v>
      </c>
      <c r="H53" s="10"/>
      <c r="I53" s="14"/>
      <c r="J53" s="14"/>
    </row>
    <row r="54" spans="1:10" ht="13.5" customHeight="1">
      <c r="A54" s="35"/>
      <c r="B54" s="29" t="s">
        <v>1044</v>
      </c>
      <c r="C54" s="15">
        <v>1.29</v>
      </c>
      <c r="D54" s="15">
        <v>1.14</v>
      </c>
      <c r="E54" s="15">
        <v>1.18</v>
      </c>
      <c r="F54" s="15">
        <v>1.13</v>
      </c>
      <c r="G54" s="16">
        <v>1.11</v>
      </c>
      <c r="H54" s="10"/>
      <c r="I54" s="14"/>
      <c r="J54" s="14"/>
    </row>
    <row r="55" spans="1:10" ht="13.5" customHeight="1" thickBot="1">
      <c r="A55" s="39"/>
      <c r="B55" s="32" t="s">
        <v>1057</v>
      </c>
      <c r="C55" s="22">
        <v>1.34</v>
      </c>
      <c r="D55" s="22">
        <v>0.77</v>
      </c>
      <c r="E55" s="22">
        <v>0.85</v>
      </c>
      <c r="F55" s="22">
        <v>0.75</v>
      </c>
      <c r="G55" s="23">
        <v>0.73</v>
      </c>
      <c r="H55" s="10"/>
      <c r="I55" s="14"/>
      <c r="J55" s="14"/>
    </row>
    <row r="56" spans="1:10" s="26" customFormat="1" ht="14.25" customHeight="1">
      <c r="A56" s="1" t="s">
        <v>1063</v>
      </c>
      <c r="B56" s="1"/>
      <c r="C56" s="1"/>
      <c r="D56" s="25"/>
      <c r="E56" s="1"/>
      <c r="F56" s="1"/>
      <c r="G56" s="1"/>
      <c r="H56" s="1"/>
      <c r="I56" s="2"/>
      <c r="J56" s="1"/>
    </row>
    <row r="57" spans="1:10" s="26" customFormat="1" ht="12.75">
      <c r="A57" s="1" t="s">
        <v>1053</v>
      </c>
      <c r="B57" s="1"/>
      <c r="C57" s="1"/>
      <c r="D57" s="25"/>
      <c r="E57" s="1"/>
      <c r="F57" s="1"/>
      <c r="G57" s="1"/>
      <c r="H57" s="1"/>
      <c r="I57" s="2"/>
      <c r="J57" s="1"/>
    </row>
    <row r="58" spans="1:10" s="26" customFormat="1" ht="12.75">
      <c r="A58" s="4" t="s">
        <v>1054</v>
      </c>
      <c r="B58" s="27"/>
      <c r="C58" s="1"/>
      <c r="D58" s="25"/>
      <c r="E58" s="1"/>
      <c r="F58" s="1"/>
      <c r="G58" s="1"/>
      <c r="H58" s="1"/>
      <c r="I58" s="2"/>
      <c r="J58" s="1"/>
    </row>
    <row r="59" spans="1:10" s="26" customFormat="1" ht="12.75">
      <c r="A59" s="1" t="s">
        <v>1056</v>
      </c>
      <c r="B59" s="1"/>
      <c r="C59" s="1"/>
      <c r="D59" s="25"/>
      <c r="E59" s="1"/>
      <c r="F59" s="1"/>
      <c r="G59" s="1"/>
      <c r="H59" s="1"/>
      <c r="I59" s="2"/>
      <c r="J59" s="1"/>
    </row>
    <row r="60" spans="1:10" s="26" customFormat="1" ht="12.75">
      <c r="A60" s="1" t="s">
        <v>1055</v>
      </c>
      <c r="B60" s="1"/>
      <c r="C60" s="1"/>
      <c r="D60" s="25"/>
      <c r="E60" s="1"/>
      <c r="F60" s="1"/>
      <c r="G60" s="1"/>
      <c r="H60" s="1"/>
      <c r="I60" s="2"/>
      <c r="J60" s="1"/>
    </row>
    <row r="61" spans="1:10" s="26" customFormat="1" ht="12.75">
      <c r="A61" s="1" t="s">
        <v>1062</v>
      </c>
      <c r="B61" s="1"/>
      <c r="C61" s="1"/>
      <c r="D61" s="25"/>
      <c r="E61" s="1"/>
      <c r="F61" s="1"/>
      <c r="G61" s="1"/>
      <c r="H61" s="1"/>
      <c r="I61" s="2"/>
      <c r="J61" s="1"/>
    </row>
    <row r="62" spans="1:10" s="26" customFormat="1" ht="15.75">
      <c r="A62" s="5" t="s">
        <v>1060</v>
      </c>
      <c r="B62" s="1"/>
      <c r="C62" s="1"/>
      <c r="D62" s="25"/>
      <c r="E62" s="1"/>
      <c r="F62" s="1"/>
      <c r="G62" s="1"/>
      <c r="H62" s="1"/>
      <c r="I62" s="1"/>
      <c r="J62" s="1"/>
    </row>
    <row r="63" spans="1:10" s="26" customFormat="1" ht="15.75">
      <c r="A63" s="5" t="s">
        <v>1061</v>
      </c>
      <c r="B63" s="1"/>
      <c r="C63" s="1"/>
      <c r="D63" s="25"/>
      <c r="E63" s="1"/>
      <c r="F63" s="1"/>
      <c r="G63" s="1"/>
      <c r="H63" s="1"/>
      <c r="I63" s="1"/>
      <c r="J63" s="1"/>
    </row>
    <row r="64" spans="1:10" ht="15">
      <c r="A64" s="40" t="s">
        <v>1070</v>
      </c>
      <c r="B64" s="10"/>
      <c r="C64" s="10"/>
      <c r="D64" s="24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</sheetData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75" zoomScaleNormal="75" workbookViewId="0" topLeftCell="A1">
      <selection activeCell="E3" sqref="E3"/>
    </sheetView>
  </sheetViews>
  <sheetFormatPr defaultColWidth="9.140625" defaultRowHeight="15"/>
  <cols>
    <col min="1" max="1" width="53.57421875" style="301" customWidth="1"/>
    <col min="2" max="2" width="7.421875" style="296" customWidth="1"/>
    <col min="3" max="3" width="6.57421875" style="296" customWidth="1"/>
    <col min="4" max="4" width="8.140625" style="297" customWidth="1"/>
    <col min="5" max="5" width="8.7109375" style="298" bestFit="1" customWidth="1"/>
    <col min="6" max="6" width="8.7109375" style="298" customWidth="1"/>
    <col min="7" max="7" width="7.00390625" style="299" customWidth="1"/>
    <col min="8" max="8" width="9.421875" style="298" bestFit="1" customWidth="1"/>
    <col min="9" max="9" width="9.28125" style="298" customWidth="1"/>
    <col min="10" max="10" width="7.00390625" style="299" customWidth="1"/>
    <col min="11" max="11" width="6.140625" style="300" customWidth="1"/>
    <col min="12" max="12" width="9.140625" style="300" customWidth="1"/>
    <col min="13" max="13" width="6.8515625" style="300" customWidth="1"/>
    <col min="14" max="14" width="8.28125" style="300" customWidth="1"/>
    <col min="15" max="16384" width="9.140625" style="301" customWidth="1"/>
  </cols>
  <sheetData>
    <row r="1" ht="15">
      <c r="A1" s="295" t="s">
        <v>1323</v>
      </c>
    </row>
    <row r="2" spans="1:2" ht="15">
      <c r="A2" s="295" t="s">
        <v>1324</v>
      </c>
      <c r="B2" s="302"/>
    </row>
    <row r="3" spans="1:14" ht="15.75" thickBot="1">
      <c r="A3" s="301" t="s">
        <v>1325</v>
      </c>
      <c r="B3" s="303"/>
      <c r="C3" s="303"/>
      <c r="D3" s="304"/>
      <c r="E3" s="305"/>
      <c r="F3" s="305"/>
      <c r="G3" s="306"/>
      <c r="H3" s="305"/>
      <c r="I3" s="305"/>
      <c r="N3" s="307" t="s">
        <v>570</v>
      </c>
    </row>
    <row r="4" spans="1:14" s="295" customFormat="1" ht="46.5" customHeight="1">
      <c r="A4" s="308"/>
      <c r="B4" s="2015" t="s">
        <v>1326</v>
      </c>
      <c r="C4" s="2016"/>
      <c r="D4" s="2017"/>
      <c r="E4" s="2018" t="s">
        <v>1327</v>
      </c>
      <c r="F4" s="2019"/>
      <c r="G4" s="2019"/>
      <c r="H4" s="2018" t="s">
        <v>1328</v>
      </c>
      <c r="I4" s="2019"/>
      <c r="J4" s="2023"/>
      <c r="K4" s="2020" t="s">
        <v>1329</v>
      </c>
      <c r="L4" s="2021"/>
      <c r="M4" s="2020" t="s">
        <v>1330</v>
      </c>
      <c r="N4" s="2022"/>
    </row>
    <row r="5" spans="1:14" s="319" customFormat="1" ht="32.25" customHeight="1" thickBot="1">
      <c r="A5" s="309" t="s">
        <v>1331</v>
      </c>
      <c r="B5" s="310" t="s">
        <v>1332</v>
      </c>
      <c r="C5" s="311" t="s">
        <v>1333</v>
      </c>
      <c r="D5" s="312" t="s">
        <v>1334</v>
      </c>
      <c r="E5" s="311" t="s">
        <v>1332</v>
      </c>
      <c r="F5" s="311" t="s">
        <v>1333</v>
      </c>
      <c r="G5" s="313" t="s">
        <v>1188</v>
      </c>
      <c r="H5" s="314" t="s">
        <v>1332</v>
      </c>
      <c r="I5" s="311" t="s">
        <v>1333</v>
      </c>
      <c r="J5" s="315" t="s">
        <v>1188</v>
      </c>
      <c r="K5" s="316" t="s">
        <v>1332</v>
      </c>
      <c r="L5" s="311" t="s">
        <v>1333</v>
      </c>
      <c r="M5" s="317" t="s">
        <v>1332</v>
      </c>
      <c r="N5" s="318" t="s">
        <v>1333</v>
      </c>
    </row>
    <row r="6" spans="1:17" ht="20.25" customHeight="1" thickTop="1">
      <c r="A6" s="320" t="s">
        <v>1335</v>
      </c>
      <c r="B6" s="321">
        <v>-11.352</v>
      </c>
      <c r="C6" s="322">
        <v>308.066</v>
      </c>
      <c r="D6" s="323">
        <f aca="true" t="shared" si="0" ref="D6:D23">C6-B6</f>
        <v>319.41799999999995</v>
      </c>
      <c r="E6" s="322">
        <v>26038.03</v>
      </c>
      <c r="F6" s="322">
        <v>25916.593</v>
      </c>
      <c r="G6" s="324">
        <f aca="true" t="shared" si="1" ref="G6:G23">F6/E6*100</f>
        <v>99.53361679051757</v>
      </c>
      <c r="H6" s="325">
        <v>26049.382</v>
      </c>
      <c r="I6" s="325">
        <v>25608.527</v>
      </c>
      <c r="J6" s="326">
        <f aca="true" t="shared" si="2" ref="J6:J23">I6/H6*100</f>
        <v>98.30761819992505</v>
      </c>
      <c r="K6" s="327">
        <v>100.04359776834116</v>
      </c>
      <c r="L6" s="328">
        <f aca="true" t="shared" si="3" ref="L6:L23">I6/F6*100</f>
        <v>98.81131752155848</v>
      </c>
      <c r="M6" s="329">
        <v>-0.04359776834115331</v>
      </c>
      <c r="N6" s="330">
        <f aca="true" t="shared" si="4" ref="N6:N23">C6/F6*100</f>
        <v>1.1886824784415142</v>
      </c>
      <c r="O6" s="331"/>
      <c r="P6" s="332"/>
      <c r="Q6" s="332"/>
    </row>
    <row r="7" spans="1:17" ht="20.25" customHeight="1">
      <c r="A7" s="320" t="s">
        <v>1336</v>
      </c>
      <c r="B7" s="321">
        <v>678.599</v>
      </c>
      <c r="C7" s="322">
        <v>520.941</v>
      </c>
      <c r="D7" s="323">
        <f t="shared" si="0"/>
        <v>-157.65800000000002</v>
      </c>
      <c r="E7" s="322">
        <v>7604.339</v>
      </c>
      <c r="F7" s="322">
        <v>4671.282</v>
      </c>
      <c r="G7" s="324">
        <f t="shared" si="1"/>
        <v>61.42916563819683</v>
      </c>
      <c r="H7" s="325">
        <v>6925.74</v>
      </c>
      <c r="I7" s="325">
        <v>4150.341</v>
      </c>
      <c r="J7" s="326">
        <f t="shared" si="2"/>
        <v>59.92631834287745</v>
      </c>
      <c r="K7" s="327">
        <v>91.07616059725902</v>
      </c>
      <c r="L7" s="328">
        <f t="shared" si="3"/>
        <v>88.84800789162377</v>
      </c>
      <c r="M7" s="329">
        <v>8.923839402740988</v>
      </c>
      <c r="N7" s="330">
        <f t="shared" si="4"/>
        <v>11.151992108376245</v>
      </c>
      <c r="O7" s="331"/>
      <c r="P7" s="332"/>
      <c r="Q7" s="332"/>
    </row>
    <row r="8" spans="1:17" ht="20.25" customHeight="1">
      <c r="A8" s="320" t="s">
        <v>1337</v>
      </c>
      <c r="B8" s="321">
        <v>266.199</v>
      </c>
      <c r="C8" s="322">
        <v>392.956</v>
      </c>
      <c r="D8" s="323">
        <f t="shared" si="0"/>
        <v>126.757</v>
      </c>
      <c r="E8" s="322">
        <v>8941.244</v>
      </c>
      <c r="F8" s="322">
        <v>11336.775</v>
      </c>
      <c r="G8" s="324">
        <f t="shared" si="1"/>
        <v>126.79192067680962</v>
      </c>
      <c r="H8" s="325">
        <v>8675.045</v>
      </c>
      <c r="I8" s="325">
        <v>10943.819</v>
      </c>
      <c r="J8" s="326">
        <f t="shared" si="2"/>
        <v>126.15287874587393</v>
      </c>
      <c r="K8" s="327">
        <v>97.02279682782395</v>
      </c>
      <c r="L8" s="328">
        <f t="shared" si="3"/>
        <v>96.53379378174128</v>
      </c>
      <c r="M8" s="329">
        <v>2.9772031721760417</v>
      </c>
      <c r="N8" s="330">
        <f t="shared" si="4"/>
        <v>3.46620621825872</v>
      </c>
      <c r="O8" s="331"/>
      <c r="P8" s="332"/>
      <c r="Q8" s="332"/>
    </row>
    <row r="9" spans="1:17" ht="20.25" customHeight="1">
      <c r="A9" s="320" t="s">
        <v>1338</v>
      </c>
      <c r="B9" s="321">
        <v>-224.715</v>
      </c>
      <c r="C9" s="322">
        <v>-72.162</v>
      </c>
      <c r="D9" s="323">
        <f t="shared" si="0"/>
        <v>152.553</v>
      </c>
      <c r="E9" s="322">
        <v>6424.279</v>
      </c>
      <c r="F9" s="322">
        <v>4509.945</v>
      </c>
      <c r="G9" s="324">
        <f t="shared" si="1"/>
        <v>70.20157437122515</v>
      </c>
      <c r="H9" s="325">
        <v>6648.994</v>
      </c>
      <c r="I9" s="325">
        <v>4582.107</v>
      </c>
      <c r="J9" s="326">
        <f t="shared" si="2"/>
        <v>68.91428989107224</v>
      </c>
      <c r="K9" s="327">
        <v>103.49790225486781</v>
      </c>
      <c r="L9" s="328">
        <f t="shared" si="3"/>
        <v>101.6000638588719</v>
      </c>
      <c r="M9" s="329">
        <v>-3.4979022548678227</v>
      </c>
      <c r="N9" s="330">
        <f t="shared" si="4"/>
        <v>-1.6000638588718932</v>
      </c>
      <c r="O9" s="331"/>
      <c r="P9" s="332"/>
      <c r="Q9" s="332"/>
    </row>
    <row r="10" spans="1:17" ht="20.25" customHeight="1">
      <c r="A10" s="320" t="s">
        <v>1339</v>
      </c>
      <c r="B10" s="321">
        <v>-417.597</v>
      </c>
      <c r="C10" s="322">
        <v>-153.235</v>
      </c>
      <c r="D10" s="323">
        <f t="shared" si="0"/>
        <v>264.36199999999997</v>
      </c>
      <c r="E10" s="322">
        <v>20502.997</v>
      </c>
      <c r="F10" s="322">
        <v>17510.834</v>
      </c>
      <c r="G10" s="324">
        <f t="shared" si="1"/>
        <v>85.40621646679263</v>
      </c>
      <c r="H10" s="325">
        <v>20920.594</v>
      </c>
      <c r="I10" s="325">
        <v>17664.069</v>
      </c>
      <c r="J10" s="326">
        <f t="shared" si="2"/>
        <v>84.43387888508327</v>
      </c>
      <c r="K10" s="327">
        <v>102.03676077209592</v>
      </c>
      <c r="L10" s="328">
        <f t="shared" si="3"/>
        <v>100.87508681768098</v>
      </c>
      <c r="M10" s="329">
        <v>-2.036760772095904</v>
      </c>
      <c r="N10" s="330">
        <f t="shared" si="4"/>
        <v>-0.8750868176809855</v>
      </c>
      <c r="O10" s="331"/>
      <c r="P10" s="332"/>
      <c r="Q10" s="332"/>
    </row>
    <row r="11" spans="1:17" ht="20.25" customHeight="1">
      <c r="A11" s="320" t="s">
        <v>1340</v>
      </c>
      <c r="B11" s="321">
        <v>61.582</v>
      </c>
      <c r="C11" s="322">
        <v>-12.521</v>
      </c>
      <c r="D11" s="323">
        <f t="shared" si="0"/>
        <v>-74.10300000000001</v>
      </c>
      <c r="E11" s="322">
        <v>5723.45</v>
      </c>
      <c r="F11" s="322">
        <v>6930.344</v>
      </c>
      <c r="G11" s="324">
        <f t="shared" si="1"/>
        <v>121.08682700119684</v>
      </c>
      <c r="H11" s="325">
        <v>5661.868</v>
      </c>
      <c r="I11" s="325">
        <v>6942.865</v>
      </c>
      <c r="J11" s="326">
        <f t="shared" si="2"/>
        <v>122.62498878462019</v>
      </c>
      <c r="K11" s="327">
        <v>98.92404056993598</v>
      </c>
      <c r="L11" s="328">
        <f t="shared" si="3"/>
        <v>100.18066924239257</v>
      </c>
      <c r="M11" s="329">
        <v>1.075959430064035</v>
      </c>
      <c r="N11" s="330">
        <f t="shared" si="4"/>
        <v>-0.18066924239258542</v>
      </c>
      <c r="O11" s="331"/>
      <c r="P11" s="332"/>
      <c r="Q11" s="332"/>
    </row>
    <row r="12" spans="1:17" ht="20.25" customHeight="1">
      <c r="A12" s="320" t="s">
        <v>1341</v>
      </c>
      <c r="B12" s="321">
        <v>-23.957</v>
      </c>
      <c r="C12" s="322">
        <v>4.73</v>
      </c>
      <c r="D12" s="323">
        <f t="shared" si="0"/>
        <v>28.687</v>
      </c>
      <c r="E12" s="322">
        <v>6823.044</v>
      </c>
      <c r="F12" s="322">
        <v>8469.934</v>
      </c>
      <c r="G12" s="324">
        <f t="shared" si="1"/>
        <v>124.13717396516861</v>
      </c>
      <c r="H12" s="325">
        <v>6847.001</v>
      </c>
      <c r="I12" s="325">
        <v>8465.204</v>
      </c>
      <c r="J12" s="326">
        <f t="shared" si="2"/>
        <v>123.63374855648479</v>
      </c>
      <c r="K12" s="327">
        <v>100.35111894339244</v>
      </c>
      <c r="L12" s="328">
        <f t="shared" si="3"/>
        <v>99.94415540900319</v>
      </c>
      <c r="M12" s="329">
        <v>-0.35111894339242133</v>
      </c>
      <c r="N12" s="330">
        <f t="shared" si="4"/>
        <v>0.055844590996812965</v>
      </c>
      <c r="O12" s="331"/>
      <c r="P12" s="332"/>
      <c r="Q12" s="332"/>
    </row>
    <row r="13" spans="1:17" ht="20.25" customHeight="1">
      <c r="A13" s="333" t="s">
        <v>1342</v>
      </c>
      <c r="B13" s="321">
        <v>262.822</v>
      </c>
      <c r="C13" s="322">
        <v>354.766</v>
      </c>
      <c r="D13" s="323">
        <f t="shared" si="0"/>
        <v>91.94400000000002</v>
      </c>
      <c r="E13" s="322">
        <v>6503.986</v>
      </c>
      <c r="F13" s="322">
        <v>6695.498</v>
      </c>
      <c r="G13" s="324">
        <f t="shared" si="1"/>
        <v>102.94453278343465</v>
      </c>
      <c r="H13" s="325">
        <v>6241.164</v>
      </c>
      <c r="I13" s="325">
        <v>6340.732</v>
      </c>
      <c r="J13" s="326">
        <f t="shared" si="2"/>
        <v>101.59534343273147</v>
      </c>
      <c r="K13" s="327">
        <v>95.95906264250877</v>
      </c>
      <c r="L13" s="328">
        <f t="shared" si="3"/>
        <v>94.70142474839064</v>
      </c>
      <c r="M13" s="329">
        <v>4.040937357491237</v>
      </c>
      <c r="N13" s="330">
        <f t="shared" si="4"/>
        <v>5.298575251609366</v>
      </c>
      <c r="O13" s="331"/>
      <c r="P13" s="332"/>
      <c r="Q13" s="332"/>
    </row>
    <row r="14" spans="1:17" ht="20.25" customHeight="1">
      <c r="A14" s="320" t="s">
        <v>1343</v>
      </c>
      <c r="B14" s="321">
        <v>575.313</v>
      </c>
      <c r="C14" s="322">
        <v>553.391</v>
      </c>
      <c r="D14" s="323">
        <f t="shared" si="0"/>
        <v>-21.922000000000025</v>
      </c>
      <c r="E14" s="322">
        <v>3247.931</v>
      </c>
      <c r="F14" s="322">
        <v>4106.549</v>
      </c>
      <c r="G14" s="324">
        <f t="shared" si="1"/>
        <v>126.4358448501523</v>
      </c>
      <c r="H14" s="325">
        <v>2672.618</v>
      </c>
      <c r="I14" s="325">
        <v>3553.158</v>
      </c>
      <c r="J14" s="326">
        <f t="shared" si="2"/>
        <v>132.9467211550622</v>
      </c>
      <c r="K14" s="327">
        <v>82.28678503330273</v>
      </c>
      <c r="L14" s="328">
        <f t="shared" si="3"/>
        <v>86.52418368805534</v>
      </c>
      <c r="M14" s="329">
        <v>17.71321496669726</v>
      </c>
      <c r="N14" s="330">
        <f t="shared" si="4"/>
        <v>13.475816311944651</v>
      </c>
      <c r="O14" s="331"/>
      <c r="P14" s="332"/>
      <c r="Q14" s="332"/>
    </row>
    <row r="15" spans="1:17" ht="20.25" customHeight="1">
      <c r="A15" s="320" t="s">
        <v>1344</v>
      </c>
      <c r="B15" s="321">
        <v>198.001</v>
      </c>
      <c r="C15" s="322">
        <v>265.055</v>
      </c>
      <c r="D15" s="323">
        <f t="shared" si="0"/>
        <v>67.054</v>
      </c>
      <c r="E15" s="322">
        <v>2913.169</v>
      </c>
      <c r="F15" s="322">
        <v>3016.303</v>
      </c>
      <c r="G15" s="324">
        <f t="shared" si="1"/>
        <v>103.54026834694452</v>
      </c>
      <c r="H15" s="325">
        <v>2715.168</v>
      </c>
      <c r="I15" s="325">
        <v>2751.248</v>
      </c>
      <c r="J15" s="326">
        <f t="shared" si="2"/>
        <v>101.32883121781046</v>
      </c>
      <c r="K15" s="327">
        <v>93.20324361545795</v>
      </c>
      <c r="L15" s="328">
        <f t="shared" si="3"/>
        <v>91.21258706436323</v>
      </c>
      <c r="M15" s="329">
        <v>6.796756384542057</v>
      </c>
      <c r="N15" s="330">
        <f t="shared" si="4"/>
        <v>8.787412935636771</v>
      </c>
      <c r="O15" s="331"/>
      <c r="P15" s="332"/>
      <c r="Q15" s="332"/>
    </row>
    <row r="16" spans="1:17" ht="20.25" customHeight="1">
      <c r="A16" s="320" t="s">
        <v>1345</v>
      </c>
      <c r="B16" s="321">
        <v>44.931</v>
      </c>
      <c r="C16" s="322">
        <v>33.17</v>
      </c>
      <c r="D16" s="323">
        <f t="shared" si="0"/>
        <v>-11.760999999999996</v>
      </c>
      <c r="E16" s="322">
        <v>1969.911</v>
      </c>
      <c r="F16" s="322">
        <v>2932.456</v>
      </c>
      <c r="G16" s="324">
        <f t="shared" si="1"/>
        <v>148.86235977158358</v>
      </c>
      <c r="H16" s="325">
        <v>1924.98</v>
      </c>
      <c r="I16" s="325">
        <v>2899.286</v>
      </c>
      <c r="J16" s="326">
        <f t="shared" si="2"/>
        <v>150.6138245592162</v>
      </c>
      <c r="K16" s="327">
        <v>97.71913553454952</v>
      </c>
      <c r="L16" s="328">
        <f t="shared" si="3"/>
        <v>98.86886623362805</v>
      </c>
      <c r="M16" s="329">
        <v>2.2808644654504695</v>
      </c>
      <c r="N16" s="330">
        <f t="shared" si="4"/>
        <v>1.131133766371942</v>
      </c>
      <c r="O16" s="331"/>
      <c r="P16" s="332"/>
      <c r="Q16" s="332"/>
    </row>
    <row r="17" spans="1:17" ht="20.25" customHeight="1">
      <c r="A17" s="320" t="s">
        <v>1346</v>
      </c>
      <c r="B17" s="321">
        <v>-1.112</v>
      </c>
      <c r="C17" s="322">
        <v>6.213</v>
      </c>
      <c r="D17" s="323">
        <f t="shared" si="0"/>
        <v>7.325</v>
      </c>
      <c r="E17" s="322">
        <v>2188.268</v>
      </c>
      <c r="F17" s="322">
        <v>2334.477</v>
      </c>
      <c r="G17" s="324">
        <f t="shared" si="1"/>
        <v>106.68149422282826</v>
      </c>
      <c r="H17" s="325">
        <v>2189.38</v>
      </c>
      <c r="I17" s="325">
        <v>2328.264</v>
      </c>
      <c r="J17" s="326">
        <f t="shared" si="2"/>
        <v>106.34353104531877</v>
      </c>
      <c r="K17" s="327">
        <v>100.05081644478648</v>
      </c>
      <c r="L17" s="328">
        <f t="shared" si="3"/>
        <v>99.73385901852964</v>
      </c>
      <c r="M17" s="329">
        <v>-0.0508164447864704</v>
      </c>
      <c r="N17" s="330">
        <f t="shared" si="4"/>
        <v>0.2661409814703679</v>
      </c>
      <c r="O17" s="331"/>
      <c r="P17" s="332"/>
      <c r="Q17" s="332"/>
    </row>
    <row r="18" spans="1:17" ht="20.25" customHeight="1">
      <c r="A18" s="320" t="s">
        <v>1347</v>
      </c>
      <c r="B18" s="321">
        <v>99.518</v>
      </c>
      <c r="C18" s="322">
        <v>184.972</v>
      </c>
      <c r="D18" s="323">
        <f t="shared" si="0"/>
        <v>85.45400000000001</v>
      </c>
      <c r="E18" s="322">
        <v>10475.892</v>
      </c>
      <c r="F18" s="322">
        <v>10451.989</v>
      </c>
      <c r="G18" s="324">
        <f t="shared" si="1"/>
        <v>99.77182849918651</v>
      </c>
      <c r="H18" s="325">
        <v>10376.375</v>
      </c>
      <c r="I18" s="325">
        <v>10267.017</v>
      </c>
      <c r="J18" s="326">
        <f t="shared" si="2"/>
        <v>98.94608666321331</v>
      </c>
      <c r="K18" s="327">
        <v>99.05003793471717</v>
      </c>
      <c r="L18" s="328">
        <f t="shared" si="3"/>
        <v>98.23026985581404</v>
      </c>
      <c r="M18" s="329">
        <v>0.9499716110093537</v>
      </c>
      <c r="N18" s="330">
        <f t="shared" si="4"/>
        <v>1.7697301441859536</v>
      </c>
      <c r="O18" s="331"/>
      <c r="P18" s="332"/>
      <c r="Q18" s="332"/>
    </row>
    <row r="19" spans="1:17" ht="20.25" customHeight="1">
      <c r="A19" s="320" t="s">
        <v>1348</v>
      </c>
      <c r="B19" s="321">
        <v>55.424</v>
      </c>
      <c r="C19" s="322">
        <v>161.152</v>
      </c>
      <c r="D19" s="323">
        <f t="shared" si="0"/>
        <v>105.72799999999998</v>
      </c>
      <c r="E19" s="322">
        <v>8277.252</v>
      </c>
      <c r="F19" s="322">
        <v>9448.22</v>
      </c>
      <c r="G19" s="324">
        <f t="shared" si="1"/>
        <v>114.14682070812871</v>
      </c>
      <c r="H19" s="325">
        <v>8221.828</v>
      </c>
      <c r="I19" s="325">
        <v>9287.068</v>
      </c>
      <c r="J19" s="326">
        <f t="shared" si="2"/>
        <v>112.95624282093956</v>
      </c>
      <c r="K19" s="327">
        <v>99.3304057916806</v>
      </c>
      <c r="L19" s="328">
        <f t="shared" si="3"/>
        <v>98.29436655793367</v>
      </c>
      <c r="M19" s="329">
        <v>0.6695942083193793</v>
      </c>
      <c r="N19" s="330">
        <f t="shared" si="4"/>
        <v>1.7056334420663362</v>
      </c>
      <c r="O19" s="331"/>
      <c r="P19" s="332"/>
      <c r="Q19" s="332"/>
    </row>
    <row r="20" spans="1:17" s="334" customFormat="1" ht="20.25" customHeight="1">
      <c r="A20" s="320" t="s">
        <v>1349</v>
      </c>
      <c r="B20" s="321">
        <v>169.615</v>
      </c>
      <c r="C20" s="322">
        <v>52.468</v>
      </c>
      <c r="D20" s="323">
        <f t="shared" si="0"/>
        <v>-117.147</v>
      </c>
      <c r="E20" s="322">
        <v>5968.232</v>
      </c>
      <c r="F20" s="322">
        <v>5342.455</v>
      </c>
      <c r="G20" s="324">
        <f t="shared" si="1"/>
        <v>89.51486805472709</v>
      </c>
      <c r="H20" s="325">
        <v>5798.617</v>
      </c>
      <c r="I20" s="325">
        <v>5289.987</v>
      </c>
      <c r="J20" s="326">
        <f t="shared" si="2"/>
        <v>91.22842567460482</v>
      </c>
      <c r="K20" s="327">
        <v>97.1580360817073</v>
      </c>
      <c r="L20" s="328">
        <f t="shared" si="3"/>
        <v>99.01790468988509</v>
      </c>
      <c r="M20" s="329">
        <v>2.8419639182927208</v>
      </c>
      <c r="N20" s="330">
        <f t="shared" si="4"/>
        <v>0.9820953101149191</v>
      </c>
      <c r="O20" s="331"/>
      <c r="P20" s="332"/>
      <c r="Q20" s="332"/>
    </row>
    <row r="21" spans="1:17" ht="20.25" customHeight="1">
      <c r="A21" s="333" t="s">
        <v>1350</v>
      </c>
      <c r="B21" s="321">
        <v>171.746</v>
      </c>
      <c r="C21" s="322">
        <v>234.313</v>
      </c>
      <c r="D21" s="323">
        <f t="shared" si="0"/>
        <v>62.56699999999998</v>
      </c>
      <c r="E21" s="322">
        <v>2742.764</v>
      </c>
      <c r="F21" s="322">
        <v>2887.426</v>
      </c>
      <c r="G21" s="324">
        <f t="shared" si="1"/>
        <v>105.27431452359737</v>
      </c>
      <c r="H21" s="325">
        <v>2571.018</v>
      </c>
      <c r="I21" s="325">
        <v>2653.113</v>
      </c>
      <c r="J21" s="326">
        <f t="shared" si="2"/>
        <v>103.19309316387515</v>
      </c>
      <c r="K21" s="327">
        <v>93.73821444353214</v>
      </c>
      <c r="L21" s="328">
        <f t="shared" si="3"/>
        <v>91.88505610187066</v>
      </c>
      <c r="M21" s="329">
        <v>6.2617855564678555</v>
      </c>
      <c r="N21" s="330">
        <f t="shared" si="4"/>
        <v>8.114943898129336</v>
      </c>
      <c r="O21" s="331"/>
      <c r="P21" s="332"/>
      <c r="Q21" s="332"/>
    </row>
    <row r="22" spans="1:17" ht="20.25" customHeight="1">
      <c r="A22" s="335" t="s">
        <v>1351</v>
      </c>
      <c r="B22" s="336">
        <v>-12.163</v>
      </c>
      <c r="C22" s="337">
        <v>12.148</v>
      </c>
      <c r="D22" s="338">
        <f t="shared" si="0"/>
        <v>24.311</v>
      </c>
      <c r="E22" s="337">
        <v>2004.132</v>
      </c>
      <c r="F22" s="337">
        <v>1904.565</v>
      </c>
      <c r="G22" s="339">
        <f t="shared" si="1"/>
        <v>95.03191406554059</v>
      </c>
      <c r="H22" s="340">
        <v>2016.295</v>
      </c>
      <c r="I22" s="340">
        <v>1892.417</v>
      </c>
      <c r="J22" s="341">
        <f t="shared" si="2"/>
        <v>93.85615696115896</v>
      </c>
      <c r="K22" s="342">
        <v>100.60689615254883</v>
      </c>
      <c r="L22" s="343">
        <f t="shared" si="3"/>
        <v>99.36216406371008</v>
      </c>
      <c r="M22" s="344">
        <v>-0.6068961525488341</v>
      </c>
      <c r="N22" s="345">
        <f t="shared" si="4"/>
        <v>0.637835936289914</v>
      </c>
      <c r="O22" s="331"/>
      <c r="P22" s="332"/>
      <c r="Q22" s="332"/>
    </row>
    <row r="23" spans="1:17" s="354" customFormat="1" ht="20.25" customHeight="1" thickBot="1">
      <c r="A23" s="346" t="s">
        <v>1352</v>
      </c>
      <c r="B23" s="347">
        <v>1892.854</v>
      </c>
      <c r="C23" s="347">
        <v>2846.4230000000007</v>
      </c>
      <c r="D23" s="348">
        <f t="shared" si="0"/>
        <v>953.5690000000006</v>
      </c>
      <c r="E23" s="347">
        <v>128348.92</v>
      </c>
      <c r="F23" s="347">
        <v>128465.645</v>
      </c>
      <c r="G23" s="349">
        <f t="shared" si="1"/>
        <v>100.09094349995311</v>
      </c>
      <c r="H23" s="347">
        <v>126456.067</v>
      </c>
      <c r="I23" s="347">
        <v>125619.222</v>
      </c>
      <c r="J23" s="350">
        <f t="shared" si="2"/>
        <v>99.33823262113631</v>
      </c>
      <c r="K23" s="350">
        <v>98.52522872806409</v>
      </c>
      <c r="L23" s="351">
        <f t="shared" si="3"/>
        <v>97.78429244643577</v>
      </c>
      <c r="M23" s="352">
        <v>1.474772051062058</v>
      </c>
      <c r="N23" s="353">
        <f t="shared" si="4"/>
        <v>2.215707553564224</v>
      </c>
      <c r="O23" s="331"/>
      <c r="P23" s="332"/>
      <c r="Q23" s="332"/>
    </row>
    <row r="24" spans="1:14" s="355" customFormat="1" ht="18" customHeight="1">
      <c r="A24" s="355" t="s">
        <v>1353</v>
      </c>
      <c r="B24" s="356"/>
      <c r="C24" s="356"/>
      <c r="D24" s="357"/>
      <c r="E24" s="358"/>
      <c r="F24" s="358"/>
      <c r="G24" s="359"/>
      <c r="H24" s="358"/>
      <c r="I24" s="358"/>
      <c r="J24" s="359"/>
      <c r="K24" s="360"/>
      <c r="L24" s="360"/>
      <c r="M24" s="360"/>
      <c r="N24" s="360"/>
    </row>
    <row r="25" spans="1:14" s="361" customFormat="1" ht="18" customHeight="1">
      <c r="A25" s="361" t="s">
        <v>1223</v>
      </c>
      <c r="B25" s="362"/>
      <c r="C25" s="362"/>
      <c r="D25" s="363"/>
      <c r="E25" s="364"/>
      <c r="F25" s="364"/>
      <c r="G25" s="365"/>
      <c r="H25" s="364"/>
      <c r="I25" s="364"/>
      <c r="J25" s="365"/>
      <c r="K25" s="360"/>
      <c r="L25" s="360"/>
      <c r="M25" s="360"/>
      <c r="N25" s="360"/>
    </row>
    <row r="26" spans="1:2" ht="15" customHeight="1">
      <c r="A26" s="334"/>
      <c r="B26" s="366"/>
    </row>
  </sheetData>
  <mergeCells count="5">
    <mergeCell ref="B4:D4"/>
    <mergeCell ref="E4:G4"/>
    <mergeCell ref="K4:L4"/>
    <mergeCell ref="M4:N4"/>
    <mergeCell ref="H4:J4"/>
  </mergeCells>
  <printOptions/>
  <pageMargins left="0.7874015748031497" right="0.7874015748031497" top="0.984251968503937" bottom="0.984251968503937" header="0" footer="0"/>
  <pageSetup fitToHeight="1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workbookViewId="0" topLeftCell="A1">
      <selection activeCell="J7" sqref="J7"/>
    </sheetView>
  </sheetViews>
  <sheetFormatPr defaultColWidth="9.140625" defaultRowHeight="15"/>
  <cols>
    <col min="1" max="1" width="55.421875" style="369" customWidth="1"/>
    <col min="2" max="2" width="11.00390625" style="369" customWidth="1"/>
    <col min="3" max="3" width="13.8515625" style="369" bestFit="1" customWidth="1"/>
    <col min="4" max="4" width="11.00390625" style="370" customWidth="1"/>
    <col min="5" max="6" width="11.00390625" style="371" customWidth="1"/>
    <col min="7" max="7" width="11.00390625" style="369" customWidth="1"/>
    <col min="8" max="8" width="11.00390625" style="371" customWidth="1"/>
    <col min="9" max="11" width="10.28125" style="372" customWidth="1"/>
    <col min="12" max="16384" width="10.28125" style="369" customWidth="1"/>
  </cols>
  <sheetData>
    <row r="1" spans="1:2" ht="15.75">
      <c r="A1" s="367" t="s">
        <v>1354</v>
      </c>
      <c r="B1" s="368"/>
    </row>
    <row r="2" spans="1:4" ht="15.75">
      <c r="A2" s="373" t="s">
        <v>1324</v>
      </c>
      <c r="B2" s="373"/>
      <c r="C2" s="373"/>
      <c r="D2" s="374"/>
    </row>
    <row r="3" spans="2:8" ht="18" customHeight="1" thickBot="1">
      <c r="B3" s="375"/>
      <c r="C3" s="375"/>
      <c r="D3" s="375"/>
      <c r="E3" s="375"/>
      <c r="F3" s="375"/>
      <c r="G3" s="376"/>
      <c r="H3" s="377" t="s">
        <v>571</v>
      </c>
    </row>
    <row r="4" spans="1:8" ht="17.25" customHeight="1">
      <c r="A4" s="378"/>
      <c r="B4" s="379" t="s">
        <v>1355</v>
      </c>
      <c r="C4" s="379"/>
      <c r="D4" s="380"/>
      <c r="E4" s="381" t="s">
        <v>1356</v>
      </c>
      <c r="F4" s="382"/>
      <c r="G4" s="2024" t="s">
        <v>1357</v>
      </c>
      <c r="H4" s="2025"/>
    </row>
    <row r="5" spans="1:8" ht="17.25" customHeight="1">
      <c r="A5" s="383" t="s">
        <v>1331</v>
      </c>
      <c r="B5" s="384" t="s">
        <v>1358</v>
      </c>
      <c r="C5" s="384"/>
      <c r="D5" s="385"/>
      <c r="E5" s="386" t="s">
        <v>1359</v>
      </c>
      <c r="F5" s="387"/>
      <c r="G5" s="388" t="s">
        <v>1360</v>
      </c>
      <c r="H5" s="389"/>
    </row>
    <row r="6" spans="1:8" ht="31.5" customHeight="1" thickBot="1">
      <c r="A6" s="390"/>
      <c r="B6" s="391">
        <v>2006</v>
      </c>
      <c r="C6" s="391">
        <v>2007</v>
      </c>
      <c r="D6" s="392" t="s">
        <v>1188</v>
      </c>
      <c r="E6" s="393">
        <v>2006</v>
      </c>
      <c r="F6" s="394">
        <v>2007</v>
      </c>
      <c r="G6" s="395">
        <v>2006</v>
      </c>
      <c r="H6" s="396">
        <v>2007</v>
      </c>
    </row>
    <row r="7" spans="1:12" ht="17.25" customHeight="1" thickTop="1">
      <c r="A7" s="397" t="s">
        <v>1361</v>
      </c>
      <c r="B7" s="398">
        <v>5614.346</v>
      </c>
      <c r="C7" s="399">
        <v>6555.176</v>
      </c>
      <c r="D7" s="400">
        <f aca="true" t="shared" si="0" ref="D7:D24">C7/B7*100</f>
        <v>116.75760631781513</v>
      </c>
      <c r="E7" s="401">
        <v>45.704230466792026</v>
      </c>
      <c r="F7" s="402">
        <v>40.188619317580965</v>
      </c>
      <c r="G7" s="403">
        <v>70.82213769867073</v>
      </c>
      <c r="H7" s="404">
        <v>65.84064919115295</v>
      </c>
      <c r="I7" s="405"/>
      <c r="J7" s="406"/>
      <c r="K7" s="407"/>
      <c r="L7" s="407"/>
    </row>
    <row r="8" spans="1:12" ht="17.25" customHeight="1">
      <c r="A8" s="397" t="s">
        <v>1362</v>
      </c>
      <c r="B8" s="408">
        <v>2360.217</v>
      </c>
      <c r="C8" s="409">
        <v>2402.859</v>
      </c>
      <c r="D8" s="410">
        <f t="shared" si="0"/>
        <v>101.8066982824037</v>
      </c>
      <c r="E8" s="411">
        <v>44.37513448313815</v>
      </c>
      <c r="F8" s="412">
        <v>42.216464103809656</v>
      </c>
      <c r="G8" s="413">
        <v>51.33693664564364</v>
      </c>
      <c r="H8" s="414">
        <v>43.8990081154193</v>
      </c>
      <c r="I8" s="405"/>
      <c r="J8" s="406"/>
      <c r="K8" s="407"/>
      <c r="L8" s="407"/>
    </row>
    <row r="9" spans="1:12" ht="17.25" customHeight="1">
      <c r="A9" s="397" t="s">
        <v>1363</v>
      </c>
      <c r="B9" s="408">
        <v>2209.115</v>
      </c>
      <c r="C9" s="409">
        <v>3139.442</v>
      </c>
      <c r="D9" s="410">
        <f t="shared" si="0"/>
        <v>142.11310864305392</v>
      </c>
      <c r="E9" s="411">
        <v>47.39925600847093</v>
      </c>
      <c r="F9" s="412">
        <v>53.09559129257612</v>
      </c>
      <c r="G9" s="413">
        <v>50.28074128487161</v>
      </c>
      <c r="H9" s="414">
        <v>45.040262236630795</v>
      </c>
      <c r="I9" s="405"/>
      <c r="J9" s="406"/>
      <c r="K9" s="407"/>
      <c r="L9" s="407"/>
    </row>
    <row r="10" spans="1:12" ht="17.25" customHeight="1">
      <c r="A10" s="397" t="s">
        <v>1364</v>
      </c>
      <c r="B10" s="408">
        <v>1681.176</v>
      </c>
      <c r="C10" s="409">
        <v>1759.942</v>
      </c>
      <c r="D10" s="410">
        <f t="shared" si="0"/>
        <v>104.68517276002036</v>
      </c>
      <c r="E10" s="411">
        <v>53.80714565189676</v>
      </c>
      <c r="F10" s="412">
        <v>54.659250461795295</v>
      </c>
      <c r="G10" s="413">
        <v>65.14286459272375</v>
      </c>
      <c r="H10" s="414">
        <v>64.4100352880931</v>
      </c>
      <c r="I10" s="405"/>
      <c r="J10" s="406"/>
      <c r="K10" s="407"/>
      <c r="L10" s="407"/>
    </row>
    <row r="11" spans="1:12" ht="17.25" customHeight="1">
      <c r="A11" s="397" t="s">
        <v>1365</v>
      </c>
      <c r="B11" s="408">
        <v>5677.812</v>
      </c>
      <c r="C11" s="409">
        <v>5558.527</v>
      </c>
      <c r="D11" s="410">
        <f t="shared" si="0"/>
        <v>97.89910268251221</v>
      </c>
      <c r="E11" s="411">
        <v>37.6504282639374</v>
      </c>
      <c r="F11" s="412">
        <v>37.123253209090954</v>
      </c>
      <c r="G11" s="413">
        <v>69.27060916938835</v>
      </c>
      <c r="H11" s="414">
        <v>68.21151628535544</v>
      </c>
      <c r="I11" s="405"/>
      <c r="J11" s="406"/>
      <c r="K11" s="407"/>
      <c r="L11" s="407"/>
    </row>
    <row r="12" spans="1:12" ht="17.25" customHeight="1">
      <c r="A12" s="397" t="s">
        <v>1366</v>
      </c>
      <c r="B12" s="408">
        <v>2311.165</v>
      </c>
      <c r="C12" s="409">
        <v>2335.503</v>
      </c>
      <c r="D12" s="410">
        <f t="shared" si="0"/>
        <v>101.05306198389125</v>
      </c>
      <c r="E12" s="411">
        <v>37.22778467652481</v>
      </c>
      <c r="F12" s="412">
        <v>38.91645701782444</v>
      </c>
      <c r="G12" s="413">
        <v>61.631243494804565</v>
      </c>
      <c r="H12" s="414">
        <v>62.61860919705748</v>
      </c>
      <c r="I12" s="405"/>
      <c r="J12" s="406"/>
      <c r="K12" s="407"/>
      <c r="L12" s="407"/>
    </row>
    <row r="13" spans="1:12" ht="17.25" customHeight="1">
      <c r="A13" s="397" t="s">
        <v>1367</v>
      </c>
      <c r="B13" s="408">
        <v>2993.294</v>
      </c>
      <c r="C13" s="409">
        <v>3009.207</v>
      </c>
      <c r="D13" s="410">
        <f t="shared" si="0"/>
        <v>100.53162168500656</v>
      </c>
      <c r="E13" s="411">
        <v>47.41448930219223</v>
      </c>
      <c r="F13" s="412">
        <v>44.41571525071332</v>
      </c>
      <c r="G13" s="413">
        <v>76.10914984019307</v>
      </c>
      <c r="H13" s="414">
        <v>73.90640839542772</v>
      </c>
      <c r="I13" s="405"/>
      <c r="J13" s="406"/>
      <c r="K13" s="407"/>
      <c r="L13" s="407"/>
    </row>
    <row r="14" spans="1:12" ht="17.25" customHeight="1">
      <c r="A14" s="415" t="s">
        <v>1368</v>
      </c>
      <c r="B14" s="408">
        <v>1069.102</v>
      </c>
      <c r="C14" s="409">
        <v>1148.5</v>
      </c>
      <c r="D14" s="410">
        <f t="shared" si="0"/>
        <v>107.42660662874076</v>
      </c>
      <c r="E14" s="411">
        <v>49.48449808730363</v>
      </c>
      <c r="F14" s="412">
        <v>50.28992852743489</v>
      </c>
      <c r="G14" s="413">
        <v>50.71447626810922</v>
      </c>
      <c r="H14" s="414">
        <v>54.86267562923122</v>
      </c>
      <c r="I14" s="405"/>
      <c r="J14" s="406"/>
      <c r="K14" s="407"/>
      <c r="L14" s="407"/>
    </row>
    <row r="15" spans="1:12" ht="17.25" customHeight="1">
      <c r="A15" s="397" t="s">
        <v>1369</v>
      </c>
      <c r="B15" s="408">
        <v>1859.075</v>
      </c>
      <c r="C15" s="409">
        <v>1930.235</v>
      </c>
      <c r="D15" s="410">
        <f t="shared" si="0"/>
        <v>103.82771001707837</v>
      </c>
      <c r="E15" s="411">
        <v>43.478575474339735</v>
      </c>
      <c r="F15" s="412">
        <v>44.86145628017253</v>
      </c>
      <c r="G15" s="413">
        <v>14.037923232711261</v>
      </c>
      <c r="H15" s="414">
        <v>21.130945475784333</v>
      </c>
      <c r="I15" s="405"/>
      <c r="J15" s="406"/>
      <c r="K15" s="407"/>
      <c r="L15" s="407"/>
    </row>
    <row r="16" spans="1:12" ht="17.25" customHeight="1">
      <c r="A16" s="397" t="s">
        <v>1370</v>
      </c>
      <c r="B16" s="408">
        <v>966.192</v>
      </c>
      <c r="C16" s="409">
        <v>1312.412</v>
      </c>
      <c r="D16" s="410">
        <f t="shared" si="0"/>
        <v>135.83345753225032</v>
      </c>
      <c r="E16" s="411">
        <v>38.78029725573535</v>
      </c>
      <c r="F16" s="412">
        <v>35.11240274242025</v>
      </c>
      <c r="G16" s="413">
        <v>34.04535021844132</v>
      </c>
      <c r="H16" s="414">
        <v>38.28917241753626</v>
      </c>
      <c r="I16" s="405"/>
      <c r="J16" s="406"/>
      <c r="K16" s="407"/>
      <c r="L16" s="407"/>
    </row>
    <row r="17" spans="1:12" ht="17.25" customHeight="1">
      <c r="A17" s="397" t="s">
        <v>1371</v>
      </c>
      <c r="B17" s="408">
        <v>688.938</v>
      </c>
      <c r="C17" s="409">
        <v>977.839</v>
      </c>
      <c r="D17" s="410">
        <f t="shared" si="0"/>
        <v>141.93425242910104</v>
      </c>
      <c r="E17" s="411">
        <v>45.97958644396857</v>
      </c>
      <c r="F17" s="412">
        <v>44.38361150845901</v>
      </c>
      <c r="G17" s="413">
        <v>57.91174531993904</v>
      </c>
      <c r="H17" s="414">
        <v>63.03460745654721</v>
      </c>
      <c r="I17" s="405"/>
      <c r="J17" s="406"/>
      <c r="K17" s="407"/>
      <c r="L17" s="407"/>
    </row>
    <row r="18" spans="1:12" ht="17.25" customHeight="1">
      <c r="A18" s="397" t="s">
        <v>1372</v>
      </c>
      <c r="B18" s="408">
        <v>560.69</v>
      </c>
      <c r="C18" s="409">
        <v>653.462</v>
      </c>
      <c r="D18" s="410">
        <f t="shared" si="0"/>
        <v>116.54604148459933</v>
      </c>
      <c r="E18" s="411">
        <v>43.630550835955646</v>
      </c>
      <c r="F18" s="412">
        <v>42.88783252183018</v>
      </c>
      <c r="G18" s="413">
        <v>65.09709259550125</v>
      </c>
      <c r="H18" s="414">
        <v>66.98636263471627</v>
      </c>
      <c r="I18" s="405"/>
      <c r="J18" s="406"/>
      <c r="K18" s="407"/>
      <c r="L18" s="407"/>
    </row>
    <row r="19" spans="1:12" ht="17.25" customHeight="1">
      <c r="A19" s="397" t="s">
        <v>1373</v>
      </c>
      <c r="B19" s="408">
        <v>5078.007</v>
      </c>
      <c r="C19" s="409">
        <v>5313.598</v>
      </c>
      <c r="D19" s="410">
        <f t="shared" si="0"/>
        <v>104.63943826780861</v>
      </c>
      <c r="E19" s="411">
        <v>57.65796504860779</v>
      </c>
      <c r="F19" s="412">
        <v>58.131123165980426</v>
      </c>
      <c r="G19" s="413">
        <v>60.182138701924124</v>
      </c>
      <c r="H19" s="414">
        <v>63.935672961539126</v>
      </c>
      <c r="I19" s="405"/>
      <c r="J19" s="406"/>
      <c r="K19" s="407"/>
      <c r="L19" s="407"/>
    </row>
    <row r="20" spans="1:12" ht="17.25" customHeight="1">
      <c r="A20" s="397" t="s">
        <v>1374</v>
      </c>
      <c r="B20" s="408">
        <v>3312.155</v>
      </c>
      <c r="C20" s="409">
        <v>3686.418</v>
      </c>
      <c r="D20" s="410">
        <f t="shared" si="0"/>
        <v>111.29968253297324</v>
      </c>
      <c r="E20" s="411">
        <v>50.18625138703441</v>
      </c>
      <c r="F20" s="412">
        <v>51.68586846075341</v>
      </c>
      <c r="G20" s="413">
        <v>46.98791664897438</v>
      </c>
      <c r="H20" s="414">
        <v>52.218472719718875</v>
      </c>
      <c r="I20" s="405"/>
      <c r="J20" s="406"/>
      <c r="K20" s="407"/>
      <c r="L20" s="407"/>
    </row>
    <row r="21" spans="1:12" ht="17.25" customHeight="1">
      <c r="A21" s="397" t="s">
        <v>1375</v>
      </c>
      <c r="B21" s="408">
        <v>1065.284</v>
      </c>
      <c r="C21" s="409">
        <v>1028.641</v>
      </c>
      <c r="D21" s="410">
        <f t="shared" si="0"/>
        <v>96.56025998700815</v>
      </c>
      <c r="E21" s="411">
        <v>30.562301927180908</v>
      </c>
      <c r="F21" s="412">
        <v>69.84707807378406</v>
      </c>
      <c r="G21" s="413">
        <v>46.830872363269485</v>
      </c>
      <c r="H21" s="414">
        <v>46.990836817881686</v>
      </c>
      <c r="I21" s="405"/>
      <c r="J21" s="406"/>
      <c r="K21" s="407"/>
      <c r="L21" s="407"/>
    </row>
    <row r="22" spans="1:12" ht="17.25" customHeight="1">
      <c r="A22" s="415" t="s">
        <v>1376</v>
      </c>
      <c r="B22" s="408">
        <v>1301.085</v>
      </c>
      <c r="C22" s="409">
        <v>1394.94</v>
      </c>
      <c r="D22" s="410">
        <f t="shared" si="0"/>
        <v>107.21359480741073</v>
      </c>
      <c r="E22" s="411">
        <v>45.158822488050376</v>
      </c>
      <c r="F22" s="412">
        <v>46.03782620956869</v>
      </c>
      <c r="G22" s="413">
        <v>41.35395333135872</v>
      </c>
      <c r="H22" s="414">
        <v>48.18769237389734</v>
      </c>
      <c r="I22" s="405"/>
      <c r="J22" s="406"/>
      <c r="K22" s="407"/>
      <c r="L22" s="407"/>
    </row>
    <row r="23" spans="1:12" ht="17.25" customHeight="1">
      <c r="A23" s="416" t="s">
        <v>1351</v>
      </c>
      <c r="B23" s="408">
        <v>543.61</v>
      </c>
      <c r="C23" s="417">
        <v>1141.141</v>
      </c>
      <c r="D23" s="418">
        <f t="shared" si="0"/>
        <v>209.91905961994814</v>
      </c>
      <c r="E23" s="419">
        <v>56.92762373374218</v>
      </c>
      <c r="F23" s="420">
        <v>39.328022577182395</v>
      </c>
      <c r="G23" s="421">
        <v>51.82197368178212</v>
      </c>
      <c r="H23" s="422">
        <v>61.47108357522669</v>
      </c>
      <c r="I23" s="405"/>
      <c r="J23" s="406"/>
      <c r="K23" s="407"/>
      <c r="L23" s="407"/>
    </row>
    <row r="24" spans="1:12" s="431" customFormat="1" ht="17.25" customHeight="1" thickBot="1">
      <c r="A24" s="423" t="s">
        <v>1352</v>
      </c>
      <c r="B24" s="424">
        <v>39291.263</v>
      </c>
      <c r="C24" s="425">
        <v>43347.842</v>
      </c>
      <c r="D24" s="426">
        <f t="shared" si="0"/>
        <v>110.3243792392217</v>
      </c>
      <c r="E24" s="427">
        <v>46.88037913508895</v>
      </c>
      <c r="F24" s="428">
        <v>47.58743534162083</v>
      </c>
      <c r="G24" s="429">
        <v>56.615848683670734</v>
      </c>
      <c r="H24" s="430">
        <v>56.46714336638641</v>
      </c>
      <c r="I24" s="405"/>
      <c r="J24" s="406"/>
      <c r="K24" s="372"/>
      <c r="L24" s="369"/>
    </row>
    <row r="25" spans="1:12" s="438" customFormat="1" ht="16.5" customHeight="1">
      <c r="A25" s="432" t="s">
        <v>1353</v>
      </c>
      <c r="B25" s="433"/>
      <c r="C25" s="434"/>
      <c r="D25" s="435"/>
      <c r="E25" s="436"/>
      <c r="F25" s="436"/>
      <c r="G25" s="433"/>
      <c r="H25" s="436"/>
      <c r="I25" s="437"/>
      <c r="J25" s="372"/>
      <c r="K25" s="372"/>
      <c r="L25" s="431"/>
    </row>
    <row r="26" spans="1:12" s="431" customFormat="1" ht="15.75">
      <c r="A26" s="439"/>
      <c r="B26" s="440"/>
      <c r="C26" s="440"/>
      <c r="D26" s="441"/>
      <c r="E26" s="442"/>
      <c r="F26" s="442"/>
      <c r="G26" s="440"/>
      <c r="H26" s="442"/>
      <c r="I26" s="437"/>
      <c r="J26" s="372"/>
      <c r="K26" s="372"/>
      <c r="L26" s="438"/>
    </row>
    <row r="27" spans="2:11" s="431" customFormat="1" ht="15.75">
      <c r="B27" s="440"/>
      <c r="C27" s="440"/>
      <c r="D27" s="441"/>
      <c r="E27" s="442"/>
      <c r="F27" s="442"/>
      <c r="G27" s="440"/>
      <c r="H27" s="442"/>
      <c r="I27" s="372"/>
      <c r="J27" s="372"/>
      <c r="K27" s="372"/>
    </row>
    <row r="28" spans="2:11" s="431" customFormat="1" ht="15.75">
      <c r="B28" s="440"/>
      <c r="C28" s="440"/>
      <c r="D28" s="441"/>
      <c r="E28" s="442"/>
      <c r="F28" s="442"/>
      <c r="G28" s="440"/>
      <c r="H28" s="442"/>
      <c r="I28" s="372"/>
      <c r="J28" s="372"/>
      <c r="K28" s="372"/>
    </row>
    <row r="29" spans="2:11" s="431" customFormat="1" ht="15.75">
      <c r="B29" s="440"/>
      <c r="C29" s="440"/>
      <c r="D29" s="441"/>
      <c r="E29" s="442"/>
      <c r="F29" s="442"/>
      <c r="G29" s="440"/>
      <c r="H29" s="442"/>
      <c r="I29" s="372"/>
      <c r="J29" s="372"/>
      <c r="K29" s="372"/>
    </row>
    <row r="30" spans="2:11" s="431" customFormat="1" ht="15.75">
      <c r="B30" s="440"/>
      <c r="C30" s="440"/>
      <c r="D30" s="441"/>
      <c r="E30" s="442"/>
      <c r="F30" s="442"/>
      <c r="G30" s="440"/>
      <c r="H30" s="442"/>
      <c r="I30" s="372"/>
      <c r="J30" s="372"/>
      <c r="K30" s="372"/>
    </row>
    <row r="31" spans="2:11" s="431" customFormat="1" ht="15.75">
      <c r="B31" s="440"/>
      <c r="C31" s="440"/>
      <c r="D31" s="441"/>
      <c r="E31" s="442"/>
      <c r="F31" s="442"/>
      <c r="G31" s="440"/>
      <c r="H31" s="442"/>
      <c r="I31" s="372"/>
      <c r="J31" s="372"/>
      <c r="K31" s="372"/>
    </row>
  </sheetData>
  <mergeCells count="1">
    <mergeCell ref="G4:H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N6" sqref="N6"/>
    </sheetView>
  </sheetViews>
  <sheetFormatPr defaultColWidth="9.140625" defaultRowHeight="15"/>
  <cols>
    <col min="1" max="1" width="53.140625" style="448" customWidth="1"/>
    <col min="2" max="2" width="8.7109375" style="444" bestFit="1" customWidth="1"/>
    <col min="3" max="3" width="8.421875" style="444" bestFit="1" customWidth="1"/>
    <col min="4" max="4" width="8.421875" style="445" bestFit="1" customWidth="1"/>
    <col min="5" max="5" width="8.421875" style="446" bestFit="1" customWidth="1"/>
    <col min="6" max="6" width="9.421875" style="446" customWidth="1"/>
    <col min="7" max="7" width="10.00390625" style="445" customWidth="1"/>
    <col min="8" max="8" width="9.421875" style="447" customWidth="1"/>
    <col min="9" max="9" width="9.421875" style="448" customWidth="1"/>
    <col min="10" max="10" width="9.421875" style="449" customWidth="1"/>
    <col min="11" max="16384" width="10.28125" style="448" customWidth="1"/>
  </cols>
  <sheetData>
    <row r="1" ht="15">
      <c r="A1" s="443" t="s">
        <v>1377</v>
      </c>
    </row>
    <row r="2" spans="1:2" ht="15">
      <c r="A2" s="443" t="s">
        <v>1324</v>
      </c>
      <c r="B2" s="450"/>
    </row>
    <row r="3" spans="1:10" ht="15.75" thickBot="1">
      <c r="A3" s="448" t="s">
        <v>1325</v>
      </c>
      <c r="B3" s="451"/>
      <c r="C3" s="451"/>
      <c r="D3" s="452"/>
      <c r="E3" s="453"/>
      <c r="F3" s="453"/>
      <c r="J3" s="445" t="s">
        <v>572</v>
      </c>
    </row>
    <row r="4" spans="1:10" s="443" customFormat="1" ht="15">
      <c r="A4" s="454"/>
      <c r="B4" s="2026" t="s">
        <v>1378</v>
      </c>
      <c r="C4" s="2027"/>
      <c r="D4" s="2028"/>
      <c r="E4" s="2026" t="s">
        <v>1204</v>
      </c>
      <c r="F4" s="2027"/>
      <c r="G4" s="2029"/>
      <c r="H4" s="2030" t="s">
        <v>1193</v>
      </c>
      <c r="I4" s="2030"/>
      <c r="J4" s="2031"/>
    </row>
    <row r="5" spans="1:10" s="462" customFormat="1" ht="32.25" customHeight="1" thickBot="1">
      <c r="A5" s="455" t="s">
        <v>1331</v>
      </c>
      <c r="B5" s="456" t="s">
        <v>1332</v>
      </c>
      <c r="C5" s="457" t="s">
        <v>1333</v>
      </c>
      <c r="D5" s="458" t="s">
        <v>1379</v>
      </c>
      <c r="E5" s="456" t="s">
        <v>1332</v>
      </c>
      <c r="F5" s="457" t="s">
        <v>1333</v>
      </c>
      <c r="G5" s="459" t="s">
        <v>1379</v>
      </c>
      <c r="H5" s="460" t="s">
        <v>1332</v>
      </c>
      <c r="I5" s="457" t="s">
        <v>1333</v>
      </c>
      <c r="J5" s="461" t="s">
        <v>1379</v>
      </c>
    </row>
    <row r="6" spans="1:10" ht="18" customHeight="1" thickTop="1">
      <c r="A6" s="463" t="s">
        <v>1361</v>
      </c>
      <c r="B6" s="464">
        <v>18522.611</v>
      </c>
      <c r="C6" s="465">
        <v>18552.408</v>
      </c>
      <c r="D6" s="466">
        <f aca="true" t="shared" si="0" ref="D6:D23">C6/B6*100</f>
        <v>100.16086824908214</v>
      </c>
      <c r="E6" s="464">
        <v>15338.97</v>
      </c>
      <c r="F6" s="465">
        <v>16149.336</v>
      </c>
      <c r="G6" s="467">
        <f aca="true" t="shared" si="1" ref="G6:G23">F6/E6*100</f>
        <v>105.28305355574723</v>
      </c>
      <c r="H6" s="468">
        <v>1768.176</v>
      </c>
      <c r="I6" s="465">
        <v>2433.495</v>
      </c>
      <c r="J6" s="469">
        <f aca="true" t="shared" si="2" ref="J6:J23">I6/H6*100</f>
        <v>137.62741944240844</v>
      </c>
    </row>
    <row r="7" spans="1:10" ht="18" customHeight="1">
      <c r="A7" s="463" t="s">
        <v>1362</v>
      </c>
      <c r="B7" s="464">
        <v>5613.91</v>
      </c>
      <c r="C7" s="465">
        <v>3294.49</v>
      </c>
      <c r="D7" s="466">
        <f t="shared" si="0"/>
        <v>58.684410687025625</v>
      </c>
      <c r="E7" s="464">
        <v>3388.566</v>
      </c>
      <c r="F7" s="465">
        <v>2027.258</v>
      </c>
      <c r="G7" s="467">
        <f t="shared" si="1"/>
        <v>59.826428052456414</v>
      </c>
      <c r="H7" s="468">
        <v>2367.765</v>
      </c>
      <c r="I7" s="465">
        <v>1274.457</v>
      </c>
      <c r="J7" s="469">
        <f t="shared" si="2"/>
        <v>53.82531627927604</v>
      </c>
    </row>
    <row r="8" spans="1:10" ht="18" customHeight="1">
      <c r="A8" s="463" t="s">
        <v>1363</v>
      </c>
      <c r="B8" s="464">
        <v>7097.084</v>
      </c>
      <c r="C8" s="465">
        <v>8609.626</v>
      </c>
      <c r="D8" s="466">
        <f t="shared" si="0"/>
        <v>121.31216144546127</v>
      </c>
      <c r="E8" s="464">
        <v>5472.526</v>
      </c>
      <c r="F8" s="465">
        <v>6551.458</v>
      </c>
      <c r="G8" s="467">
        <f t="shared" si="1"/>
        <v>119.71542940134043</v>
      </c>
      <c r="H8" s="468">
        <v>1598.701</v>
      </c>
      <c r="I8" s="465">
        <v>2059.555</v>
      </c>
      <c r="J8" s="469">
        <f t="shared" si="2"/>
        <v>128.82677874099033</v>
      </c>
    </row>
    <row r="9" spans="1:10" ht="18" customHeight="1">
      <c r="A9" s="463" t="s">
        <v>1364</v>
      </c>
      <c r="B9" s="464">
        <v>5166.497</v>
      </c>
      <c r="C9" s="465">
        <v>3779.425</v>
      </c>
      <c r="D9" s="466">
        <f t="shared" si="0"/>
        <v>73.15256352611837</v>
      </c>
      <c r="E9" s="464">
        <v>4450.811</v>
      </c>
      <c r="F9" s="465">
        <v>3079.123</v>
      </c>
      <c r="G9" s="467">
        <f t="shared" si="1"/>
        <v>69.18116720750443</v>
      </c>
      <c r="H9" s="468">
        <v>716.223</v>
      </c>
      <c r="I9" s="465">
        <v>702.531</v>
      </c>
      <c r="J9" s="469">
        <f t="shared" si="2"/>
        <v>98.0883048994517</v>
      </c>
    </row>
    <row r="10" spans="1:10" ht="18" customHeight="1">
      <c r="A10" s="463" t="s">
        <v>1365</v>
      </c>
      <c r="B10" s="464">
        <v>15157.514</v>
      </c>
      <c r="C10" s="465">
        <v>14594.619</v>
      </c>
      <c r="D10" s="466">
        <f t="shared" si="0"/>
        <v>96.28636331788974</v>
      </c>
      <c r="E10" s="464">
        <v>13233.292</v>
      </c>
      <c r="F10" s="465">
        <v>12404.416</v>
      </c>
      <c r="G10" s="467">
        <f t="shared" si="1"/>
        <v>93.7364338367203</v>
      </c>
      <c r="H10" s="468">
        <v>1657.488</v>
      </c>
      <c r="I10" s="465">
        <v>2214.158</v>
      </c>
      <c r="J10" s="469">
        <f t="shared" si="2"/>
        <v>133.5851601942216</v>
      </c>
    </row>
    <row r="11" spans="1:10" ht="18" customHeight="1">
      <c r="A11" s="463" t="s">
        <v>1366</v>
      </c>
      <c r="B11" s="464">
        <v>3910.001</v>
      </c>
      <c r="C11" s="465">
        <v>4695.39</v>
      </c>
      <c r="D11" s="466">
        <f t="shared" si="0"/>
        <v>120.08667005456009</v>
      </c>
      <c r="E11" s="464">
        <v>3250.014</v>
      </c>
      <c r="F11" s="465">
        <v>3925.488</v>
      </c>
      <c r="G11" s="467">
        <f t="shared" si="1"/>
        <v>120.78372585471939</v>
      </c>
      <c r="H11" s="468">
        <v>655.315</v>
      </c>
      <c r="I11" s="465">
        <v>771.375</v>
      </c>
      <c r="J11" s="469">
        <f t="shared" si="2"/>
        <v>117.71056667404225</v>
      </c>
    </row>
    <row r="12" spans="1:10" ht="18" customHeight="1">
      <c r="A12" s="463" t="s">
        <v>1367</v>
      </c>
      <c r="B12" s="464">
        <v>5509.912</v>
      </c>
      <c r="C12" s="465">
        <v>6346.165</v>
      </c>
      <c r="D12" s="466">
        <f t="shared" si="0"/>
        <v>115.1772478398929</v>
      </c>
      <c r="E12" s="464">
        <v>3507.374</v>
      </c>
      <c r="F12" s="465">
        <v>3985.464</v>
      </c>
      <c r="G12" s="467">
        <f t="shared" si="1"/>
        <v>113.63099572500681</v>
      </c>
      <c r="H12" s="468">
        <v>1925.85</v>
      </c>
      <c r="I12" s="465">
        <v>2284.293</v>
      </c>
      <c r="J12" s="469">
        <f t="shared" si="2"/>
        <v>118.61219721162087</v>
      </c>
    </row>
    <row r="13" spans="1:10" ht="18" customHeight="1">
      <c r="A13" s="470" t="s">
        <v>1368</v>
      </c>
      <c r="B13" s="464">
        <v>4575.043</v>
      </c>
      <c r="C13" s="465">
        <v>4781.697</v>
      </c>
      <c r="D13" s="466">
        <f t="shared" si="0"/>
        <v>104.51698486768322</v>
      </c>
      <c r="E13" s="464">
        <v>3520.814</v>
      </c>
      <c r="F13" s="465">
        <v>3534.582</v>
      </c>
      <c r="G13" s="467">
        <f t="shared" si="1"/>
        <v>100.39104593426407</v>
      </c>
      <c r="H13" s="468">
        <v>1050.252</v>
      </c>
      <c r="I13" s="465">
        <v>1251.534</v>
      </c>
      <c r="J13" s="469">
        <f t="shared" si="2"/>
        <v>119.16511465819633</v>
      </c>
    </row>
    <row r="14" spans="1:10" ht="18" customHeight="1">
      <c r="A14" s="463" t="s">
        <v>1369</v>
      </c>
      <c r="B14" s="464">
        <v>2954.84</v>
      </c>
      <c r="C14" s="465">
        <v>3905.819</v>
      </c>
      <c r="D14" s="466">
        <f t="shared" si="0"/>
        <v>132.18377306385457</v>
      </c>
      <c r="E14" s="464">
        <v>2071.927</v>
      </c>
      <c r="F14" s="465">
        <v>2878.935</v>
      </c>
      <c r="G14" s="467">
        <f t="shared" si="1"/>
        <v>138.94963480856225</v>
      </c>
      <c r="H14" s="468">
        <v>900.914</v>
      </c>
      <c r="I14" s="465">
        <v>1035.389</v>
      </c>
      <c r="J14" s="469">
        <f t="shared" si="2"/>
        <v>114.92650796857413</v>
      </c>
    </row>
    <row r="15" spans="1:10" ht="18" customHeight="1">
      <c r="A15" s="463" t="s">
        <v>1370</v>
      </c>
      <c r="B15" s="471">
        <v>2229.999</v>
      </c>
      <c r="C15" s="472">
        <v>2575.975</v>
      </c>
      <c r="D15" s="466">
        <f t="shared" si="0"/>
        <v>115.51462579131201</v>
      </c>
      <c r="E15" s="471">
        <v>1691.23</v>
      </c>
      <c r="F15" s="472">
        <v>2006.999</v>
      </c>
      <c r="G15" s="467">
        <f t="shared" si="1"/>
        <v>118.67096728416595</v>
      </c>
      <c r="H15" s="468">
        <v>531.923</v>
      </c>
      <c r="I15" s="465">
        <v>567.041</v>
      </c>
      <c r="J15" s="469">
        <f t="shared" si="2"/>
        <v>106.60208338424924</v>
      </c>
    </row>
    <row r="16" spans="1:10" ht="18" customHeight="1">
      <c r="A16" s="463" t="s">
        <v>1371</v>
      </c>
      <c r="B16" s="471">
        <v>885.238</v>
      </c>
      <c r="C16" s="472">
        <v>1491.397</v>
      </c>
      <c r="D16" s="466">
        <f t="shared" si="0"/>
        <v>168.47412786165978</v>
      </c>
      <c r="E16" s="471">
        <v>607.909</v>
      </c>
      <c r="F16" s="472">
        <v>1121.012</v>
      </c>
      <c r="G16" s="467">
        <f t="shared" si="1"/>
        <v>184.40457371086788</v>
      </c>
      <c r="H16" s="468">
        <v>285.784</v>
      </c>
      <c r="I16" s="465">
        <v>378.748</v>
      </c>
      <c r="J16" s="469">
        <f t="shared" si="2"/>
        <v>132.5294628110741</v>
      </c>
    </row>
    <row r="17" spans="1:10" ht="18" customHeight="1">
      <c r="A17" s="463" t="s">
        <v>1372</v>
      </c>
      <c r="B17" s="464">
        <v>1442.683</v>
      </c>
      <c r="C17" s="465">
        <v>1547.366</v>
      </c>
      <c r="D17" s="466">
        <f t="shared" si="0"/>
        <v>107.25613319072866</v>
      </c>
      <c r="E17" s="464">
        <v>1074.529</v>
      </c>
      <c r="F17" s="465">
        <v>1095.344</v>
      </c>
      <c r="G17" s="467">
        <f t="shared" si="1"/>
        <v>101.93712780204164</v>
      </c>
      <c r="H17" s="468">
        <v>914.956</v>
      </c>
      <c r="I17" s="465">
        <v>452.777</v>
      </c>
      <c r="J17" s="469">
        <f t="shared" si="2"/>
        <v>49.48620480110519</v>
      </c>
    </row>
    <row r="18" spans="1:10" ht="18" customHeight="1">
      <c r="A18" s="463" t="s">
        <v>1373</v>
      </c>
      <c r="B18" s="464">
        <v>7893.332</v>
      </c>
      <c r="C18" s="465">
        <v>8484.201</v>
      </c>
      <c r="D18" s="466">
        <f t="shared" si="0"/>
        <v>107.48567271717442</v>
      </c>
      <c r="E18" s="464">
        <v>5632.758</v>
      </c>
      <c r="F18" s="465">
        <v>6417.305</v>
      </c>
      <c r="G18" s="467">
        <f t="shared" si="1"/>
        <v>113.92829232145247</v>
      </c>
      <c r="H18" s="468">
        <v>2364.053</v>
      </c>
      <c r="I18" s="465">
        <v>2062.26</v>
      </c>
      <c r="J18" s="469">
        <f t="shared" si="2"/>
        <v>87.23408485342759</v>
      </c>
    </row>
    <row r="19" spans="1:10" ht="18" customHeight="1">
      <c r="A19" s="463" t="s">
        <v>1374</v>
      </c>
      <c r="B19" s="464">
        <v>6231.902</v>
      </c>
      <c r="C19" s="465">
        <v>7297.671</v>
      </c>
      <c r="D19" s="466">
        <f t="shared" si="0"/>
        <v>117.10182541381428</v>
      </c>
      <c r="E19" s="464">
        <v>4826.08</v>
      </c>
      <c r="F19" s="465">
        <v>5547.435</v>
      </c>
      <c r="G19" s="467">
        <f t="shared" si="1"/>
        <v>114.94701704074531</v>
      </c>
      <c r="H19" s="468">
        <v>1378.064</v>
      </c>
      <c r="I19" s="465">
        <v>1753.803</v>
      </c>
      <c r="J19" s="469">
        <f t="shared" si="2"/>
        <v>127.26571479989319</v>
      </c>
    </row>
    <row r="20" spans="1:10" s="473" customFormat="1" ht="18" customHeight="1">
      <c r="A20" s="463" t="s">
        <v>1375</v>
      </c>
      <c r="B20" s="464">
        <v>4971.458</v>
      </c>
      <c r="C20" s="465">
        <v>4723.212</v>
      </c>
      <c r="D20" s="466">
        <f t="shared" si="0"/>
        <v>95.0065755357885</v>
      </c>
      <c r="E20" s="464">
        <v>4169.819</v>
      </c>
      <c r="F20" s="465">
        <v>3998.481</v>
      </c>
      <c r="G20" s="467">
        <f t="shared" si="1"/>
        <v>95.89099670753095</v>
      </c>
      <c r="H20" s="468">
        <v>801.644</v>
      </c>
      <c r="I20" s="465">
        <v>676.641</v>
      </c>
      <c r="J20" s="469">
        <f t="shared" si="2"/>
        <v>84.4066692945996</v>
      </c>
    </row>
    <row r="21" spans="1:10" ht="18" customHeight="1">
      <c r="A21" s="470" t="s">
        <v>1376</v>
      </c>
      <c r="B21" s="471">
        <v>2150.663</v>
      </c>
      <c r="C21" s="472">
        <v>2447.207</v>
      </c>
      <c r="D21" s="466">
        <f t="shared" si="0"/>
        <v>113.78849219984721</v>
      </c>
      <c r="E21" s="471">
        <v>1602.57</v>
      </c>
      <c r="F21" s="472">
        <v>1769.317</v>
      </c>
      <c r="G21" s="467">
        <f t="shared" si="1"/>
        <v>110.4049745096938</v>
      </c>
      <c r="H21" s="468">
        <v>543.107</v>
      </c>
      <c r="I21" s="465">
        <v>678.705</v>
      </c>
      <c r="J21" s="469">
        <f t="shared" si="2"/>
        <v>124.9670875168245</v>
      </c>
    </row>
    <row r="22" spans="1:10" ht="18" customHeight="1">
      <c r="A22" s="474" t="s">
        <v>1351</v>
      </c>
      <c r="B22" s="475">
        <v>1707.753</v>
      </c>
      <c r="C22" s="472">
        <v>1670.102</v>
      </c>
      <c r="D22" s="466">
        <f t="shared" si="0"/>
        <v>97.79529006829442</v>
      </c>
      <c r="E22" s="475">
        <v>1461.993</v>
      </c>
      <c r="F22" s="472">
        <v>1379.879</v>
      </c>
      <c r="G22" s="467">
        <f t="shared" si="1"/>
        <v>94.38342044045355</v>
      </c>
      <c r="H22" s="468">
        <v>258.098</v>
      </c>
      <c r="I22" s="465">
        <v>290.089</v>
      </c>
      <c r="J22" s="469">
        <f t="shared" si="2"/>
        <v>112.39490426117212</v>
      </c>
    </row>
    <row r="23" spans="1:10" s="483" customFormat="1" ht="18" customHeight="1" thickBot="1">
      <c r="A23" s="476" t="s">
        <v>1352</v>
      </c>
      <c r="B23" s="477">
        <v>96020.44</v>
      </c>
      <c r="C23" s="478">
        <v>98796.77</v>
      </c>
      <c r="D23" s="479">
        <f t="shared" si="0"/>
        <v>102.89139479052585</v>
      </c>
      <c r="E23" s="477">
        <v>75301.182</v>
      </c>
      <c r="F23" s="478">
        <v>77871.832</v>
      </c>
      <c r="G23" s="480">
        <f t="shared" si="1"/>
        <v>103.4138242345253</v>
      </c>
      <c r="H23" s="481">
        <v>19718.313</v>
      </c>
      <c r="I23" s="478">
        <v>20886.851</v>
      </c>
      <c r="J23" s="482">
        <f t="shared" si="2"/>
        <v>105.926156056048</v>
      </c>
    </row>
    <row r="24" spans="1:10" s="484" customFormat="1" ht="18" customHeight="1">
      <c r="A24" s="484" t="s">
        <v>1353</v>
      </c>
      <c r="B24" s="485"/>
      <c r="C24" s="486"/>
      <c r="D24" s="487"/>
      <c r="E24" s="488"/>
      <c r="F24" s="488"/>
      <c r="G24" s="487"/>
      <c r="H24" s="489"/>
      <c r="J24" s="490"/>
    </row>
    <row r="25" spans="1:10" s="491" customFormat="1" ht="18" customHeight="1">
      <c r="A25" s="491" t="s">
        <v>1223</v>
      </c>
      <c r="B25" s="492"/>
      <c r="C25" s="492"/>
      <c r="D25" s="493"/>
      <c r="E25" s="494"/>
      <c r="F25" s="494"/>
      <c r="G25" s="493"/>
      <c r="H25" s="495"/>
      <c r="J25" s="496"/>
    </row>
    <row r="26" ht="15" customHeight="1"/>
  </sheetData>
  <mergeCells count="3">
    <mergeCell ref="B4:D4"/>
    <mergeCell ref="E4:G4"/>
    <mergeCell ref="H4:J4"/>
  </mergeCells>
  <printOptions/>
  <pageMargins left="0.984251968503937" right="0.7874015748031497" top="0.984251968503937" bottom="0.984251968503937" header="0" footer="0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L6" sqref="L6"/>
    </sheetView>
  </sheetViews>
  <sheetFormatPr defaultColWidth="9.140625" defaultRowHeight="15"/>
  <cols>
    <col min="1" max="1" width="9.00390625" style="499" customWidth="1"/>
    <col min="2" max="16384" width="9.140625" style="499" customWidth="1"/>
  </cols>
  <sheetData>
    <row r="1" spans="1:7" ht="21.75" customHeight="1">
      <c r="A1" s="497" t="s">
        <v>1380</v>
      </c>
      <c r="B1" s="498"/>
      <c r="C1" s="498"/>
      <c r="D1" s="498"/>
      <c r="E1" s="498"/>
      <c r="F1" s="498"/>
      <c r="G1" s="498"/>
    </row>
    <row r="2" spans="1:9" ht="19.5" customHeight="1" thickBot="1">
      <c r="A2" s="499" t="s">
        <v>1325</v>
      </c>
      <c r="I2" s="500" t="s">
        <v>573</v>
      </c>
    </row>
    <row r="3" spans="1:9" s="506" customFormat="1" ht="19.5" customHeight="1">
      <c r="A3" s="501"/>
      <c r="B3" s="502"/>
      <c r="C3" s="502"/>
      <c r="D3" s="502"/>
      <c r="E3" s="502"/>
      <c r="F3" s="503"/>
      <c r="G3" s="502"/>
      <c r="H3" s="504"/>
      <c r="I3" s="505" t="s">
        <v>1381</v>
      </c>
    </row>
    <row r="4" spans="1:9" s="506" customFormat="1" ht="19.5" customHeight="1" thickBot="1">
      <c r="A4" s="507"/>
      <c r="B4" s="508"/>
      <c r="C4" s="508"/>
      <c r="D4" s="508"/>
      <c r="E4" s="508"/>
      <c r="F4" s="509"/>
      <c r="G4" s="508">
        <v>2006</v>
      </c>
      <c r="H4" s="510" t="s">
        <v>1382</v>
      </c>
      <c r="I4" s="511" t="s">
        <v>1383</v>
      </c>
    </row>
    <row r="5" spans="1:9" ht="19.5" customHeight="1" thickTop="1">
      <c r="A5" s="512" t="s">
        <v>1384</v>
      </c>
      <c r="B5" s="513"/>
      <c r="C5" s="513"/>
      <c r="D5" s="514"/>
      <c r="E5" s="514"/>
      <c r="F5" s="515"/>
      <c r="G5" s="516">
        <f>SUM(G6:G13)</f>
        <v>28503</v>
      </c>
      <c r="H5" s="517">
        <f>SUM(H6:H13)</f>
        <v>31255</v>
      </c>
      <c r="I5" s="518">
        <f aca="true" t="shared" si="0" ref="I5:I22">H5/G5*100</f>
        <v>109.65512402203277</v>
      </c>
    </row>
    <row r="6" spans="1:9" ht="19.5" customHeight="1">
      <c r="A6" s="519" t="s">
        <v>1385</v>
      </c>
      <c r="B6" s="520" t="s">
        <v>1386</v>
      </c>
      <c r="C6" s="520"/>
      <c r="D6" s="520"/>
      <c r="E6" s="520"/>
      <c r="F6" s="521"/>
      <c r="G6" s="522">
        <v>12068</v>
      </c>
      <c r="H6" s="523">
        <v>15503</v>
      </c>
      <c r="I6" s="524">
        <f t="shared" si="0"/>
        <v>128.463705667882</v>
      </c>
    </row>
    <row r="7" spans="1:9" ht="19.5" customHeight="1">
      <c r="A7" s="525"/>
      <c r="B7" s="520" t="s">
        <v>1387</v>
      </c>
      <c r="C7" s="520"/>
      <c r="D7" s="520"/>
      <c r="E7" s="520"/>
      <c r="F7" s="521"/>
      <c r="G7" s="522">
        <v>6057</v>
      </c>
      <c r="H7" s="523">
        <v>5498</v>
      </c>
      <c r="I7" s="524">
        <f t="shared" si="0"/>
        <v>90.77100875020638</v>
      </c>
    </row>
    <row r="8" spans="1:9" ht="19.5" customHeight="1">
      <c r="A8" s="525"/>
      <c r="B8" s="520" t="s">
        <v>0</v>
      </c>
      <c r="C8" s="520"/>
      <c r="D8" s="520"/>
      <c r="E8" s="520"/>
      <c r="F8" s="521"/>
      <c r="G8" s="522">
        <v>1836</v>
      </c>
      <c r="H8" s="523">
        <v>2389</v>
      </c>
      <c r="I8" s="524">
        <f t="shared" si="0"/>
        <v>130.119825708061</v>
      </c>
    </row>
    <row r="9" spans="1:9" ht="19.5" customHeight="1">
      <c r="A9" s="525"/>
      <c r="B9" s="520" t="s">
        <v>1</v>
      </c>
      <c r="C9" s="520"/>
      <c r="D9" s="520"/>
      <c r="E9" s="520"/>
      <c r="F9" s="521"/>
      <c r="G9" s="522">
        <v>4331</v>
      </c>
      <c r="H9" s="523">
        <v>2829</v>
      </c>
      <c r="I9" s="524">
        <f t="shared" si="0"/>
        <v>65.31978757792658</v>
      </c>
    </row>
    <row r="10" spans="1:9" ht="19.5" customHeight="1">
      <c r="A10" s="525"/>
      <c r="B10" s="520" t="s">
        <v>2</v>
      </c>
      <c r="C10" s="520"/>
      <c r="D10" s="520"/>
      <c r="E10" s="520"/>
      <c r="F10" s="521"/>
      <c r="G10" s="522">
        <v>1697</v>
      </c>
      <c r="H10" s="523">
        <v>2847</v>
      </c>
      <c r="I10" s="524">
        <f t="shared" si="0"/>
        <v>167.76664702416028</v>
      </c>
    </row>
    <row r="11" spans="1:9" ht="19.5" customHeight="1">
      <c r="A11" s="525"/>
      <c r="B11" s="520" t="s">
        <v>3</v>
      </c>
      <c r="C11" s="520"/>
      <c r="D11" s="520"/>
      <c r="E11" s="520"/>
      <c r="F11" s="521"/>
      <c r="G11" s="522">
        <v>668</v>
      </c>
      <c r="H11" s="523">
        <v>821</v>
      </c>
      <c r="I11" s="524">
        <f t="shared" si="0"/>
        <v>122.90419161676647</v>
      </c>
    </row>
    <row r="12" spans="1:9" ht="19.5" customHeight="1">
      <c r="A12" s="525"/>
      <c r="B12" s="520" t="s">
        <v>4</v>
      </c>
      <c r="C12" s="520"/>
      <c r="D12" s="520"/>
      <c r="E12" s="520"/>
      <c r="F12" s="521"/>
      <c r="G12" s="522">
        <v>553</v>
      </c>
      <c r="H12" s="523">
        <v>551</v>
      </c>
      <c r="I12" s="524">
        <f t="shared" si="0"/>
        <v>99.63833634719711</v>
      </c>
    </row>
    <row r="13" spans="1:10" ht="19.5" customHeight="1">
      <c r="A13" s="525"/>
      <c r="B13" s="520" t="s">
        <v>5</v>
      </c>
      <c r="C13" s="520"/>
      <c r="D13" s="520"/>
      <c r="E13" s="520"/>
      <c r="F13" s="521"/>
      <c r="G13" s="522">
        <v>1293</v>
      </c>
      <c r="H13" s="523">
        <v>817</v>
      </c>
      <c r="I13" s="524">
        <f t="shared" si="0"/>
        <v>63.18638824439289</v>
      </c>
      <c r="J13" s="526"/>
    </row>
    <row r="14" spans="1:9" ht="19.5" customHeight="1">
      <c r="A14" s="527" t="s">
        <v>6</v>
      </c>
      <c r="B14" s="528"/>
      <c r="C14" s="528"/>
      <c r="D14" s="528"/>
      <c r="E14" s="528"/>
      <c r="F14" s="529"/>
      <c r="G14" s="530">
        <f>SUM(G15:G21)</f>
        <v>29548</v>
      </c>
      <c r="H14" s="531">
        <f>SUM(H15:H21)</f>
        <v>28071</v>
      </c>
      <c r="I14" s="532">
        <f t="shared" si="0"/>
        <v>95.00135372952484</v>
      </c>
    </row>
    <row r="15" spans="1:9" ht="19.5" customHeight="1">
      <c r="A15" s="525" t="s">
        <v>7</v>
      </c>
      <c r="B15" s="533" t="s">
        <v>8</v>
      </c>
      <c r="C15" s="520"/>
      <c r="D15" s="520"/>
      <c r="E15" s="520"/>
      <c r="F15" s="521"/>
      <c r="G15" s="534">
        <v>4202</v>
      </c>
      <c r="H15" s="523">
        <v>3601</v>
      </c>
      <c r="I15" s="524">
        <f t="shared" si="0"/>
        <v>85.69728700618752</v>
      </c>
    </row>
    <row r="16" spans="1:9" ht="19.5" customHeight="1">
      <c r="A16" s="525"/>
      <c r="B16" s="533" t="s">
        <v>9</v>
      </c>
      <c r="C16" s="520"/>
      <c r="D16" s="520"/>
      <c r="E16" s="520"/>
      <c r="F16" s="521"/>
      <c r="G16" s="534">
        <v>7186</v>
      </c>
      <c r="H16" s="523">
        <v>6140</v>
      </c>
      <c r="I16" s="524">
        <f t="shared" si="0"/>
        <v>85.44391873086558</v>
      </c>
    </row>
    <row r="17" spans="1:9" ht="19.5" customHeight="1">
      <c r="A17" s="525"/>
      <c r="B17" s="533" t="s">
        <v>10</v>
      </c>
      <c r="C17" s="520"/>
      <c r="D17" s="520"/>
      <c r="E17" s="520"/>
      <c r="F17" s="521"/>
      <c r="G17" s="534">
        <v>310</v>
      </c>
      <c r="H17" s="523">
        <v>334</v>
      </c>
      <c r="I17" s="524">
        <f t="shared" si="0"/>
        <v>107.74193548387096</v>
      </c>
    </row>
    <row r="18" spans="1:10" ht="19.5" customHeight="1">
      <c r="A18" s="525"/>
      <c r="B18" s="533" t="s">
        <v>11</v>
      </c>
      <c r="C18" s="520"/>
      <c r="D18" s="520"/>
      <c r="E18" s="520"/>
      <c r="F18" s="521"/>
      <c r="G18" s="534">
        <v>3453</v>
      </c>
      <c r="H18" s="523">
        <v>3188</v>
      </c>
      <c r="I18" s="524">
        <f t="shared" si="0"/>
        <v>92.32551404575732</v>
      </c>
      <c r="J18" s="526"/>
    </row>
    <row r="19" spans="1:10" ht="19.5" customHeight="1">
      <c r="A19" s="525"/>
      <c r="B19" s="533" t="s">
        <v>12</v>
      </c>
      <c r="C19" s="520"/>
      <c r="D19" s="520"/>
      <c r="E19" s="520"/>
      <c r="F19" s="521"/>
      <c r="G19" s="534">
        <v>9953</v>
      </c>
      <c r="H19" s="523">
        <v>11139</v>
      </c>
      <c r="I19" s="524">
        <f t="shared" si="0"/>
        <v>111.9160052245554</v>
      </c>
      <c r="J19" s="526"/>
    </row>
    <row r="20" spans="1:9" ht="19.5" customHeight="1">
      <c r="A20" s="525"/>
      <c r="B20" s="533" t="s">
        <v>13</v>
      </c>
      <c r="C20" s="520"/>
      <c r="D20" s="520"/>
      <c r="E20" s="520"/>
      <c r="F20" s="521"/>
      <c r="G20" s="534">
        <v>2057</v>
      </c>
      <c r="H20" s="523">
        <v>2655</v>
      </c>
      <c r="I20" s="524">
        <f t="shared" si="0"/>
        <v>129.07146329606223</v>
      </c>
    </row>
    <row r="21" spans="1:10" ht="19.5" customHeight="1">
      <c r="A21" s="525"/>
      <c r="B21" s="533" t="s">
        <v>14</v>
      </c>
      <c r="C21" s="520"/>
      <c r="D21" s="520"/>
      <c r="E21" s="520"/>
      <c r="F21" s="521"/>
      <c r="G21" s="534">
        <v>2387</v>
      </c>
      <c r="H21" s="523">
        <v>1014</v>
      </c>
      <c r="I21" s="524">
        <f t="shared" si="0"/>
        <v>42.480100544616676</v>
      </c>
      <c r="J21" s="526"/>
    </row>
    <row r="22" spans="1:9" ht="19.5" customHeight="1" thickBot="1">
      <c r="A22" s="535"/>
      <c r="B22" s="536"/>
      <c r="C22" s="536"/>
      <c r="D22" s="536"/>
      <c r="E22" s="536"/>
      <c r="F22" s="537"/>
      <c r="G22" s="538">
        <f>G5+G14</f>
        <v>58051</v>
      </c>
      <c r="H22" s="539">
        <f>H5+H14</f>
        <v>59326</v>
      </c>
      <c r="I22" s="540">
        <f t="shared" si="0"/>
        <v>102.19634459354705</v>
      </c>
    </row>
    <row r="23" s="541" customFormat="1" ht="12.75">
      <c r="A23" s="541" t="s">
        <v>15</v>
      </c>
    </row>
    <row r="24" s="541" customFormat="1" ht="12.75">
      <c r="A24" s="541" t="s">
        <v>16</v>
      </c>
    </row>
    <row r="25" s="541" customFormat="1" ht="12.75">
      <c r="A25" s="541" t="s">
        <v>17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27" sqref="I27"/>
    </sheetView>
  </sheetViews>
  <sheetFormatPr defaultColWidth="9.140625" defaultRowHeight="15"/>
  <cols>
    <col min="1" max="1" width="20.57421875" style="584" customWidth="1"/>
    <col min="2" max="2" width="6.140625" style="584" customWidth="1"/>
    <col min="3" max="3" width="9.140625" style="584" customWidth="1"/>
    <col min="4" max="5" width="9.00390625" style="584" customWidth="1"/>
    <col min="6" max="7" width="10.00390625" style="584" customWidth="1"/>
    <col min="8" max="8" width="9.28125" style="584" customWidth="1"/>
    <col min="9" max="16384" width="9.140625" style="584" customWidth="1"/>
  </cols>
  <sheetData>
    <row r="1" spans="1:8" s="543" customFormat="1" ht="15">
      <c r="A1" s="542" t="s">
        <v>18</v>
      </c>
      <c r="B1" s="542"/>
      <c r="C1" s="542"/>
      <c r="D1" s="542"/>
      <c r="E1" s="542"/>
      <c r="F1" s="542"/>
      <c r="G1" s="542"/>
      <c r="H1" s="542"/>
    </row>
    <row r="2" spans="1:8" s="543" customFormat="1" ht="15">
      <c r="A2" s="542" t="s">
        <v>19</v>
      </c>
      <c r="B2" s="542"/>
      <c r="C2" s="542"/>
      <c r="D2" s="542"/>
      <c r="E2" s="542"/>
      <c r="F2" s="542"/>
      <c r="G2" s="542"/>
      <c r="H2" s="542"/>
    </row>
    <row r="3" spans="7:8" s="543" customFormat="1" ht="15.75" thickBot="1">
      <c r="G3" s="544"/>
      <c r="H3" s="545" t="s">
        <v>574</v>
      </c>
    </row>
    <row r="4" spans="1:8" s="543" customFormat="1" ht="15">
      <c r="A4" s="2032" t="s">
        <v>1184</v>
      </c>
      <c r="B4" s="546" t="s">
        <v>20</v>
      </c>
      <c r="C4" s="2036" t="s">
        <v>21</v>
      </c>
      <c r="D4" s="2037"/>
      <c r="E4" s="2037"/>
      <c r="F4" s="2037"/>
      <c r="G4" s="547"/>
      <c r="H4" s="548" t="s">
        <v>1381</v>
      </c>
    </row>
    <row r="5" spans="1:8" s="543" customFormat="1" ht="15.75" thickBot="1">
      <c r="A5" s="2033"/>
      <c r="B5" s="549" t="s">
        <v>22</v>
      </c>
      <c r="C5" s="550">
        <v>2003</v>
      </c>
      <c r="D5" s="549">
        <v>2004</v>
      </c>
      <c r="E5" s="549">
        <v>2005</v>
      </c>
      <c r="F5" s="551">
        <v>2006</v>
      </c>
      <c r="G5" s="551">
        <v>2007</v>
      </c>
      <c r="H5" s="552" t="s">
        <v>1383</v>
      </c>
    </row>
    <row r="6" spans="1:8" s="543" customFormat="1" ht="15.75" thickTop="1">
      <c r="A6" s="553" t="s">
        <v>23</v>
      </c>
      <c r="B6" s="554"/>
      <c r="C6" s="554"/>
      <c r="D6" s="554"/>
      <c r="E6" s="554"/>
      <c r="F6" s="2034"/>
      <c r="G6" s="2034"/>
      <c r="H6" s="2035"/>
    </row>
    <row r="7" spans="1:8" s="543" customFormat="1" ht="15">
      <c r="A7" s="555" t="s">
        <v>24</v>
      </c>
      <c r="B7" s="556" t="s">
        <v>25</v>
      </c>
      <c r="C7" s="557">
        <v>794</v>
      </c>
      <c r="D7" s="557">
        <v>815.5</v>
      </c>
      <c r="E7" s="558">
        <v>794.73429</v>
      </c>
      <c r="F7" s="558">
        <v>732.87668</v>
      </c>
      <c r="G7" s="558">
        <v>784.43253</v>
      </c>
      <c r="H7" s="559">
        <f aca="true" t="shared" si="0" ref="H7:H16">G7/F7*100</f>
        <v>107.03472376826073</v>
      </c>
    </row>
    <row r="8" spans="1:8" s="543" customFormat="1" ht="15">
      <c r="A8" s="560" t="s">
        <v>26</v>
      </c>
      <c r="B8" s="561" t="s">
        <v>25</v>
      </c>
      <c r="C8" s="557">
        <v>306.9</v>
      </c>
      <c r="D8" s="557">
        <v>367.8</v>
      </c>
      <c r="E8" s="558">
        <v>372.96207</v>
      </c>
      <c r="F8" s="558">
        <v>349.10496</v>
      </c>
      <c r="G8" s="558">
        <v>360.69766</v>
      </c>
      <c r="H8" s="559">
        <f t="shared" si="0"/>
        <v>103.32069186298585</v>
      </c>
    </row>
    <row r="9" spans="1:8" s="543" customFormat="1" ht="15">
      <c r="A9" s="560" t="s">
        <v>27</v>
      </c>
      <c r="B9" s="561" t="s">
        <v>25</v>
      </c>
      <c r="C9" s="557">
        <v>269.3</v>
      </c>
      <c r="D9" s="557">
        <v>222</v>
      </c>
      <c r="E9" s="558">
        <v>204.24556</v>
      </c>
      <c r="F9" s="558">
        <v>184.51931</v>
      </c>
      <c r="G9" s="558">
        <v>209.92798</v>
      </c>
      <c r="H9" s="559">
        <f t="shared" si="0"/>
        <v>113.77019565052568</v>
      </c>
    </row>
    <row r="10" spans="1:8" s="543" customFormat="1" ht="15">
      <c r="A10" s="560" t="s">
        <v>28</v>
      </c>
      <c r="B10" s="561" t="s">
        <v>25</v>
      </c>
      <c r="C10" s="557">
        <v>25.2</v>
      </c>
      <c r="D10" s="557">
        <v>32.5</v>
      </c>
      <c r="E10" s="558">
        <v>24.1661</v>
      </c>
      <c r="F10" s="558">
        <v>12.51138</v>
      </c>
      <c r="G10" s="558">
        <v>20.68085</v>
      </c>
      <c r="H10" s="559">
        <f t="shared" si="0"/>
        <v>165.29631423551996</v>
      </c>
    </row>
    <row r="11" spans="1:8" s="543" customFormat="1" ht="15">
      <c r="A11" s="560" t="s">
        <v>29</v>
      </c>
      <c r="B11" s="561" t="s">
        <v>25</v>
      </c>
      <c r="C11" s="557">
        <v>30.4</v>
      </c>
      <c r="D11" s="557">
        <v>24.5</v>
      </c>
      <c r="E11" s="558">
        <v>19.15595</v>
      </c>
      <c r="F11" s="558">
        <v>19.52974</v>
      </c>
      <c r="G11" s="558">
        <v>20.83025</v>
      </c>
      <c r="H11" s="559">
        <f t="shared" si="0"/>
        <v>106.65912603035166</v>
      </c>
    </row>
    <row r="12" spans="1:8" s="543" customFormat="1" ht="15">
      <c r="A12" s="560" t="s">
        <v>30</v>
      </c>
      <c r="B12" s="561" t="s">
        <v>25</v>
      </c>
      <c r="C12" s="557">
        <v>146.3</v>
      </c>
      <c r="D12" s="557">
        <v>147.8</v>
      </c>
      <c r="E12" s="558">
        <v>154.08567</v>
      </c>
      <c r="F12" s="558">
        <v>151.00565</v>
      </c>
      <c r="G12" s="558">
        <v>157.25559</v>
      </c>
      <c r="H12" s="559">
        <f t="shared" si="0"/>
        <v>104.13887824727088</v>
      </c>
    </row>
    <row r="13" spans="1:8" s="543" customFormat="1" ht="15">
      <c r="A13" s="560" t="s">
        <v>31</v>
      </c>
      <c r="B13" s="561" t="s">
        <v>25</v>
      </c>
      <c r="C13" s="557">
        <v>32</v>
      </c>
      <c r="D13" s="557">
        <v>35.5</v>
      </c>
      <c r="E13" s="558">
        <v>33.21638</v>
      </c>
      <c r="F13" s="558">
        <v>27.7192</v>
      </c>
      <c r="G13" s="558">
        <v>18.85683</v>
      </c>
      <c r="H13" s="559">
        <f t="shared" si="0"/>
        <v>68.02804554243988</v>
      </c>
    </row>
    <row r="14" spans="1:8" s="543" customFormat="1" ht="15">
      <c r="A14" s="560" t="s">
        <v>32</v>
      </c>
      <c r="B14" s="561" t="s">
        <v>25</v>
      </c>
      <c r="C14" s="557">
        <v>25.7</v>
      </c>
      <c r="D14" s="557">
        <v>24.2</v>
      </c>
      <c r="E14" s="558">
        <v>19.10139</v>
      </c>
      <c r="F14" s="558">
        <v>18.38437</v>
      </c>
      <c r="G14" s="558">
        <v>17.7694</v>
      </c>
      <c r="H14" s="559">
        <f t="shared" si="0"/>
        <v>96.65493024781378</v>
      </c>
    </row>
    <row r="15" spans="1:8" s="543" customFormat="1" ht="15">
      <c r="A15" s="560" t="s">
        <v>33</v>
      </c>
      <c r="B15" s="561" t="s">
        <v>25</v>
      </c>
      <c r="C15" s="562">
        <v>208.9</v>
      </c>
      <c r="D15" s="562">
        <v>196.7</v>
      </c>
      <c r="E15" s="563">
        <v>213.50866</v>
      </c>
      <c r="F15" s="563">
        <v>250.39687</v>
      </c>
      <c r="G15" s="563">
        <v>231.35121</v>
      </c>
      <c r="H15" s="559">
        <f t="shared" si="0"/>
        <v>92.39381067343214</v>
      </c>
    </row>
    <row r="16" spans="1:8" s="543" customFormat="1" ht="15">
      <c r="A16" s="564" t="s">
        <v>232</v>
      </c>
      <c r="B16" s="561" t="s">
        <v>25</v>
      </c>
      <c r="C16" s="565">
        <v>12.6</v>
      </c>
      <c r="D16" s="557">
        <v>12</v>
      </c>
      <c r="E16" s="558">
        <v>13.13044</v>
      </c>
      <c r="F16" s="558">
        <v>11.78094</v>
      </c>
      <c r="G16" s="558">
        <v>11.50657</v>
      </c>
      <c r="H16" s="559">
        <f t="shared" si="0"/>
        <v>97.67106869231148</v>
      </c>
    </row>
    <row r="17" spans="1:8" s="543" customFormat="1" ht="15">
      <c r="A17" s="566" t="s">
        <v>34</v>
      </c>
      <c r="B17" s="567"/>
      <c r="C17" s="568"/>
      <c r="D17" s="569"/>
      <c r="E17" s="569"/>
      <c r="F17" s="570"/>
      <c r="G17" s="570"/>
      <c r="H17" s="571"/>
    </row>
    <row r="18" spans="1:8" s="543" customFormat="1" ht="15">
      <c r="A18" s="555" t="s">
        <v>24</v>
      </c>
      <c r="B18" s="561" t="s">
        <v>35</v>
      </c>
      <c r="C18" s="557">
        <v>3.1</v>
      </c>
      <c r="D18" s="557">
        <v>4.7</v>
      </c>
      <c r="E18" s="558">
        <v>4.51</v>
      </c>
      <c r="F18" s="558">
        <v>4</v>
      </c>
      <c r="G18" s="558">
        <v>3.56</v>
      </c>
      <c r="H18" s="559">
        <f aca="true" t="shared" si="1" ref="H18:H27">G18/F18*100</f>
        <v>89</v>
      </c>
    </row>
    <row r="19" spans="1:8" s="543" customFormat="1" ht="15">
      <c r="A19" s="560" t="s">
        <v>26</v>
      </c>
      <c r="B19" s="561" t="s">
        <v>35</v>
      </c>
      <c r="C19" s="557">
        <v>3</v>
      </c>
      <c r="D19" s="557">
        <v>4.8</v>
      </c>
      <c r="E19" s="558">
        <v>4.31</v>
      </c>
      <c r="F19" s="558">
        <v>3.85</v>
      </c>
      <c r="G19" s="558">
        <v>3.82</v>
      </c>
      <c r="H19" s="559">
        <f t="shared" si="1"/>
        <v>99.2207792207792</v>
      </c>
    </row>
    <row r="20" spans="1:8" s="543" customFormat="1" ht="15">
      <c r="A20" s="560" t="s">
        <v>27</v>
      </c>
      <c r="B20" s="561" t="s">
        <v>35</v>
      </c>
      <c r="C20" s="557">
        <v>3</v>
      </c>
      <c r="D20" s="557">
        <v>4.1</v>
      </c>
      <c r="E20" s="558">
        <v>3.62</v>
      </c>
      <c r="F20" s="558">
        <v>3.48</v>
      </c>
      <c r="G20" s="558">
        <v>3.14</v>
      </c>
      <c r="H20" s="559">
        <f t="shared" si="1"/>
        <v>90.22988505747126</v>
      </c>
    </row>
    <row r="21" spans="1:8" s="543" customFormat="1" ht="15">
      <c r="A21" s="560" t="s">
        <v>28</v>
      </c>
      <c r="B21" s="561" t="s">
        <v>35</v>
      </c>
      <c r="C21" s="557">
        <v>2.5</v>
      </c>
      <c r="D21" s="557">
        <v>3.8</v>
      </c>
      <c r="E21" s="558">
        <v>2.84</v>
      </c>
      <c r="F21" s="558">
        <v>2.41</v>
      </c>
      <c r="G21" s="558">
        <v>2.63</v>
      </c>
      <c r="H21" s="559">
        <f t="shared" si="1"/>
        <v>109.12863070539419</v>
      </c>
    </row>
    <row r="22" spans="1:8" s="543" customFormat="1" ht="15">
      <c r="A22" s="560" t="s">
        <v>29</v>
      </c>
      <c r="B22" s="561" t="s">
        <v>35</v>
      </c>
      <c r="C22" s="557">
        <v>1.9</v>
      </c>
      <c r="D22" s="557">
        <v>2.3</v>
      </c>
      <c r="E22" s="558">
        <v>2</v>
      </c>
      <c r="F22" s="558">
        <v>2.12</v>
      </c>
      <c r="G22" s="558">
        <v>1.79</v>
      </c>
      <c r="H22" s="559">
        <f t="shared" si="1"/>
        <v>84.43396226415094</v>
      </c>
    </row>
    <row r="23" spans="1:8" s="543" customFormat="1" ht="15">
      <c r="A23" s="560" t="s">
        <v>30</v>
      </c>
      <c r="B23" s="561" t="s">
        <v>35</v>
      </c>
      <c r="C23" s="557">
        <v>4.1</v>
      </c>
      <c r="D23" s="557">
        <v>5.8</v>
      </c>
      <c r="E23" s="558">
        <v>6.97</v>
      </c>
      <c r="F23" s="558">
        <v>5.55</v>
      </c>
      <c r="G23" s="558">
        <v>3.97</v>
      </c>
      <c r="H23" s="559">
        <f t="shared" si="1"/>
        <v>71.53153153153153</v>
      </c>
    </row>
    <row r="24" spans="1:8" s="543" customFormat="1" ht="15">
      <c r="A24" s="560" t="s">
        <v>31</v>
      </c>
      <c r="B24" s="561" t="s">
        <v>35</v>
      </c>
      <c r="C24" s="557">
        <v>36.6</v>
      </c>
      <c r="D24" s="557">
        <v>45</v>
      </c>
      <c r="E24" s="558">
        <v>52.16</v>
      </c>
      <c r="F24" s="558">
        <v>49.46</v>
      </c>
      <c r="G24" s="558">
        <v>44.89</v>
      </c>
      <c r="H24" s="559">
        <f t="shared" si="1"/>
        <v>90.760210270926</v>
      </c>
    </row>
    <row r="25" spans="1:8" s="543" customFormat="1" ht="15">
      <c r="A25" s="560" t="s">
        <v>32</v>
      </c>
      <c r="B25" s="561" t="s">
        <v>35</v>
      </c>
      <c r="C25" s="557">
        <v>15.3</v>
      </c>
      <c r="D25" s="557">
        <v>15.8</v>
      </c>
      <c r="E25" s="558">
        <v>15.77</v>
      </c>
      <c r="F25" s="558">
        <v>14.31</v>
      </c>
      <c r="G25" s="558">
        <v>16.19</v>
      </c>
      <c r="H25" s="559">
        <f t="shared" si="1"/>
        <v>113.13766596785466</v>
      </c>
    </row>
    <row r="26" spans="1:8" s="543" customFormat="1" ht="15">
      <c r="A26" s="560" t="s">
        <v>33</v>
      </c>
      <c r="B26" s="561" t="s">
        <v>35</v>
      </c>
      <c r="C26" s="562">
        <v>1.6</v>
      </c>
      <c r="D26" s="562">
        <v>2.4</v>
      </c>
      <c r="E26" s="563">
        <v>2.12</v>
      </c>
      <c r="F26" s="563">
        <v>2.06</v>
      </c>
      <c r="G26" s="563">
        <v>2.02</v>
      </c>
      <c r="H26" s="559">
        <f t="shared" si="1"/>
        <v>98.05825242718447</v>
      </c>
    </row>
    <row r="27" spans="1:8" s="543" customFormat="1" ht="15">
      <c r="A27" s="564" t="s">
        <v>232</v>
      </c>
      <c r="B27" s="561" t="s">
        <v>35</v>
      </c>
      <c r="C27" s="572">
        <v>5.2</v>
      </c>
      <c r="D27" s="572">
        <v>4.7</v>
      </c>
      <c r="E27" s="573">
        <v>4.1</v>
      </c>
      <c r="F27" s="573">
        <v>4.4</v>
      </c>
      <c r="G27" s="558">
        <v>4.3</v>
      </c>
      <c r="H27" s="559">
        <f t="shared" si="1"/>
        <v>97.72727272727272</v>
      </c>
    </row>
    <row r="28" spans="1:8" s="543" customFormat="1" ht="15">
      <c r="A28" s="574" t="s">
        <v>36</v>
      </c>
      <c r="B28" s="575"/>
      <c r="C28" s="576"/>
      <c r="D28" s="569"/>
      <c r="E28" s="569"/>
      <c r="F28" s="570"/>
      <c r="G28" s="570"/>
      <c r="H28" s="577"/>
    </row>
    <row r="29" spans="1:8" s="543" customFormat="1" ht="15">
      <c r="A29" s="555" t="s">
        <v>24</v>
      </c>
      <c r="B29" s="561" t="s">
        <v>37</v>
      </c>
      <c r="C29" s="557">
        <v>2490.3</v>
      </c>
      <c r="D29" s="557">
        <v>3793.1</v>
      </c>
      <c r="E29" s="558">
        <v>3585.2</v>
      </c>
      <c r="F29" s="558">
        <v>2928.8042</v>
      </c>
      <c r="G29" s="558">
        <v>2793.1847</v>
      </c>
      <c r="H29" s="559">
        <f aca="true" t="shared" si="2" ref="H29:H40">G29/F29*100</f>
        <v>95.36945829291011</v>
      </c>
    </row>
    <row r="30" spans="1:8" s="543" customFormat="1" ht="15">
      <c r="A30" s="560" t="s">
        <v>26</v>
      </c>
      <c r="B30" s="561" t="s">
        <v>37</v>
      </c>
      <c r="C30" s="557">
        <v>930.4</v>
      </c>
      <c r="D30" s="557">
        <v>1764.8</v>
      </c>
      <c r="E30" s="558">
        <v>1607.8681</v>
      </c>
      <c r="F30" s="558">
        <v>1342.6928</v>
      </c>
      <c r="G30" s="558">
        <v>1379.6431</v>
      </c>
      <c r="H30" s="559">
        <f t="shared" si="2"/>
        <v>102.7519548775416</v>
      </c>
    </row>
    <row r="31" spans="1:8" s="543" customFormat="1" ht="15">
      <c r="A31" s="560" t="s">
        <v>27</v>
      </c>
      <c r="B31" s="561" t="s">
        <v>37</v>
      </c>
      <c r="C31" s="557">
        <v>804.2</v>
      </c>
      <c r="D31" s="557">
        <v>915.9</v>
      </c>
      <c r="E31" s="558">
        <v>739.3109</v>
      </c>
      <c r="F31" s="558">
        <v>641.7679</v>
      </c>
      <c r="G31" s="558">
        <v>659.6215</v>
      </c>
      <c r="H31" s="559">
        <f t="shared" si="2"/>
        <v>102.78194032453165</v>
      </c>
    </row>
    <row r="32" spans="1:8" s="543" customFormat="1" ht="15">
      <c r="A32" s="560" t="s">
        <v>28</v>
      </c>
      <c r="B32" s="561" t="s">
        <v>37</v>
      </c>
      <c r="C32" s="557">
        <v>62.3</v>
      </c>
      <c r="D32" s="557">
        <v>124.3</v>
      </c>
      <c r="E32" s="558">
        <v>68.5879</v>
      </c>
      <c r="F32" s="558">
        <v>30.2114</v>
      </c>
      <c r="G32" s="558">
        <v>54.3678</v>
      </c>
      <c r="H32" s="559">
        <f t="shared" si="2"/>
        <v>179.95789668800518</v>
      </c>
    </row>
    <row r="33" spans="1:8" s="543" customFormat="1" ht="15">
      <c r="A33" s="560" t="s">
        <v>29</v>
      </c>
      <c r="B33" s="561" t="s">
        <v>37</v>
      </c>
      <c r="C33" s="557">
        <v>57.9</v>
      </c>
      <c r="D33" s="557">
        <v>55.6</v>
      </c>
      <c r="E33" s="558">
        <v>38.2402</v>
      </c>
      <c r="F33" s="558">
        <v>41.3649</v>
      </c>
      <c r="G33" s="558">
        <v>37.352</v>
      </c>
      <c r="H33" s="559">
        <f t="shared" si="2"/>
        <v>90.29877988342773</v>
      </c>
    </row>
    <row r="34" spans="1:8" s="543" customFormat="1" ht="15">
      <c r="A34" s="560" t="s">
        <v>30</v>
      </c>
      <c r="B34" s="561" t="s">
        <v>37</v>
      </c>
      <c r="C34" s="557">
        <v>601.4</v>
      </c>
      <c r="D34" s="557">
        <v>862.4</v>
      </c>
      <c r="E34" s="558">
        <v>1074.0399</v>
      </c>
      <c r="F34" s="558">
        <v>838.3258</v>
      </c>
      <c r="G34" s="558">
        <v>623.9066</v>
      </c>
      <c r="H34" s="559">
        <f t="shared" si="2"/>
        <v>74.42292721994242</v>
      </c>
    </row>
    <row r="35" spans="1:8" s="543" customFormat="1" ht="15">
      <c r="A35" s="560" t="s">
        <v>31</v>
      </c>
      <c r="B35" s="561" t="s">
        <v>37</v>
      </c>
      <c r="C35" s="557">
        <v>1171.7</v>
      </c>
      <c r="D35" s="557">
        <v>1598.8</v>
      </c>
      <c r="E35" s="558">
        <v>1732.6122</v>
      </c>
      <c r="F35" s="558">
        <v>1370.9076</v>
      </c>
      <c r="G35" s="558">
        <v>846.4996</v>
      </c>
      <c r="H35" s="559">
        <f t="shared" si="2"/>
        <v>61.74738545471627</v>
      </c>
    </row>
    <row r="36" spans="1:8" s="543" customFormat="1" ht="15">
      <c r="A36" s="560" t="s">
        <v>32</v>
      </c>
      <c r="B36" s="561" t="s">
        <v>37</v>
      </c>
      <c r="C36" s="557">
        <v>392.4</v>
      </c>
      <c r="D36" s="557">
        <v>382</v>
      </c>
      <c r="E36" s="558">
        <v>301.1691</v>
      </c>
      <c r="F36" s="558">
        <v>263.0826</v>
      </c>
      <c r="G36" s="558">
        <v>287.6672</v>
      </c>
      <c r="H36" s="559">
        <f t="shared" si="2"/>
        <v>109.34482174039634</v>
      </c>
    </row>
    <row r="37" spans="1:8" s="543" customFormat="1" ht="15">
      <c r="A37" s="560" t="s">
        <v>33</v>
      </c>
      <c r="B37" s="561" t="s">
        <v>37</v>
      </c>
      <c r="C37" s="562">
        <v>325.9</v>
      </c>
      <c r="D37" s="562">
        <v>478.4</v>
      </c>
      <c r="E37" s="563">
        <v>453.4489</v>
      </c>
      <c r="F37" s="563">
        <v>514.669</v>
      </c>
      <c r="G37" s="563">
        <v>467.5123</v>
      </c>
      <c r="H37" s="559">
        <f t="shared" si="2"/>
        <v>90.83747029644296</v>
      </c>
    </row>
    <row r="38" spans="1:8" s="543" customFormat="1" ht="15">
      <c r="A38" s="578" t="s">
        <v>232</v>
      </c>
      <c r="B38" s="561" t="s">
        <v>37</v>
      </c>
      <c r="C38" s="557">
        <v>65.9</v>
      </c>
      <c r="D38" s="557">
        <v>56.5</v>
      </c>
      <c r="E38" s="558">
        <v>54.1</v>
      </c>
      <c r="F38" s="558">
        <v>52</v>
      </c>
      <c r="G38" s="558">
        <v>49.1</v>
      </c>
      <c r="H38" s="559">
        <f t="shared" si="2"/>
        <v>94.42307692307692</v>
      </c>
    </row>
    <row r="39" spans="1:8" s="543" customFormat="1" ht="15">
      <c r="A39" s="560" t="s">
        <v>38</v>
      </c>
      <c r="B39" s="561" t="s">
        <v>37</v>
      </c>
      <c r="C39" s="557">
        <v>88.9</v>
      </c>
      <c r="D39" s="557">
        <v>70.9</v>
      </c>
      <c r="E39" s="558">
        <v>63.4</v>
      </c>
      <c r="F39" s="558">
        <v>61.037</v>
      </c>
      <c r="G39" s="558">
        <v>44.927</v>
      </c>
      <c r="H39" s="559">
        <f t="shared" si="2"/>
        <v>73.60617330471682</v>
      </c>
    </row>
    <row r="40" spans="1:8" s="543" customFormat="1" ht="15.75" thickBot="1">
      <c r="A40" s="579" t="s">
        <v>39</v>
      </c>
      <c r="B40" s="580" t="s">
        <v>37</v>
      </c>
      <c r="C40" s="581">
        <v>368.8</v>
      </c>
      <c r="D40" s="581">
        <v>380.6</v>
      </c>
      <c r="E40" s="582">
        <v>353.6</v>
      </c>
      <c r="F40" s="582">
        <v>351.5255</v>
      </c>
      <c r="G40" s="582">
        <v>307.756</v>
      </c>
      <c r="H40" s="583">
        <f t="shared" si="2"/>
        <v>87.54869845857553</v>
      </c>
    </row>
    <row r="41" spans="1:8" ht="15">
      <c r="A41" s="543" t="s">
        <v>40</v>
      </c>
      <c r="B41" s="543"/>
      <c r="C41" s="543"/>
      <c r="D41" s="543"/>
      <c r="E41" s="543"/>
      <c r="F41" s="543"/>
      <c r="G41" s="543"/>
      <c r="H41" s="543"/>
    </row>
    <row r="42" spans="1:8" ht="15">
      <c r="A42" s="543" t="s">
        <v>1070</v>
      </c>
      <c r="B42" s="543"/>
      <c r="C42" s="543"/>
      <c r="D42" s="543"/>
      <c r="E42" s="543"/>
      <c r="F42" s="543"/>
      <c r="G42" s="543"/>
      <c r="H42" s="543"/>
    </row>
    <row r="43" spans="1:8" ht="12.75" customHeight="1">
      <c r="A43" s="543"/>
      <c r="B43" s="543"/>
      <c r="C43" s="543"/>
      <c r="D43" s="543"/>
      <c r="E43" s="543"/>
      <c r="F43" s="543"/>
      <c r="G43" s="543"/>
      <c r="H43" s="543"/>
    </row>
    <row r="44" spans="2:8" ht="15">
      <c r="B44" s="543"/>
      <c r="C44" s="543"/>
      <c r="D44" s="543"/>
      <c r="E44" s="543"/>
      <c r="F44" s="543"/>
      <c r="G44" s="543"/>
      <c r="H44" s="543"/>
    </row>
  </sheetData>
  <mergeCells count="3">
    <mergeCell ref="A4:A5"/>
    <mergeCell ref="F6:H6"/>
    <mergeCell ref="C4:F4"/>
  </mergeCells>
  <printOptions/>
  <pageMargins left="1.1811023622047245" right="0.7874015748031497" top="0.7874015748031497" bottom="0.984251968503937" header="0" footer="0"/>
  <pageSetup fitToHeight="1" fitToWidth="1" horizontalDpi="300" verticalDpi="3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K23" sqref="K23"/>
    </sheetView>
  </sheetViews>
  <sheetFormatPr defaultColWidth="9.140625" defaultRowHeight="15"/>
  <cols>
    <col min="1" max="1" width="26.28125" style="586" customWidth="1"/>
    <col min="2" max="10" width="11.7109375" style="586" customWidth="1"/>
    <col min="11" max="16384" width="9.140625" style="586" customWidth="1"/>
  </cols>
  <sheetData>
    <row r="1" ht="14.25">
      <c r="A1" s="585" t="s">
        <v>41</v>
      </c>
    </row>
    <row r="2" spans="1:10" ht="13.5" customHeight="1" thickBot="1">
      <c r="A2" s="585"/>
      <c r="B2" s="587"/>
      <c r="C2" s="587"/>
      <c r="D2" s="587"/>
      <c r="E2" s="587"/>
      <c r="F2" s="587"/>
      <c r="G2" s="587"/>
      <c r="H2" s="587"/>
      <c r="J2" s="588" t="s">
        <v>575</v>
      </c>
    </row>
    <row r="3" spans="1:10" ht="13.5" customHeight="1">
      <c r="A3" s="589" t="s">
        <v>42</v>
      </c>
      <c r="B3" s="2038">
        <v>2006</v>
      </c>
      <c r="C3" s="2038"/>
      <c r="D3" s="2038"/>
      <c r="E3" s="2038">
        <v>2007</v>
      </c>
      <c r="F3" s="2038"/>
      <c r="G3" s="2038"/>
      <c r="H3" s="2039" t="s">
        <v>43</v>
      </c>
      <c r="I3" s="2038"/>
      <c r="J3" s="2040"/>
    </row>
    <row r="4" spans="1:10" ht="13.5" customHeight="1">
      <c r="A4" s="590"/>
      <c r="B4" s="591" t="s">
        <v>44</v>
      </c>
      <c r="C4" s="2041" t="s">
        <v>45</v>
      </c>
      <c r="D4" s="2042"/>
      <c r="E4" s="592" t="s">
        <v>44</v>
      </c>
      <c r="F4" s="2041" t="s">
        <v>45</v>
      </c>
      <c r="G4" s="2043"/>
      <c r="H4" s="591" t="s">
        <v>44</v>
      </c>
      <c r="I4" s="2041" t="s">
        <v>45</v>
      </c>
      <c r="J4" s="2044"/>
    </row>
    <row r="5" spans="1:10" ht="13.5" customHeight="1" thickBot="1">
      <c r="A5" s="593"/>
      <c r="B5" s="594" t="s">
        <v>46</v>
      </c>
      <c r="C5" s="595" t="s">
        <v>47</v>
      </c>
      <c r="D5" s="596" t="s">
        <v>48</v>
      </c>
      <c r="E5" s="597" t="s">
        <v>46</v>
      </c>
      <c r="F5" s="595" t="s">
        <v>47</v>
      </c>
      <c r="G5" s="595" t="s">
        <v>48</v>
      </c>
      <c r="H5" s="594" t="s">
        <v>46</v>
      </c>
      <c r="I5" s="595" t="s">
        <v>47</v>
      </c>
      <c r="J5" s="598" t="s">
        <v>48</v>
      </c>
    </row>
    <row r="6" spans="1:10" s="605" customFormat="1" ht="13.5" customHeight="1" thickTop="1">
      <c r="A6" s="590" t="s">
        <v>49</v>
      </c>
      <c r="B6" s="599">
        <v>1664.39</v>
      </c>
      <c r="C6" s="600">
        <v>48212.2</v>
      </c>
      <c r="D6" s="601">
        <v>28.97</v>
      </c>
      <c r="E6" s="599">
        <v>1583.16</v>
      </c>
      <c r="F6" s="600">
        <v>33119.7</v>
      </c>
      <c r="G6" s="601">
        <v>20.92</v>
      </c>
      <c r="H6" s="602">
        <f>E6/B6*100</f>
        <v>95.11953328246385</v>
      </c>
      <c r="I6" s="603">
        <f>F6/C6*100</f>
        <v>68.69568283546488</v>
      </c>
      <c r="J6" s="604">
        <f>G6/D6*100</f>
        <v>72.2126337590611</v>
      </c>
    </row>
    <row r="7" spans="1:10" ht="13.5" customHeight="1">
      <c r="A7" s="606" t="s">
        <v>50</v>
      </c>
      <c r="B7" s="607"/>
      <c r="C7" s="608"/>
      <c r="D7" s="609"/>
      <c r="E7" s="607"/>
      <c r="F7" s="608"/>
      <c r="G7" s="609"/>
      <c r="H7" s="610"/>
      <c r="I7" s="611"/>
      <c r="J7" s="612"/>
    </row>
    <row r="8" spans="1:10" s="605" customFormat="1" ht="13.5" customHeight="1">
      <c r="A8" s="590" t="s">
        <v>51</v>
      </c>
      <c r="B8" s="599">
        <v>1614.34</v>
      </c>
      <c r="C8" s="613">
        <v>47549.7</v>
      </c>
      <c r="D8" s="601">
        <v>29.45</v>
      </c>
      <c r="E8" s="599">
        <v>969.52</v>
      </c>
      <c r="F8" s="613">
        <v>37387.3</v>
      </c>
      <c r="G8" s="601">
        <v>28.25</v>
      </c>
      <c r="H8" s="602">
        <f aca="true" t="shared" si="0" ref="H8:J9">E8/B8*100</f>
        <v>60.056741454712146</v>
      </c>
      <c r="I8" s="603">
        <f t="shared" si="0"/>
        <v>78.62783571715491</v>
      </c>
      <c r="J8" s="604">
        <f t="shared" si="0"/>
        <v>95.92529711375212</v>
      </c>
    </row>
    <row r="9" spans="1:10" s="605" customFormat="1" ht="13.5" customHeight="1">
      <c r="A9" s="614" t="s">
        <v>52</v>
      </c>
      <c r="B9" s="615">
        <v>106953.64</v>
      </c>
      <c r="C9" s="616">
        <v>2292653.4</v>
      </c>
      <c r="D9" s="617">
        <v>21.44</v>
      </c>
      <c r="E9" s="615">
        <v>96428.54</v>
      </c>
      <c r="F9" s="616">
        <v>2047873.5</v>
      </c>
      <c r="G9" s="617">
        <v>21.24</v>
      </c>
      <c r="H9" s="618">
        <f t="shared" si="0"/>
        <v>90.15919420788296</v>
      </c>
      <c r="I9" s="619">
        <f t="shared" si="0"/>
        <v>89.32329239125286</v>
      </c>
      <c r="J9" s="620">
        <f t="shared" si="0"/>
        <v>99.06716417910447</v>
      </c>
    </row>
    <row r="10" spans="1:10" ht="13.5" customHeight="1">
      <c r="A10" s="606" t="s">
        <v>50</v>
      </c>
      <c r="B10" s="607"/>
      <c r="C10" s="608"/>
      <c r="D10" s="609"/>
      <c r="E10" s="607"/>
      <c r="F10" s="608"/>
      <c r="G10" s="609"/>
      <c r="H10" s="610"/>
      <c r="I10" s="611"/>
      <c r="J10" s="612"/>
    </row>
    <row r="11" spans="1:10" s="605" customFormat="1" ht="13.5" customHeight="1">
      <c r="A11" s="590" t="s">
        <v>53</v>
      </c>
      <c r="B11" s="599">
        <v>84495.08</v>
      </c>
      <c r="C11" s="613">
        <v>1995.8457</v>
      </c>
      <c r="D11" s="601">
        <v>23.62</v>
      </c>
      <c r="E11" s="599">
        <v>79423.41</v>
      </c>
      <c r="F11" s="613">
        <v>1838.9303</v>
      </c>
      <c r="G11" s="601">
        <v>23.15</v>
      </c>
      <c r="H11" s="602">
        <f aca="true" t="shared" si="1" ref="H11:J15">E11/B11*100</f>
        <v>93.99767418410634</v>
      </c>
      <c r="I11" s="603">
        <f t="shared" si="1"/>
        <v>92.13789923740097</v>
      </c>
      <c r="J11" s="604">
        <f t="shared" si="1"/>
        <v>98.01016088060965</v>
      </c>
    </row>
    <row r="12" spans="1:10" s="605" customFormat="1" ht="13.5" customHeight="1">
      <c r="A12" s="590" t="s">
        <v>54</v>
      </c>
      <c r="B12" s="599">
        <v>16415.62</v>
      </c>
      <c r="C12" s="613">
        <v>237336.4</v>
      </c>
      <c r="D12" s="601">
        <v>14.46</v>
      </c>
      <c r="E12" s="599">
        <v>12017.65</v>
      </c>
      <c r="F12" s="613">
        <v>162682.7</v>
      </c>
      <c r="G12" s="601">
        <v>13.54</v>
      </c>
      <c r="H12" s="602">
        <f t="shared" si="1"/>
        <v>73.2086269053499</v>
      </c>
      <c r="I12" s="603">
        <f t="shared" si="1"/>
        <v>68.54519576432439</v>
      </c>
      <c r="J12" s="604">
        <f t="shared" si="1"/>
        <v>93.63762102351313</v>
      </c>
    </row>
    <row r="13" spans="1:10" s="605" customFormat="1" ht="13.5" customHeight="1">
      <c r="A13" s="590" t="s">
        <v>55</v>
      </c>
      <c r="B13" s="599">
        <v>198.72</v>
      </c>
      <c r="C13" s="613">
        <v>2311.9</v>
      </c>
      <c r="D13" s="601">
        <v>11.63</v>
      </c>
      <c r="E13" s="599">
        <v>38</v>
      </c>
      <c r="F13" s="613">
        <v>190</v>
      </c>
      <c r="G13" s="601">
        <v>5</v>
      </c>
      <c r="H13" s="602">
        <f t="shared" si="1"/>
        <v>19.122383252818036</v>
      </c>
      <c r="I13" s="603">
        <f t="shared" si="1"/>
        <v>8.218348544487219</v>
      </c>
      <c r="J13" s="604">
        <f t="shared" si="1"/>
        <v>42.99226139294927</v>
      </c>
    </row>
    <row r="14" spans="1:10" ht="13.5" customHeight="1">
      <c r="A14" s="590" t="s">
        <v>56</v>
      </c>
      <c r="B14" s="621">
        <v>5844.22</v>
      </c>
      <c r="C14" s="622">
        <v>57159.4</v>
      </c>
      <c r="D14" s="623">
        <v>9.78</v>
      </c>
      <c r="E14" s="621">
        <v>4949.48</v>
      </c>
      <c r="F14" s="622">
        <v>46070.4</v>
      </c>
      <c r="G14" s="623">
        <v>9.31</v>
      </c>
      <c r="H14" s="624">
        <f t="shared" si="1"/>
        <v>84.69017251232842</v>
      </c>
      <c r="I14" s="625">
        <f t="shared" si="1"/>
        <v>80.59986633869495</v>
      </c>
      <c r="J14" s="626">
        <f t="shared" si="1"/>
        <v>95.19427402862986</v>
      </c>
    </row>
    <row r="15" spans="1:10" s="605" customFormat="1" ht="13.5" customHeight="1">
      <c r="A15" s="614" t="s">
        <v>57</v>
      </c>
      <c r="B15" s="615">
        <v>131710.49</v>
      </c>
      <c r="C15" s="616">
        <v>629268.17</v>
      </c>
      <c r="D15" s="617">
        <v>4.78</v>
      </c>
      <c r="E15" s="615">
        <v>139207.17</v>
      </c>
      <c r="F15" s="616">
        <v>623510.8</v>
      </c>
      <c r="G15" s="617">
        <v>4.48</v>
      </c>
      <c r="H15" s="602">
        <f t="shared" si="1"/>
        <v>105.69178658434876</v>
      </c>
      <c r="I15" s="603">
        <f t="shared" si="1"/>
        <v>99.08506893015104</v>
      </c>
      <c r="J15" s="604">
        <f t="shared" si="1"/>
        <v>93.72384937238493</v>
      </c>
    </row>
    <row r="16" spans="1:10" ht="12" customHeight="1">
      <c r="A16" s="606" t="s">
        <v>50</v>
      </c>
      <c r="B16" s="607"/>
      <c r="C16" s="608"/>
      <c r="D16" s="609"/>
      <c r="E16" s="607"/>
      <c r="F16" s="608"/>
      <c r="G16" s="609"/>
      <c r="H16" s="627"/>
      <c r="I16" s="628"/>
      <c r="J16" s="629"/>
    </row>
    <row r="17" spans="1:10" s="605" customFormat="1" ht="13.5" customHeight="1">
      <c r="A17" s="590" t="s">
        <v>58</v>
      </c>
      <c r="B17" s="599">
        <v>6169.14</v>
      </c>
      <c r="C17" s="613">
        <v>27347.5</v>
      </c>
      <c r="D17" s="601">
        <v>4.43</v>
      </c>
      <c r="E17" s="599">
        <v>4868.68</v>
      </c>
      <c r="F17" s="613">
        <v>22409.3</v>
      </c>
      <c r="G17" s="601">
        <v>4.6</v>
      </c>
      <c r="H17" s="602">
        <f aca="true" t="shared" si="2" ref="H17:J19">E17/B17*100</f>
        <v>78.9199142830281</v>
      </c>
      <c r="I17" s="603">
        <f t="shared" si="2"/>
        <v>81.94277356248286</v>
      </c>
      <c r="J17" s="604">
        <f t="shared" si="2"/>
        <v>103.83747178329573</v>
      </c>
    </row>
    <row r="18" spans="1:10" s="605" customFormat="1" ht="13.5" customHeight="1">
      <c r="A18" s="590" t="s">
        <v>59</v>
      </c>
      <c r="B18" s="599">
        <v>53889.48</v>
      </c>
      <c r="C18" s="613">
        <v>373400.6</v>
      </c>
      <c r="D18" s="601">
        <v>6.93</v>
      </c>
      <c r="E18" s="599">
        <v>52198.13</v>
      </c>
      <c r="F18" s="613">
        <v>362697.7</v>
      </c>
      <c r="G18" s="601">
        <v>6.95</v>
      </c>
      <c r="H18" s="602">
        <f t="shared" si="2"/>
        <v>96.86144679815058</v>
      </c>
      <c r="I18" s="603">
        <f t="shared" si="2"/>
        <v>97.13366823727654</v>
      </c>
      <c r="J18" s="604">
        <f t="shared" si="2"/>
        <v>100.28860028860029</v>
      </c>
    </row>
    <row r="19" spans="1:10" s="605" customFormat="1" ht="13.5" customHeight="1">
      <c r="A19" s="590" t="s">
        <v>60</v>
      </c>
      <c r="B19" s="599">
        <v>263.39</v>
      </c>
      <c r="C19" s="613">
        <v>845.5</v>
      </c>
      <c r="D19" s="601">
        <v>3.21</v>
      </c>
      <c r="E19" s="599">
        <v>453.78</v>
      </c>
      <c r="F19" s="613">
        <v>1716.9</v>
      </c>
      <c r="G19" s="601">
        <v>3.78</v>
      </c>
      <c r="H19" s="602">
        <f t="shared" si="2"/>
        <v>172.2844451194047</v>
      </c>
      <c r="I19" s="603">
        <f t="shared" si="2"/>
        <v>203.06327616794798</v>
      </c>
      <c r="J19" s="604">
        <f t="shared" si="2"/>
        <v>117.75700934579439</v>
      </c>
    </row>
    <row r="20" spans="1:10" s="605" customFormat="1" ht="12" customHeight="1">
      <c r="A20" s="590" t="s">
        <v>61</v>
      </c>
      <c r="B20" s="599"/>
      <c r="C20" s="613"/>
      <c r="D20" s="601"/>
      <c r="E20" s="599"/>
      <c r="F20" s="613"/>
      <c r="G20" s="601"/>
      <c r="H20" s="602"/>
      <c r="I20" s="603"/>
      <c r="J20" s="604"/>
    </row>
    <row r="21" spans="1:10" s="605" customFormat="1" ht="13.5" customHeight="1">
      <c r="A21" s="590" t="s">
        <v>62</v>
      </c>
      <c r="B21" s="599">
        <v>29176.53</v>
      </c>
      <c r="C21" s="613">
        <v>112203.3</v>
      </c>
      <c r="D21" s="601">
        <v>3.85</v>
      </c>
      <c r="E21" s="599">
        <v>32562.59</v>
      </c>
      <c r="F21" s="613">
        <v>114705.3</v>
      </c>
      <c r="G21" s="601">
        <v>3.52</v>
      </c>
      <c r="H21" s="602">
        <f aca="true" t="shared" si="3" ref="H21:J24">E21/B21*100</f>
        <v>111.60542394863269</v>
      </c>
      <c r="I21" s="603">
        <f t="shared" si="3"/>
        <v>102.22988093933066</v>
      </c>
      <c r="J21" s="604">
        <f t="shared" si="3"/>
        <v>91.42857142857143</v>
      </c>
    </row>
    <row r="22" spans="1:10" s="605" customFormat="1" ht="13.5" customHeight="1">
      <c r="A22" s="590" t="s">
        <v>63</v>
      </c>
      <c r="B22" s="599">
        <v>3672.9</v>
      </c>
      <c r="C22" s="613">
        <v>12400.9</v>
      </c>
      <c r="D22" s="601">
        <v>3.38</v>
      </c>
      <c r="E22" s="599">
        <v>2460.39</v>
      </c>
      <c r="F22" s="613">
        <v>6585.7</v>
      </c>
      <c r="G22" s="601">
        <v>2.68</v>
      </c>
      <c r="H22" s="602">
        <f t="shared" si="3"/>
        <v>66.98766642162867</v>
      </c>
      <c r="I22" s="603">
        <f t="shared" si="3"/>
        <v>53.10662935754663</v>
      </c>
      <c r="J22" s="604">
        <f t="shared" si="3"/>
        <v>79.28994082840237</v>
      </c>
    </row>
    <row r="23" spans="1:10" s="605" customFormat="1" ht="12" customHeight="1">
      <c r="A23" s="590" t="s">
        <v>64</v>
      </c>
      <c r="B23" s="599">
        <v>36394.35</v>
      </c>
      <c r="C23" s="613">
        <v>94397.3</v>
      </c>
      <c r="D23" s="601">
        <v>2.59</v>
      </c>
      <c r="E23" s="599">
        <v>42564.7</v>
      </c>
      <c r="F23" s="613">
        <v>97875.4</v>
      </c>
      <c r="G23" s="601">
        <v>2.3</v>
      </c>
      <c r="H23" s="602">
        <f t="shared" si="3"/>
        <v>116.9541426073003</v>
      </c>
      <c r="I23" s="603">
        <f t="shared" si="3"/>
        <v>103.68453335000048</v>
      </c>
      <c r="J23" s="604">
        <f t="shared" si="3"/>
        <v>88.8030888030888</v>
      </c>
    </row>
    <row r="24" spans="1:10" ht="13.5" customHeight="1" thickBot="1">
      <c r="A24" s="630" t="s">
        <v>65</v>
      </c>
      <c r="B24" s="631">
        <v>3672.9</v>
      </c>
      <c r="C24" s="632">
        <v>12400.9</v>
      </c>
      <c r="D24" s="633">
        <v>3.38</v>
      </c>
      <c r="E24" s="631">
        <v>4098.9</v>
      </c>
      <c r="F24" s="632">
        <v>17520.5</v>
      </c>
      <c r="G24" s="633">
        <v>4.27</v>
      </c>
      <c r="H24" s="634">
        <f t="shared" si="3"/>
        <v>111.59846442865309</v>
      </c>
      <c r="I24" s="634">
        <f t="shared" si="3"/>
        <v>141.28410034755544</v>
      </c>
      <c r="J24" s="635">
        <f t="shared" si="3"/>
        <v>126.33136094674555</v>
      </c>
    </row>
    <row r="25" spans="1:10" ht="14.25" customHeight="1">
      <c r="A25" s="636" t="s">
        <v>40</v>
      </c>
      <c r="B25" s="587"/>
      <c r="C25" s="587"/>
      <c r="D25" s="587"/>
      <c r="E25" s="587"/>
      <c r="F25" s="587"/>
      <c r="G25" s="587"/>
      <c r="H25" s="587"/>
      <c r="I25" s="587"/>
      <c r="J25" s="587"/>
    </row>
    <row r="26" spans="1:10" ht="12" customHeight="1">
      <c r="A26" s="636" t="s">
        <v>1070</v>
      </c>
      <c r="B26" s="587"/>
      <c r="C26" s="587"/>
      <c r="D26" s="587"/>
      <c r="E26" s="587"/>
      <c r="F26" s="587"/>
      <c r="G26" s="587"/>
      <c r="H26" s="587"/>
      <c r="I26" s="587"/>
      <c r="J26" s="587"/>
    </row>
  </sheetData>
  <mergeCells count="6">
    <mergeCell ref="B3:D3"/>
    <mergeCell ref="E3:G3"/>
    <mergeCell ref="H3:J3"/>
    <mergeCell ref="C4:D4"/>
    <mergeCell ref="F4:G4"/>
    <mergeCell ref="I4:J4"/>
  </mergeCells>
  <printOptions/>
  <pageMargins left="0.7874015748031497" right="0.7874015748031497" top="0.984251968503937" bottom="0.5905511811023623" header="0" footer="0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workbookViewId="0" topLeftCell="A1">
      <selection activeCell="L5" sqref="L5"/>
    </sheetView>
  </sheetViews>
  <sheetFormatPr defaultColWidth="9.140625" defaultRowHeight="15"/>
  <cols>
    <col min="1" max="1" width="6.421875" style="641" customWidth="1"/>
    <col min="2" max="2" width="6.28125" style="641" customWidth="1"/>
    <col min="3" max="3" width="10.7109375" style="641" customWidth="1"/>
    <col min="4" max="4" width="10.421875" style="641" customWidth="1"/>
    <col min="5" max="5" width="12.00390625" style="641" hidden="1" customWidth="1"/>
    <col min="6" max="6" width="1.57421875" style="641" hidden="1" customWidth="1"/>
    <col min="7" max="7" width="13.57421875" style="641" customWidth="1"/>
    <col min="8" max="9" width="14.7109375" style="641" customWidth="1"/>
    <col min="10" max="10" width="14.140625" style="641" customWidth="1"/>
    <col min="11" max="11" width="6.7109375" style="641" customWidth="1"/>
    <col min="12" max="12" width="9.7109375" style="641" bestFit="1" customWidth="1"/>
    <col min="13" max="14" width="6.7109375" style="641" customWidth="1"/>
    <col min="15" max="15" width="8.00390625" style="641" bestFit="1" customWidth="1"/>
    <col min="16" max="16384" width="6.7109375" style="641" customWidth="1"/>
  </cols>
  <sheetData>
    <row r="1" spans="1:9" ht="20.25" customHeight="1">
      <c r="A1" s="637" t="s">
        <v>66</v>
      </c>
      <c r="B1" s="638"/>
      <c r="C1" s="638"/>
      <c r="D1" s="638"/>
      <c r="E1" s="639"/>
      <c r="F1" s="639"/>
      <c r="G1" s="640"/>
      <c r="H1" s="639"/>
      <c r="I1" s="639"/>
    </row>
    <row r="2" spans="1:9" ht="18" customHeight="1">
      <c r="A2" s="637" t="s">
        <v>67</v>
      </c>
      <c r="B2" s="638"/>
      <c r="C2" s="638"/>
      <c r="D2" s="638"/>
      <c r="E2" s="639"/>
      <c r="F2" s="639"/>
      <c r="G2" s="640"/>
      <c r="H2" s="639"/>
      <c r="I2" s="639"/>
    </row>
    <row r="3" spans="1:10" ht="18" customHeight="1" thickBot="1">
      <c r="A3" s="637"/>
      <c r="B3" s="638"/>
      <c r="C3" s="638"/>
      <c r="D3" s="638"/>
      <c r="E3" s="639"/>
      <c r="G3" s="642"/>
      <c r="H3" s="642"/>
      <c r="I3" s="642"/>
      <c r="J3" s="642" t="s">
        <v>576</v>
      </c>
    </row>
    <row r="4" spans="1:10" ht="18" customHeight="1">
      <c r="A4" s="643"/>
      <c r="B4" s="644" t="s">
        <v>68</v>
      </c>
      <c r="C4" s="645"/>
      <c r="D4" s="646" t="s">
        <v>20</v>
      </c>
      <c r="E4" s="647"/>
      <c r="F4" s="648"/>
      <c r="G4" s="2051" t="s">
        <v>21</v>
      </c>
      <c r="H4" s="2051"/>
      <c r="I4" s="649" t="s">
        <v>69</v>
      </c>
      <c r="J4" s="650" t="s">
        <v>1381</v>
      </c>
    </row>
    <row r="5" spans="1:10" ht="18.75" customHeight="1" thickBot="1">
      <c r="A5" s="651"/>
      <c r="B5" s="652"/>
      <c r="C5" s="653"/>
      <c r="D5" s="654" t="s">
        <v>70</v>
      </c>
      <c r="E5" s="655" t="s">
        <v>71</v>
      </c>
      <c r="F5" s="655" t="s">
        <v>72</v>
      </c>
      <c r="G5" s="655" t="s">
        <v>73</v>
      </c>
      <c r="H5" s="655" t="s">
        <v>74</v>
      </c>
      <c r="I5" s="656" t="s">
        <v>75</v>
      </c>
      <c r="J5" s="657" t="s">
        <v>1383</v>
      </c>
    </row>
    <row r="6" spans="1:11" ht="17.25" customHeight="1" thickTop="1">
      <c r="A6" s="658" t="s">
        <v>76</v>
      </c>
      <c r="B6" s="659"/>
      <c r="C6" s="660"/>
      <c r="D6" s="661"/>
      <c r="E6" s="662"/>
      <c r="F6" s="662"/>
      <c r="G6" s="662"/>
      <c r="H6" s="662"/>
      <c r="I6" s="662"/>
      <c r="J6" s="663"/>
      <c r="K6" s="664"/>
    </row>
    <row r="7" spans="1:11" ht="12.75" customHeight="1">
      <c r="A7" s="665" t="s">
        <v>77</v>
      </c>
      <c r="B7" s="666"/>
      <c r="C7" s="667"/>
      <c r="D7" s="668" t="s">
        <v>78</v>
      </c>
      <c r="E7" s="669">
        <v>607.8</v>
      </c>
      <c r="F7" s="669">
        <v>593.2</v>
      </c>
      <c r="G7" s="669">
        <v>507.82</v>
      </c>
      <c r="H7" s="669">
        <v>501.817</v>
      </c>
      <c r="I7" s="669">
        <f aca="true" t="shared" si="0" ref="I7:I17">H7-G7</f>
        <v>-6.002999999999986</v>
      </c>
      <c r="J7" s="670">
        <f aca="true" t="shared" si="1" ref="J7:J17">H7/G7*100</f>
        <v>98.81788822811232</v>
      </c>
      <c r="K7" s="664"/>
    </row>
    <row r="8" spans="1:11" ht="12.75" customHeight="1">
      <c r="A8" s="671" t="s">
        <v>79</v>
      </c>
      <c r="B8" s="672" t="s">
        <v>80</v>
      </c>
      <c r="C8" s="673"/>
      <c r="D8" s="668" t="s">
        <v>78</v>
      </c>
      <c r="E8" s="669">
        <v>259.9</v>
      </c>
      <c r="F8" s="669">
        <v>245.8</v>
      </c>
      <c r="G8" s="669">
        <v>218.653</v>
      </c>
      <c r="H8" s="669">
        <v>215.659</v>
      </c>
      <c r="I8" s="669">
        <f t="shared" si="0"/>
        <v>-2.9939999999999998</v>
      </c>
      <c r="J8" s="670">
        <f t="shared" si="1"/>
        <v>98.63070710212071</v>
      </c>
      <c r="K8" s="664"/>
    </row>
    <row r="9" spans="1:11" ht="12.75" customHeight="1">
      <c r="A9" s="671"/>
      <c r="B9" s="640" t="s">
        <v>81</v>
      </c>
      <c r="C9" s="674" t="s">
        <v>82</v>
      </c>
      <c r="D9" s="668" t="s">
        <v>78</v>
      </c>
      <c r="E9" s="669">
        <f>E8-E10</f>
        <v>230.20899999999997</v>
      </c>
      <c r="F9" s="669">
        <f>F8-F10</f>
        <v>214.465</v>
      </c>
      <c r="G9" s="669">
        <f>G8-G10</f>
        <v>184.95</v>
      </c>
      <c r="H9" s="669">
        <f>H8-H10</f>
        <v>180.207</v>
      </c>
      <c r="I9" s="669">
        <f t="shared" si="0"/>
        <v>-4.742999999999995</v>
      </c>
      <c r="J9" s="670">
        <f t="shared" si="1"/>
        <v>97.43552311435523</v>
      </c>
      <c r="K9" s="664"/>
    </row>
    <row r="10" spans="1:11" ht="12.75" customHeight="1">
      <c r="A10" s="671"/>
      <c r="B10" s="672"/>
      <c r="C10" s="674" t="s">
        <v>83</v>
      </c>
      <c r="D10" s="668" t="s">
        <v>78</v>
      </c>
      <c r="E10" s="669">
        <v>29.691</v>
      </c>
      <c r="F10" s="669">
        <v>31.335</v>
      </c>
      <c r="G10" s="669">
        <f>23.734+9.969</f>
        <v>33.703</v>
      </c>
      <c r="H10" s="669">
        <f>25.026+10.426</f>
        <v>35.452</v>
      </c>
      <c r="I10" s="669">
        <f t="shared" si="0"/>
        <v>1.7489999999999952</v>
      </c>
      <c r="J10" s="670">
        <f t="shared" si="1"/>
        <v>105.18944901047382</v>
      </c>
      <c r="K10" s="664"/>
    </row>
    <row r="11" spans="1:11" ht="12.75" customHeight="1">
      <c r="A11" s="671" t="s">
        <v>84</v>
      </c>
      <c r="B11" s="672"/>
      <c r="C11" s="673"/>
      <c r="D11" s="668" t="s">
        <v>78</v>
      </c>
      <c r="E11" s="669">
        <v>1553.9</v>
      </c>
      <c r="F11" s="669">
        <v>1443.013</v>
      </c>
      <c r="G11" s="669">
        <v>1104.829</v>
      </c>
      <c r="H11" s="669">
        <v>951.934</v>
      </c>
      <c r="I11" s="669">
        <f t="shared" si="0"/>
        <v>-152.89499999999998</v>
      </c>
      <c r="J11" s="670">
        <f t="shared" si="1"/>
        <v>86.1612068473945</v>
      </c>
      <c r="K11" s="664"/>
    </row>
    <row r="12" spans="1:11" ht="12.75" customHeight="1">
      <c r="A12" s="671" t="s">
        <v>79</v>
      </c>
      <c r="B12" s="672" t="s">
        <v>85</v>
      </c>
      <c r="C12" s="673"/>
      <c r="D12" s="668" t="s">
        <v>78</v>
      </c>
      <c r="E12" s="669">
        <v>117.5</v>
      </c>
      <c r="F12" s="669">
        <v>105.225</v>
      </c>
      <c r="G12" s="669">
        <v>76.89</v>
      </c>
      <c r="H12" s="669">
        <v>62.012</v>
      </c>
      <c r="I12" s="669">
        <f t="shared" si="0"/>
        <v>-14.878</v>
      </c>
      <c r="J12" s="670">
        <f t="shared" si="1"/>
        <v>80.6502796202367</v>
      </c>
      <c r="K12" s="664"/>
    </row>
    <row r="13" spans="1:11" ht="12.75" customHeight="1">
      <c r="A13" s="671" t="s">
        <v>86</v>
      </c>
      <c r="B13" s="672"/>
      <c r="C13" s="673"/>
      <c r="D13" s="668" t="s">
        <v>78</v>
      </c>
      <c r="E13" s="669">
        <v>316</v>
      </c>
      <c r="F13" s="669">
        <v>325.521</v>
      </c>
      <c r="G13" s="669">
        <v>332.571</v>
      </c>
      <c r="H13" s="669">
        <v>347.179</v>
      </c>
      <c r="I13" s="669">
        <f t="shared" si="0"/>
        <v>14.607999999999947</v>
      </c>
      <c r="J13" s="670">
        <f t="shared" si="1"/>
        <v>104.39244552291088</v>
      </c>
      <c r="K13" s="664"/>
    </row>
    <row r="14" spans="1:11" ht="12.75" customHeight="1">
      <c r="A14" s="671" t="s">
        <v>79</v>
      </c>
      <c r="B14" s="672" t="s">
        <v>87</v>
      </c>
      <c r="C14" s="673"/>
      <c r="D14" s="668" t="s">
        <v>78</v>
      </c>
      <c r="E14" s="669">
        <v>211.4</v>
      </c>
      <c r="F14" s="669">
        <v>216.457</v>
      </c>
      <c r="G14" s="669">
        <f>151.337+77.643</f>
        <v>228.98</v>
      </c>
      <c r="H14" s="669">
        <f>145.04+86.057</f>
        <v>231.09699999999998</v>
      </c>
      <c r="I14" s="669">
        <f t="shared" si="0"/>
        <v>2.1169999999999902</v>
      </c>
      <c r="J14" s="670">
        <f t="shared" si="1"/>
        <v>100.92453489387718</v>
      </c>
      <c r="K14" s="664"/>
    </row>
    <row r="15" spans="1:11" ht="12.75" customHeight="1">
      <c r="A15" s="671" t="s">
        <v>88</v>
      </c>
      <c r="B15" s="672"/>
      <c r="C15" s="673"/>
      <c r="D15" s="668" t="s">
        <v>78</v>
      </c>
      <c r="E15" s="669">
        <v>40.194</v>
      </c>
      <c r="F15" s="669">
        <v>39.225</v>
      </c>
      <c r="G15" s="669">
        <v>38.352</v>
      </c>
      <c r="H15" s="669">
        <v>37.873</v>
      </c>
      <c r="I15" s="669">
        <f t="shared" si="0"/>
        <v>-0.4789999999999992</v>
      </c>
      <c r="J15" s="670">
        <f t="shared" si="1"/>
        <v>98.75104297037964</v>
      </c>
      <c r="K15" s="664"/>
    </row>
    <row r="16" spans="1:11" ht="12.75" customHeight="1">
      <c r="A16" s="671" t="s">
        <v>89</v>
      </c>
      <c r="B16" s="672"/>
      <c r="C16" s="673"/>
      <c r="D16" s="668" t="s">
        <v>78</v>
      </c>
      <c r="E16" s="669">
        <v>13959.404</v>
      </c>
      <c r="F16" s="669">
        <v>14216.798</v>
      </c>
      <c r="G16" s="669">
        <v>13038.303</v>
      </c>
      <c r="H16" s="669">
        <v>12880.124</v>
      </c>
      <c r="I16" s="669">
        <f t="shared" si="0"/>
        <v>-158.1790000000001</v>
      </c>
      <c r="J16" s="670">
        <f t="shared" si="1"/>
        <v>98.78681297711826</v>
      </c>
      <c r="K16" s="664"/>
    </row>
    <row r="17" spans="1:11" ht="12.75" customHeight="1">
      <c r="A17" s="675" t="s">
        <v>90</v>
      </c>
      <c r="B17" s="676"/>
      <c r="C17" s="677"/>
      <c r="D17" s="668" t="s">
        <v>78</v>
      </c>
      <c r="E17" s="669">
        <v>6213.049</v>
      </c>
      <c r="F17" s="669">
        <v>6126.914</v>
      </c>
      <c r="G17" s="669">
        <v>5702.176</v>
      </c>
      <c r="H17" s="669">
        <v>5773.463</v>
      </c>
      <c r="I17" s="669">
        <f t="shared" si="0"/>
        <v>71.28699999999935</v>
      </c>
      <c r="J17" s="670">
        <f t="shared" si="1"/>
        <v>101.25017186421464</v>
      </c>
      <c r="K17" s="664"/>
    </row>
    <row r="18" spans="1:11" ht="17.25" customHeight="1">
      <c r="A18" s="678" t="s">
        <v>91</v>
      </c>
      <c r="B18" s="679"/>
      <c r="C18" s="680"/>
      <c r="D18" s="681"/>
      <c r="E18" s="682"/>
      <c r="F18" s="682"/>
      <c r="G18" s="683"/>
      <c r="H18" s="683"/>
      <c r="I18" s="683"/>
      <c r="J18" s="684"/>
      <c r="K18" s="664"/>
    </row>
    <row r="19" spans="1:11" ht="13.5" customHeight="1">
      <c r="A19" s="2052" t="s">
        <v>102</v>
      </c>
      <c r="B19" s="2053"/>
      <c r="C19" s="2054"/>
      <c r="D19" s="687" t="s">
        <v>92</v>
      </c>
      <c r="E19" s="688">
        <f>SUM(E20:E22)</f>
        <v>165132.26666666666</v>
      </c>
      <c r="F19" s="688">
        <f>SUM(F20:F22)</f>
        <v>184384.33252032517</v>
      </c>
      <c r="G19" s="689">
        <v>27993.8</v>
      </c>
      <c r="H19" s="689">
        <v>29499.2</v>
      </c>
      <c r="I19" s="689">
        <f aca="true" t="shared" si="2" ref="I19:I27">H19-G19</f>
        <v>1505.4000000000015</v>
      </c>
      <c r="J19" s="690">
        <f aca="true" t="shared" si="3" ref="J19:J27">H19/G19*100</f>
        <v>105.3776193299945</v>
      </c>
      <c r="K19" s="664"/>
    </row>
    <row r="20" spans="1:17" ht="18">
      <c r="A20" s="2048" t="s">
        <v>103</v>
      </c>
      <c r="B20" s="2049"/>
      <c r="C20" s="2050"/>
      <c r="D20" s="668" t="s">
        <v>92</v>
      </c>
      <c r="E20" s="691">
        <v>164436.6666666667</v>
      </c>
      <c r="F20" s="691">
        <v>183252.03252032519</v>
      </c>
      <c r="G20" s="691">
        <v>120267.6</v>
      </c>
      <c r="H20" s="691">
        <v>117072.9</v>
      </c>
      <c r="I20" s="691">
        <f t="shared" si="2"/>
        <v>-3194.7000000000116</v>
      </c>
      <c r="J20" s="692">
        <f t="shared" si="3"/>
        <v>97.34367360785447</v>
      </c>
      <c r="K20" s="664"/>
      <c r="L20" s="693"/>
      <c r="M20" s="693"/>
      <c r="N20" s="693"/>
      <c r="O20" s="693"/>
      <c r="P20" s="693"/>
      <c r="Q20" s="694"/>
    </row>
    <row r="21" spans="1:11" ht="14.25" customHeight="1">
      <c r="A21" s="2048" t="s">
        <v>104</v>
      </c>
      <c r="B21" s="2049"/>
      <c r="C21" s="2050"/>
      <c r="D21" s="668" t="s">
        <v>92</v>
      </c>
      <c r="E21" s="691">
        <v>372.05</v>
      </c>
      <c r="F21" s="691">
        <v>823.3</v>
      </c>
      <c r="G21" s="691">
        <v>1161.7</v>
      </c>
      <c r="H21" s="691">
        <v>1021</v>
      </c>
      <c r="I21" s="691">
        <f t="shared" si="2"/>
        <v>-140.70000000000005</v>
      </c>
      <c r="J21" s="692">
        <f t="shared" si="3"/>
        <v>87.88843935611604</v>
      </c>
      <c r="K21" s="664"/>
    </row>
    <row r="22" spans="1:11" ht="18">
      <c r="A22" s="2045" t="s">
        <v>105</v>
      </c>
      <c r="B22" s="2046"/>
      <c r="C22" s="2047"/>
      <c r="D22" s="695" t="s">
        <v>92</v>
      </c>
      <c r="E22" s="688">
        <v>323.55</v>
      </c>
      <c r="F22" s="688">
        <v>309</v>
      </c>
      <c r="G22" s="691">
        <v>321.9</v>
      </c>
      <c r="H22" s="691">
        <v>300.2</v>
      </c>
      <c r="I22" s="691">
        <f t="shared" si="2"/>
        <v>-21.69999999999999</v>
      </c>
      <c r="J22" s="692">
        <f t="shared" si="3"/>
        <v>93.2587760173967</v>
      </c>
      <c r="K22" s="664"/>
    </row>
    <row r="23" spans="1:11" ht="18">
      <c r="A23" s="2045" t="s">
        <v>106</v>
      </c>
      <c r="B23" s="2046"/>
      <c r="C23" s="2047"/>
      <c r="D23" s="696" t="s">
        <v>92</v>
      </c>
      <c r="E23" s="691">
        <v>100786.9287561271</v>
      </c>
      <c r="F23" s="691">
        <v>93598.62053251934</v>
      </c>
      <c r="G23" s="688">
        <v>95135.86069870365</v>
      </c>
      <c r="H23" s="688">
        <v>84309</v>
      </c>
      <c r="I23" s="688">
        <f t="shared" si="2"/>
        <v>-10826.860698703647</v>
      </c>
      <c r="J23" s="697">
        <f t="shared" si="3"/>
        <v>88.6195798101912</v>
      </c>
      <c r="K23" s="664"/>
    </row>
    <row r="24" spans="1:11" ht="17.25" customHeight="1">
      <c r="A24" s="698" t="s">
        <v>93</v>
      </c>
      <c r="B24" s="685"/>
      <c r="C24" s="686"/>
      <c r="D24" s="699" t="s">
        <v>94</v>
      </c>
      <c r="E24" s="691">
        <v>1197800</v>
      </c>
      <c r="F24" s="691">
        <v>1142185.5</v>
      </c>
      <c r="G24" s="691">
        <v>1091737.2</v>
      </c>
      <c r="H24" s="691">
        <v>1074655</v>
      </c>
      <c r="I24" s="691">
        <f t="shared" si="2"/>
        <v>-17082.199999999953</v>
      </c>
      <c r="J24" s="692">
        <f t="shared" si="3"/>
        <v>98.43531941569822</v>
      </c>
      <c r="K24" s="664"/>
    </row>
    <row r="25" spans="1:11" ht="15">
      <c r="A25" s="700" t="s">
        <v>95</v>
      </c>
      <c r="B25" s="676"/>
      <c r="C25" s="677"/>
      <c r="D25" s="701" t="s">
        <v>78</v>
      </c>
      <c r="E25" s="688">
        <v>1191662</v>
      </c>
      <c r="F25" s="688">
        <v>1218144</v>
      </c>
      <c r="G25" s="688">
        <v>1171667</v>
      </c>
      <c r="H25" s="688">
        <v>1207500</v>
      </c>
      <c r="I25" s="688">
        <f t="shared" si="2"/>
        <v>35833</v>
      </c>
      <c r="J25" s="697">
        <f t="shared" si="3"/>
        <v>103.05829215980309</v>
      </c>
      <c r="K25" s="664"/>
    </row>
    <row r="26" spans="1:11" ht="17.25" customHeight="1">
      <c r="A26" s="702" t="s">
        <v>96</v>
      </c>
      <c r="B26" s="672"/>
      <c r="C26" s="673"/>
      <c r="D26" s="668" t="s">
        <v>94</v>
      </c>
      <c r="E26" s="691">
        <f>11076*1.033</f>
        <v>11441.508</v>
      </c>
      <c r="F26" s="691">
        <f>11672*1.033</f>
        <v>12057.176</v>
      </c>
      <c r="G26" s="691">
        <v>9974</v>
      </c>
      <c r="H26" s="691">
        <v>10109</v>
      </c>
      <c r="I26" s="691">
        <f t="shared" si="2"/>
        <v>135</v>
      </c>
      <c r="J26" s="692">
        <f t="shared" si="3"/>
        <v>101.35351914978945</v>
      </c>
      <c r="K26" s="664"/>
    </row>
    <row r="27" spans="1:11" ht="16.5" customHeight="1" thickBot="1">
      <c r="A27" s="703" t="s">
        <v>97</v>
      </c>
      <c r="B27" s="704"/>
      <c r="C27" s="705"/>
      <c r="D27" s="706" t="s">
        <v>94</v>
      </c>
      <c r="E27" s="707">
        <v>872</v>
      </c>
      <c r="F27" s="707">
        <v>893</v>
      </c>
      <c r="G27" s="707">
        <v>817</v>
      </c>
      <c r="H27" s="707">
        <v>816</v>
      </c>
      <c r="I27" s="707">
        <f t="shared" si="2"/>
        <v>-1</v>
      </c>
      <c r="J27" s="708">
        <f t="shared" si="3"/>
        <v>99.87760097919217</v>
      </c>
      <c r="K27" s="664"/>
    </row>
    <row r="28" spans="1:7" s="712" customFormat="1" ht="12.75">
      <c r="A28" s="709" t="s">
        <v>98</v>
      </c>
      <c r="B28" s="710"/>
      <c r="C28" s="710"/>
      <c r="D28" s="711"/>
      <c r="E28" s="711"/>
      <c r="F28" s="711"/>
      <c r="G28" s="711"/>
    </row>
    <row r="29" spans="1:9" s="712" customFormat="1" ht="12.75">
      <c r="A29" s="713" t="s">
        <v>99</v>
      </c>
      <c r="B29" s="710"/>
      <c r="C29" s="710"/>
      <c r="D29" s="710"/>
      <c r="E29" s="713"/>
      <c r="F29" s="711"/>
      <c r="G29" s="711"/>
      <c r="H29" s="711"/>
      <c r="I29" s="711"/>
    </row>
    <row r="30" spans="2:9" s="712" customFormat="1" ht="12.75">
      <c r="B30" s="709" t="s">
        <v>100</v>
      </c>
      <c r="C30" s="710"/>
      <c r="D30" s="710"/>
      <c r="E30" s="713"/>
      <c r="F30" s="711"/>
      <c r="G30" s="711"/>
      <c r="H30" s="711"/>
      <c r="I30" s="711"/>
    </row>
    <row r="31" s="712" customFormat="1" ht="12.75">
      <c r="B31" s="712" t="s">
        <v>101</v>
      </c>
    </row>
    <row r="32" spans="1:6" s="712" customFormat="1" ht="12.75">
      <c r="A32" s="713" t="s">
        <v>1070</v>
      </c>
      <c r="B32" s="714"/>
      <c r="C32" s="714"/>
      <c r="D32" s="715"/>
      <c r="E32" s="714"/>
      <c r="F32" s="714"/>
    </row>
    <row r="33" spans="1:6" ht="15">
      <c r="A33" s="716"/>
      <c r="B33" s="716"/>
      <c r="C33" s="716"/>
      <c r="D33" s="717"/>
      <c r="E33" s="716"/>
      <c r="F33" s="716"/>
    </row>
    <row r="34" spans="1:6" ht="15">
      <c r="A34" s="716"/>
      <c r="B34" s="716"/>
      <c r="C34" s="716"/>
      <c r="D34" s="717"/>
      <c r="E34" s="716"/>
      <c r="F34" s="716"/>
    </row>
    <row r="35" spans="1:6" ht="15">
      <c r="A35" s="716"/>
      <c r="B35" s="716"/>
      <c r="C35" s="716"/>
      <c r="D35" s="717"/>
      <c r="E35" s="716"/>
      <c r="F35" s="716"/>
    </row>
    <row r="36" spans="1:6" ht="15">
      <c r="A36" s="716"/>
      <c r="B36" s="716"/>
      <c r="C36" s="716"/>
      <c r="D36" s="717"/>
      <c r="E36" s="716"/>
      <c r="F36" s="716"/>
    </row>
    <row r="37" spans="1:9" ht="15">
      <c r="A37" s="716"/>
      <c r="B37" s="716"/>
      <c r="C37" s="716"/>
      <c r="D37" s="717"/>
      <c r="E37" s="718"/>
      <c r="F37" s="718"/>
      <c r="G37" s="719"/>
      <c r="H37" s="719"/>
      <c r="I37" s="719"/>
    </row>
    <row r="38" spans="4:6" ht="15">
      <c r="D38" s="720"/>
      <c r="E38" s="721"/>
      <c r="F38" s="721"/>
    </row>
    <row r="39" spans="4:6" ht="15">
      <c r="D39" s="720"/>
      <c r="E39" s="721"/>
      <c r="F39" s="721"/>
    </row>
    <row r="40" spans="4:6" ht="15">
      <c r="D40" s="720"/>
      <c r="E40" s="721"/>
      <c r="F40" s="721"/>
    </row>
    <row r="41" spans="4:6" ht="15">
      <c r="D41" s="722"/>
      <c r="E41" s="723"/>
      <c r="F41" s="723"/>
    </row>
    <row r="42" spans="4:6" ht="15">
      <c r="D42" s="722"/>
      <c r="E42" s="723"/>
      <c r="F42" s="723"/>
    </row>
    <row r="43" spans="4:6" ht="15">
      <c r="D43" s="720"/>
      <c r="E43" s="723"/>
      <c r="F43" s="723"/>
    </row>
    <row r="44" spans="4:6" ht="15">
      <c r="D44" s="720"/>
      <c r="E44" s="723"/>
      <c r="F44" s="723"/>
    </row>
  </sheetData>
  <mergeCells count="6">
    <mergeCell ref="A23:C23"/>
    <mergeCell ref="A20:C20"/>
    <mergeCell ref="G4:H4"/>
    <mergeCell ref="A19:C19"/>
    <mergeCell ref="A21:C21"/>
    <mergeCell ref="A22:C22"/>
  </mergeCells>
  <printOptions/>
  <pageMargins left="0.98425196850393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&amp;C
</oddHeader>
    <oddFooter>&amp;C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6"/>
  <sheetViews>
    <sheetView zoomScale="75" zoomScaleNormal="75" workbookViewId="0" topLeftCell="A11">
      <selection activeCell="L34" sqref="L34:AC39"/>
    </sheetView>
  </sheetViews>
  <sheetFormatPr defaultColWidth="9.140625" defaultRowHeight="15"/>
  <cols>
    <col min="1" max="1" width="29.421875" style="728" customWidth="1"/>
    <col min="2" max="2" width="19.00390625" style="728" customWidth="1"/>
    <col min="3" max="7" width="5.7109375" style="728" hidden="1" customWidth="1"/>
    <col min="8" max="9" width="9.7109375" style="728" hidden="1" customWidth="1"/>
    <col min="10" max="11" width="10.7109375" style="728" hidden="1" customWidth="1"/>
    <col min="12" max="12" width="12.00390625" style="728" customWidth="1"/>
    <col min="13" max="13" width="11.421875" style="728" customWidth="1"/>
    <col min="14" max="15" width="6.28125" style="728" hidden="1" customWidth="1"/>
    <col min="16" max="21" width="6.421875" style="728" hidden="1" customWidth="1"/>
    <col min="22" max="23" width="12.7109375" style="728" hidden="1" customWidth="1"/>
    <col min="24" max="25" width="7.7109375" style="728" hidden="1" customWidth="1"/>
    <col min="26" max="27" width="7.8515625" style="728" hidden="1" customWidth="1"/>
    <col min="28" max="28" width="7.8515625" style="728" customWidth="1"/>
    <col min="29" max="29" width="8.57421875" style="728" customWidth="1"/>
    <col min="30" max="16384" width="6.7109375" style="728" customWidth="1"/>
  </cols>
  <sheetData>
    <row r="1" spans="1:17" ht="14.25">
      <c r="A1" s="724" t="s">
        <v>107</v>
      </c>
      <c r="B1" s="725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7"/>
      <c r="Q1" s="727"/>
    </row>
    <row r="2" spans="1:17" ht="14.25">
      <c r="A2" s="724" t="s">
        <v>108</v>
      </c>
      <c r="B2" s="725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7"/>
      <c r="Q2" s="727"/>
    </row>
    <row r="3" spans="1:29" ht="15" thickBot="1">
      <c r="A3" s="729"/>
      <c r="B3" s="725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7"/>
      <c r="Q3" s="730"/>
      <c r="U3" s="731"/>
      <c r="W3" s="731"/>
      <c r="X3" s="731"/>
      <c r="AA3" s="731"/>
      <c r="AC3" s="731" t="s">
        <v>577</v>
      </c>
    </row>
    <row r="4" spans="1:29" ht="14.25">
      <c r="A4" s="732" t="s">
        <v>1184</v>
      </c>
      <c r="B4" s="733" t="s">
        <v>20</v>
      </c>
      <c r="C4" s="734" t="s">
        <v>109</v>
      </c>
      <c r="D4" s="734"/>
      <c r="E4" s="734"/>
      <c r="F4" s="735" t="s">
        <v>109</v>
      </c>
      <c r="G4" s="734" t="s">
        <v>109</v>
      </c>
      <c r="H4" s="736" t="s">
        <v>109</v>
      </c>
      <c r="I4" s="736" t="s">
        <v>109</v>
      </c>
      <c r="J4" s="736" t="s">
        <v>109</v>
      </c>
      <c r="K4" s="736" t="s">
        <v>109</v>
      </c>
      <c r="L4" s="736" t="s">
        <v>109</v>
      </c>
      <c r="M4" s="737"/>
      <c r="N4" s="738" t="s">
        <v>69</v>
      </c>
      <c r="O4" s="739" t="s">
        <v>1381</v>
      </c>
      <c r="P4" s="738" t="s">
        <v>69</v>
      </c>
      <c r="Q4" s="740" t="s">
        <v>1381</v>
      </c>
      <c r="R4" s="738" t="s">
        <v>69</v>
      </c>
      <c r="S4" s="740" t="s">
        <v>1381</v>
      </c>
      <c r="T4" s="738" t="s">
        <v>69</v>
      </c>
      <c r="U4" s="740" t="s">
        <v>1381</v>
      </c>
      <c r="V4" s="738" t="s">
        <v>69</v>
      </c>
      <c r="W4" s="741" t="s">
        <v>1381</v>
      </c>
      <c r="X4" s="738" t="s">
        <v>69</v>
      </c>
      <c r="Y4" s="741" t="s">
        <v>1381</v>
      </c>
      <c r="Z4" s="738" t="s">
        <v>69</v>
      </c>
      <c r="AA4" s="741" t="s">
        <v>1381</v>
      </c>
      <c r="AB4" s="738" t="s">
        <v>69</v>
      </c>
      <c r="AC4" s="741" t="s">
        <v>1381</v>
      </c>
    </row>
    <row r="5" spans="1:29" ht="15" thickBot="1">
      <c r="A5" s="742"/>
      <c r="B5" s="743" t="s">
        <v>70</v>
      </c>
      <c r="C5" s="744">
        <v>1995</v>
      </c>
      <c r="D5" s="744">
        <v>1996</v>
      </c>
      <c r="E5" s="744">
        <v>1997</v>
      </c>
      <c r="F5" s="745">
        <v>1998</v>
      </c>
      <c r="G5" s="745" t="s">
        <v>110</v>
      </c>
      <c r="H5" s="746">
        <v>2000</v>
      </c>
      <c r="I5" s="747" t="s">
        <v>111</v>
      </c>
      <c r="J5" s="747" t="s">
        <v>112</v>
      </c>
      <c r="K5" s="747" t="s">
        <v>113</v>
      </c>
      <c r="L5" s="748" t="s">
        <v>1332</v>
      </c>
      <c r="M5" s="747" t="s">
        <v>1333</v>
      </c>
      <c r="N5" s="749" t="s">
        <v>114</v>
      </c>
      <c r="O5" s="750" t="s">
        <v>115</v>
      </c>
      <c r="P5" s="751" t="s">
        <v>116</v>
      </c>
      <c r="Q5" s="752" t="s">
        <v>117</v>
      </c>
      <c r="R5" s="751" t="s">
        <v>118</v>
      </c>
      <c r="S5" s="752" t="s">
        <v>119</v>
      </c>
      <c r="T5" s="751" t="s">
        <v>120</v>
      </c>
      <c r="U5" s="752" t="s">
        <v>121</v>
      </c>
      <c r="V5" s="751" t="s">
        <v>122</v>
      </c>
      <c r="W5" s="753" t="s">
        <v>123</v>
      </c>
      <c r="X5" s="751" t="s">
        <v>124</v>
      </c>
      <c r="Y5" s="753" t="s">
        <v>125</v>
      </c>
      <c r="Z5" s="751" t="s">
        <v>126</v>
      </c>
      <c r="AA5" s="753" t="s">
        <v>127</v>
      </c>
      <c r="AB5" s="751" t="s">
        <v>128</v>
      </c>
      <c r="AC5" s="753" t="s">
        <v>129</v>
      </c>
    </row>
    <row r="6" spans="1:29" ht="15" thickTop="1">
      <c r="A6" s="754" t="s">
        <v>130</v>
      </c>
      <c r="B6" s="755" t="s">
        <v>131</v>
      </c>
      <c r="C6" s="756">
        <v>26.822941895240803</v>
      </c>
      <c r="D6" s="756">
        <v>25.29744103190908</v>
      </c>
      <c r="E6" s="756">
        <v>26.55961839788122</v>
      </c>
      <c r="F6" s="757">
        <v>31.66872964789671</v>
      </c>
      <c r="G6" s="758">
        <f>ROUND('[1]Priloha - Úžitk.+repr.'!G7,1)</f>
        <v>32.3</v>
      </c>
      <c r="H6" s="758">
        <f>ROUND('[1]Priloha - Úžitk.+repr.'!H7,1)</f>
        <v>29.7</v>
      </c>
      <c r="I6" s="758">
        <f>ROUND('[1]Priloha - Úžitk.+repr.'!I7,1)</f>
        <v>30.7</v>
      </c>
      <c r="J6" s="758">
        <f>ROUND('[1]Priloha - Úžitk.+repr.'!J7,1)</f>
        <v>30.4</v>
      </c>
      <c r="K6" s="758">
        <f>ROUND('[1]Priloha - Úžitk.+repr.'!K7,1)</f>
        <v>28.8</v>
      </c>
      <c r="L6" s="758">
        <v>29.2</v>
      </c>
      <c r="M6" s="758">
        <v>28.6</v>
      </c>
      <c r="N6" s="669">
        <f aca="true" t="shared" si="0" ref="N6:N17">E6-D6</f>
        <v>1.2621773659721391</v>
      </c>
      <c r="O6" s="669">
        <f aca="true" t="shared" si="1" ref="O6:O17">E6/D6*100</f>
        <v>104.9893479912853</v>
      </c>
      <c r="P6" s="669">
        <f aca="true" t="shared" si="2" ref="P6:P17">F6-E6</f>
        <v>5.109111250015491</v>
      </c>
      <c r="Q6" s="759">
        <f aca="true" t="shared" si="3" ref="Q6:Q17">F6/E6*100</f>
        <v>119.23638801385441</v>
      </c>
      <c r="R6" s="669">
        <f aca="true" t="shared" si="4" ref="R6:R17">G6-F6</f>
        <v>0.6312703521032859</v>
      </c>
      <c r="S6" s="759">
        <f aca="true" t="shared" si="5" ref="S6:S17">G6/F6*100</f>
        <v>101.9933554617503</v>
      </c>
      <c r="T6" s="669">
        <f aca="true" t="shared" si="6" ref="T6:T20">H6-G6</f>
        <v>-2.599999999999998</v>
      </c>
      <c r="U6" s="759">
        <f aca="true" t="shared" si="7" ref="U6:U20">H6/G6*100</f>
        <v>91.95046439628484</v>
      </c>
      <c r="V6" s="669">
        <f aca="true" t="shared" si="8" ref="V6:V20">I6-H6</f>
        <v>1</v>
      </c>
      <c r="W6" s="670">
        <f aca="true" t="shared" si="9" ref="W6:W20">I6/H6*100</f>
        <v>103.36700336700338</v>
      </c>
      <c r="X6" s="669">
        <f aca="true" t="shared" si="10" ref="X6:X20">J6-I6</f>
        <v>-0.3000000000000007</v>
      </c>
      <c r="Y6" s="670">
        <f aca="true" t="shared" si="11" ref="Y6:Y20">J6/I6*100</f>
        <v>99.0228013029316</v>
      </c>
      <c r="Z6" s="669">
        <f aca="true" t="shared" si="12" ref="Z6:Z20">K6-J6</f>
        <v>-1.5999999999999979</v>
      </c>
      <c r="AA6" s="670">
        <f aca="true" t="shared" si="13" ref="AA6:AA20">K6/J6*100</f>
        <v>94.73684210526316</v>
      </c>
      <c r="AB6" s="669">
        <v>-0.5999999999999979</v>
      </c>
      <c r="AC6" s="670">
        <v>97.94520547945206</v>
      </c>
    </row>
    <row r="7" spans="1:29" ht="14.25">
      <c r="A7" s="760" t="s">
        <v>132</v>
      </c>
      <c r="B7" s="761" t="s">
        <v>131</v>
      </c>
      <c r="C7" s="756">
        <v>85.56146891631326</v>
      </c>
      <c r="D7" s="756">
        <v>82.99937586144122</v>
      </c>
      <c r="E7" s="756">
        <v>79.47293980614833</v>
      </c>
      <c r="F7" s="757">
        <v>85.22499190676594</v>
      </c>
      <c r="G7" s="758">
        <f>ROUND('[1]Priloha - Úžitk.+repr.'!G8,1)</f>
        <v>85.2</v>
      </c>
      <c r="H7" s="758">
        <f>ROUND('[1]Priloha - Úžitk.+repr.'!H8,1)</f>
        <v>83</v>
      </c>
      <c r="I7" s="758">
        <f>ROUND('[1]Priloha - Úžitk.+repr.'!I8,1)</f>
        <v>82.4</v>
      </c>
      <c r="J7" s="758">
        <f>ROUND('[1]Priloha - Úžitk.+repr.'!J8,1)</f>
        <v>80.5</v>
      </c>
      <c r="K7" s="758">
        <f>ROUND('[1]Priloha - Úžitk.+repr.'!K8,1)</f>
        <v>76.2</v>
      </c>
      <c r="L7" s="758">
        <v>69.2</v>
      </c>
      <c r="M7" s="758">
        <v>68.6</v>
      </c>
      <c r="N7" s="669">
        <f t="shared" si="0"/>
        <v>-3.5264360552928906</v>
      </c>
      <c r="O7" s="669">
        <f t="shared" si="1"/>
        <v>95.75124991158981</v>
      </c>
      <c r="P7" s="669">
        <f t="shared" si="2"/>
        <v>5.752052100617604</v>
      </c>
      <c r="Q7" s="759">
        <f t="shared" si="3"/>
        <v>107.237749244772</v>
      </c>
      <c r="R7" s="669">
        <f t="shared" si="4"/>
        <v>-0.024991906765933436</v>
      </c>
      <c r="S7" s="759">
        <f t="shared" si="5"/>
        <v>99.97067537795337</v>
      </c>
      <c r="T7" s="669">
        <f t="shared" si="6"/>
        <v>-2.200000000000003</v>
      </c>
      <c r="U7" s="759">
        <f t="shared" si="7"/>
        <v>97.41784037558685</v>
      </c>
      <c r="V7" s="669">
        <f t="shared" si="8"/>
        <v>-0.5999999999999943</v>
      </c>
      <c r="W7" s="670">
        <f t="shared" si="9"/>
        <v>99.27710843373495</v>
      </c>
      <c r="X7" s="669">
        <f t="shared" si="10"/>
        <v>-1.9000000000000057</v>
      </c>
      <c r="Y7" s="670">
        <f t="shared" si="11"/>
        <v>97.69417475728154</v>
      </c>
      <c r="Z7" s="669">
        <f t="shared" si="12"/>
        <v>-4.299999999999997</v>
      </c>
      <c r="AA7" s="670">
        <f t="shared" si="13"/>
        <v>94.65838509316771</v>
      </c>
      <c r="AB7" s="669">
        <v>-0.6000000000000085</v>
      </c>
      <c r="AC7" s="670">
        <v>99.13294797687861</v>
      </c>
    </row>
    <row r="8" spans="1:29" ht="14.25">
      <c r="A8" s="760" t="s">
        <v>133</v>
      </c>
      <c r="B8" s="761" t="s">
        <v>131</v>
      </c>
      <c r="C8" s="756">
        <v>27.532024338184513</v>
      </c>
      <c r="D8" s="756">
        <v>25.786024497438433</v>
      </c>
      <c r="E8" s="756">
        <v>26.104108601300663</v>
      </c>
      <c r="F8" s="757">
        <v>29.842134328642434</v>
      </c>
      <c r="G8" s="758">
        <f>ROUND('[1]Priloha - Úžitk.+repr.'!G9,1)</f>
        <v>31</v>
      </c>
      <c r="H8" s="758">
        <f>ROUND('[1]Priloha - Úžitk.+repr.'!H9,1)</f>
        <v>31</v>
      </c>
      <c r="I8" s="758">
        <f>ROUND('[1]Priloha - Úžitk.+repr.'!I9,1)</f>
        <v>29.5</v>
      </c>
      <c r="J8" s="758">
        <f>ROUND('[1]Priloha - Úžitk.+repr.'!J9,1)</f>
        <v>29.4</v>
      </c>
      <c r="K8" s="758">
        <f>ROUND('[1]Priloha - Úžitk.+repr.'!K9,1)</f>
        <v>28.8</v>
      </c>
      <c r="L8" s="758">
        <v>30.7</v>
      </c>
      <c r="M8" s="758">
        <v>31.7</v>
      </c>
      <c r="N8" s="669">
        <f t="shared" si="0"/>
        <v>0.31808410386222974</v>
      </c>
      <c r="O8" s="669">
        <f t="shared" si="1"/>
        <v>101.23355232169979</v>
      </c>
      <c r="P8" s="669">
        <f t="shared" si="2"/>
        <v>3.738025727341771</v>
      </c>
      <c r="Q8" s="759">
        <f t="shared" si="3"/>
        <v>114.31968348137933</v>
      </c>
      <c r="R8" s="669">
        <f t="shared" si="4"/>
        <v>1.1578656713575661</v>
      </c>
      <c r="S8" s="759">
        <f t="shared" si="5"/>
        <v>103.87996937017421</v>
      </c>
      <c r="T8" s="669">
        <f t="shared" si="6"/>
        <v>0</v>
      </c>
      <c r="U8" s="759">
        <f t="shared" si="7"/>
        <v>100</v>
      </c>
      <c r="V8" s="669">
        <f t="shared" si="8"/>
        <v>-1.5</v>
      </c>
      <c r="W8" s="670">
        <f t="shared" si="9"/>
        <v>95.16129032258065</v>
      </c>
      <c r="X8" s="669">
        <f t="shared" si="10"/>
        <v>-0.10000000000000142</v>
      </c>
      <c r="Y8" s="670">
        <f t="shared" si="11"/>
        <v>99.66101694915254</v>
      </c>
      <c r="Z8" s="669">
        <f t="shared" si="12"/>
        <v>-0.5999999999999979</v>
      </c>
      <c r="AA8" s="670">
        <f t="shared" si="13"/>
        <v>97.9591836734694</v>
      </c>
      <c r="AB8" s="669">
        <v>1</v>
      </c>
      <c r="AC8" s="670">
        <v>103.25732899022802</v>
      </c>
    </row>
    <row r="9" spans="1:29" ht="14.25">
      <c r="A9" s="760" t="s">
        <v>134</v>
      </c>
      <c r="B9" s="761" t="s">
        <v>131</v>
      </c>
      <c r="C9" s="756">
        <v>25.576969352263035</v>
      </c>
      <c r="D9" s="756">
        <v>28.12134293813226</v>
      </c>
      <c r="E9" s="756">
        <v>32.19317220627591</v>
      </c>
      <c r="F9" s="757">
        <v>30.42027688381925</v>
      </c>
      <c r="G9" s="758">
        <f>ROUND('[1]Priloha - Úžitk.+repr.'!G10,1)</f>
        <v>31.4</v>
      </c>
      <c r="H9" s="758">
        <f>ROUND('[1]Priloha - Úžitk.+repr.'!H10,1)</f>
        <v>28.8</v>
      </c>
      <c r="I9" s="758">
        <f>ROUND('[1]Priloha - Úžitk.+repr.'!I10,1)</f>
        <v>24</v>
      </c>
      <c r="J9" s="758">
        <f>ROUND('[1]Priloha - Úžitk.+repr.'!J10,1)</f>
        <v>25.6</v>
      </c>
      <c r="K9" s="758">
        <f>ROUND('[1]Priloha - Úžitk.+repr.'!K10,1)</f>
        <v>28.5</v>
      </c>
      <c r="L9" s="758">
        <v>28</v>
      </c>
      <c r="M9" s="758">
        <v>26.7</v>
      </c>
      <c r="N9" s="669">
        <f t="shared" si="0"/>
        <v>4.071829268143652</v>
      </c>
      <c r="O9" s="669">
        <f t="shared" si="1"/>
        <v>114.47949792832365</v>
      </c>
      <c r="P9" s="669">
        <f t="shared" si="2"/>
        <v>-1.7728953224566624</v>
      </c>
      <c r="Q9" s="759">
        <f t="shared" si="3"/>
        <v>94.4929461716387</v>
      </c>
      <c r="R9" s="669">
        <f t="shared" si="4"/>
        <v>0.9797231161807503</v>
      </c>
      <c r="S9" s="759">
        <f t="shared" si="5"/>
        <v>103.22062524257257</v>
      </c>
      <c r="T9" s="669">
        <f t="shared" si="6"/>
        <v>-2.599999999999998</v>
      </c>
      <c r="U9" s="759">
        <f t="shared" si="7"/>
        <v>91.71974522292994</v>
      </c>
      <c r="V9" s="669">
        <f t="shared" si="8"/>
        <v>-4.800000000000001</v>
      </c>
      <c r="W9" s="670">
        <f t="shared" si="9"/>
        <v>83.33333333333333</v>
      </c>
      <c r="X9" s="669">
        <f t="shared" si="10"/>
        <v>1.6000000000000014</v>
      </c>
      <c r="Y9" s="670">
        <f t="shared" si="11"/>
        <v>106.66666666666667</v>
      </c>
      <c r="Z9" s="669">
        <f t="shared" si="12"/>
        <v>2.8999999999999986</v>
      </c>
      <c r="AA9" s="670">
        <f t="shared" si="13"/>
        <v>111.328125</v>
      </c>
      <c r="AB9" s="669">
        <v>-1.3</v>
      </c>
      <c r="AC9" s="670">
        <v>95.35714285714285</v>
      </c>
    </row>
    <row r="10" spans="1:29" ht="14.25">
      <c r="A10" s="760" t="s">
        <v>135</v>
      </c>
      <c r="B10" s="761" t="s">
        <v>131</v>
      </c>
      <c r="C10" s="756">
        <v>2.246938195136738</v>
      </c>
      <c r="D10" s="756">
        <v>2.4263386471796737</v>
      </c>
      <c r="E10" s="756">
        <v>2.9237211753123393</v>
      </c>
      <c r="F10" s="757">
        <v>2.9268942928417725</v>
      </c>
      <c r="G10" s="758">
        <f>ROUND('[1]Priloha - Úžitk.+repr.'!G11,1)</f>
        <v>3.4</v>
      </c>
      <c r="H10" s="758">
        <f>ROUND('[1]Priloha - Úžitk.+repr.'!H11,1)</f>
        <v>3.4</v>
      </c>
      <c r="I10" s="758">
        <f>ROUND('[1]Priloha - Úžitk.+repr.'!I11,1)</f>
        <v>3</v>
      </c>
      <c r="J10" s="758">
        <f>ROUND('[1]Priloha - Úžitk.+repr.'!J11,1)</f>
        <v>4.9</v>
      </c>
      <c r="K10" s="758">
        <f>ROUND('[1]Priloha - Úžitk.+repr.'!K11,1)</f>
        <v>6.1</v>
      </c>
      <c r="L10" s="758">
        <v>6.1</v>
      </c>
      <c r="M10" s="758">
        <v>6.2</v>
      </c>
      <c r="N10" s="669">
        <f t="shared" si="0"/>
        <v>0.4973825281326656</v>
      </c>
      <c r="O10" s="669">
        <f t="shared" si="1"/>
        <v>120.49930370234232</v>
      </c>
      <c r="P10" s="669">
        <f t="shared" si="2"/>
        <v>0.003173117529433167</v>
      </c>
      <c r="Q10" s="759">
        <f t="shared" si="3"/>
        <v>100.10853010048382</v>
      </c>
      <c r="R10" s="669">
        <f t="shared" si="4"/>
        <v>0.4731057071582274</v>
      </c>
      <c r="S10" s="759">
        <f t="shared" si="5"/>
        <v>116.16408588158751</v>
      </c>
      <c r="T10" s="669">
        <f t="shared" si="6"/>
        <v>0</v>
      </c>
      <c r="U10" s="759">
        <f t="shared" si="7"/>
        <v>100</v>
      </c>
      <c r="V10" s="669">
        <f t="shared" si="8"/>
        <v>-0.3999999999999999</v>
      </c>
      <c r="W10" s="670">
        <f t="shared" si="9"/>
        <v>88.23529411764706</v>
      </c>
      <c r="X10" s="669">
        <f t="shared" si="10"/>
        <v>1.9000000000000004</v>
      </c>
      <c r="Y10" s="670">
        <f t="shared" si="11"/>
        <v>163.33333333333334</v>
      </c>
      <c r="Z10" s="669">
        <f t="shared" si="12"/>
        <v>1.1999999999999993</v>
      </c>
      <c r="AA10" s="670">
        <f t="shared" si="13"/>
        <v>124.48979591836734</v>
      </c>
      <c r="AB10" s="669">
        <v>0.10000000000000053</v>
      </c>
      <c r="AC10" s="670">
        <v>101.63934426229508</v>
      </c>
    </row>
    <row r="11" spans="1:29" ht="14.25">
      <c r="A11" s="762" t="s">
        <v>136</v>
      </c>
      <c r="B11" s="763" t="s">
        <v>131</v>
      </c>
      <c r="C11" s="764">
        <f>'[1]Priloha - Úžitk.+repr.'!C12</f>
        <v>0.21750611735955072</v>
      </c>
      <c r="D11" s="764">
        <f>'[1]Priloha - Úžitk.+repr.'!D12</f>
        <v>0.20284503159701453</v>
      </c>
      <c r="E11" s="764">
        <f>'[1]Priloha - Úžitk.+repr.'!E12</f>
        <v>0.22948819279781466</v>
      </c>
      <c r="F11" s="765">
        <f>'[1]Priloha - Úžitk.+repr.'!F12</f>
        <v>0.18928646239978672</v>
      </c>
      <c r="G11" s="766">
        <f>ROUND('[1]Priloha - Úžitk.+repr.'!G12,1)</f>
        <v>0.9</v>
      </c>
      <c r="H11" s="767">
        <f>ROUND('[1]Priloha - Úžitk.+repr.'!H12,1)</f>
        <v>0.8</v>
      </c>
      <c r="I11" s="767">
        <f>ROUND('[1]Priloha - Úžitk.+repr.'!I12,1)</f>
        <v>1</v>
      </c>
      <c r="J11" s="767">
        <f>ROUND('[1]Priloha - Úžitk.+repr.'!J12,1)</f>
        <v>1.2</v>
      </c>
      <c r="K11" s="767">
        <f>ROUND('[1]Priloha - Úžitk.+repr.'!K12,1)</f>
        <v>1.4</v>
      </c>
      <c r="L11" s="767">
        <v>0.5</v>
      </c>
      <c r="M11" s="767">
        <v>0.5</v>
      </c>
      <c r="N11" s="768">
        <f t="shared" si="0"/>
        <v>0.026643161200800125</v>
      </c>
      <c r="O11" s="768">
        <f t="shared" si="1"/>
        <v>113.1347368930047</v>
      </c>
      <c r="P11" s="768">
        <f t="shared" si="2"/>
        <v>-0.040201730398027935</v>
      </c>
      <c r="Q11" s="769">
        <f t="shared" si="3"/>
        <v>82.48200488752519</v>
      </c>
      <c r="R11" s="768">
        <f t="shared" si="4"/>
        <v>0.7107135376002133</v>
      </c>
      <c r="S11" s="769">
        <f t="shared" si="5"/>
        <v>475.4698189134809</v>
      </c>
      <c r="T11" s="768">
        <f t="shared" si="6"/>
        <v>-0.09999999999999998</v>
      </c>
      <c r="U11" s="769">
        <f t="shared" si="7"/>
        <v>88.8888888888889</v>
      </c>
      <c r="V11" s="768">
        <f t="shared" si="8"/>
        <v>0.19999999999999996</v>
      </c>
      <c r="W11" s="770">
        <f t="shared" si="9"/>
        <v>125</v>
      </c>
      <c r="X11" s="768">
        <f t="shared" si="10"/>
        <v>0.19999999999999996</v>
      </c>
      <c r="Y11" s="770">
        <f t="shared" si="11"/>
        <v>120</v>
      </c>
      <c r="Z11" s="768">
        <f t="shared" si="12"/>
        <v>0.19999999999999996</v>
      </c>
      <c r="AA11" s="770">
        <f t="shared" si="13"/>
        <v>116.66666666666667</v>
      </c>
      <c r="AB11" s="768">
        <v>0</v>
      </c>
      <c r="AC11" s="770">
        <v>100</v>
      </c>
    </row>
    <row r="12" spans="1:29" ht="14.25">
      <c r="A12" s="754" t="s">
        <v>137</v>
      </c>
      <c r="B12" s="755" t="s">
        <v>138</v>
      </c>
      <c r="C12" s="756">
        <v>43.89870410521721</v>
      </c>
      <c r="D12" s="756">
        <v>44.713898240995924</v>
      </c>
      <c r="E12" s="756">
        <v>40.734377186571926</v>
      </c>
      <c r="F12" s="757">
        <v>50.66477390762412</v>
      </c>
      <c r="G12" s="771">
        <f>ROUND('[1]Priloha - Úžitk.+repr.'!G19,1)</f>
        <v>49.2</v>
      </c>
      <c r="H12" s="771">
        <f>ROUND('[1]Priloha - Úžitk.+repr.'!H19,1)</f>
        <v>49.2</v>
      </c>
      <c r="I12" s="771">
        <f>ROUND('[1]Priloha - Úžitk.+repr.'!I19,1)</f>
        <v>55.6</v>
      </c>
      <c r="J12" s="771">
        <f>ROUND('[1]Priloha - Úžitk.+repr.'!J19,1)</f>
        <v>59.9</v>
      </c>
      <c r="K12" s="771">
        <f>ROUND('[1]Priloha - Úžitk.+repr.'!K19,1)</f>
        <v>47.9</v>
      </c>
      <c r="L12" s="771">
        <v>48.7</v>
      </c>
      <c r="M12" s="771">
        <v>36.3</v>
      </c>
      <c r="N12" s="669">
        <f t="shared" si="0"/>
        <v>-3.979521054423998</v>
      </c>
      <c r="O12" s="669">
        <f t="shared" si="1"/>
        <v>91.10003553486783</v>
      </c>
      <c r="P12" s="669">
        <f t="shared" si="2"/>
        <v>9.93039672105219</v>
      </c>
      <c r="Q12" s="759">
        <f t="shared" si="3"/>
        <v>124.3784179528974</v>
      </c>
      <c r="R12" s="669">
        <f t="shared" si="4"/>
        <v>-1.4647739076241137</v>
      </c>
      <c r="S12" s="759">
        <f t="shared" si="5"/>
        <v>97.10889086311764</v>
      </c>
      <c r="T12" s="669">
        <f t="shared" si="6"/>
        <v>0</v>
      </c>
      <c r="U12" s="759">
        <f t="shared" si="7"/>
        <v>100</v>
      </c>
      <c r="V12" s="669">
        <f t="shared" si="8"/>
        <v>6.399999999999999</v>
      </c>
      <c r="W12" s="670">
        <f t="shared" si="9"/>
        <v>113.00813008130082</v>
      </c>
      <c r="X12" s="669">
        <f t="shared" si="10"/>
        <v>4.299999999999997</v>
      </c>
      <c r="Y12" s="670">
        <f t="shared" si="11"/>
        <v>107.73381294964028</v>
      </c>
      <c r="Z12" s="669">
        <f t="shared" si="12"/>
        <v>-12</v>
      </c>
      <c r="AA12" s="670">
        <f t="shared" si="13"/>
        <v>79.96661101836395</v>
      </c>
      <c r="AB12" s="669">
        <v>-12.4</v>
      </c>
      <c r="AC12" s="670">
        <v>74.53798767967145</v>
      </c>
    </row>
    <row r="13" spans="1:29" ht="14.25">
      <c r="A13" s="760" t="s">
        <v>139</v>
      </c>
      <c r="B13" s="761" t="s">
        <v>138</v>
      </c>
      <c r="C13" s="756">
        <v>199.30017388317626</v>
      </c>
      <c r="D13" s="756">
        <v>188.0389176925706</v>
      </c>
      <c r="E13" s="756">
        <v>181.7867305210455</v>
      </c>
      <c r="F13" s="757">
        <v>182.07101308773628</v>
      </c>
      <c r="G13" s="771">
        <f>ROUND('[1]Priloha - Úžitk.+repr.'!G20,1)</f>
        <v>198.6</v>
      </c>
      <c r="H13" s="771">
        <f>ROUND('[1]Priloha - Úžitk.+repr.'!H20,1)</f>
        <v>191.6</v>
      </c>
      <c r="I13" s="771">
        <f>ROUND('[1]Priloha - Úžitk.+repr.'!I20,1)</f>
        <v>200.9</v>
      </c>
      <c r="J13" s="771">
        <f>ROUND('[1]Priloha - Úžitk.+repr.'!J20,1)</f>
        <v>212.1</v>
      </c>
      <c r="K13" s="771">
        <f>ROUND('[1]Priloha - Úžitk.+repr.'!K20,1)</f>
        <v>189.2</v>
      </c>
      <c r="L13" s="771">
        <v>173.2</v>
      </c>
      <c r="M13" s="771">
        <v>145.3</v>
      </c>
      <c r="N13" s="669">
        <f t="shared" si="0"/>
        <v>-6.252187171525094</v>
      </c>
      <c r="O13" s="669">
        <f t="shared" si="1"/>
        <v>96.67505681895759</v>
      </c>
      <c r="P13" s="669">
        <f t="shared" si="2"/>
        <v>0.2842825666907629</v>
      </c>
      <c r="Q13" s="759">
        <f t="shared" si="3"/>
        <v>100.15638246305214</v>
      </c>
      <c r="R13" s="669">
        <f t="shared" si="4"/>
        <v>16.52898691226372</v>
      </c>
      <c r="S13" s="759">
        <f t="shared" si="5"/>
        <v>109.07831874604814</v>
      </c>
      <c r="T13" s="669">
        <f t="shared" si="6"/>
        <v>-7</v>
      </c>
      <c r="U13" s="759">
        <f t="shared" si="7"/>
        <v>96.47532729103726</v>
      </c>
      <c r="V13" s="669">
        <f t="shared" si="8"/>
        <v>9.300000000000011</v>
      </c>
      <c r="W13" s="670">
        <f t="shared" si="9"/>
        <v>104.85386221294364</v>
      </c>
      <c r="X13" s="669">
        <f t="shared" si="10"/>
        <v>11.199999999999989</v>
      </c>
      <c r="Y13" s="670">
        <f t="shared" si="11"/>
        <v>105.57491289198606</v>
      </c>
      <c r="Z13" s="669">
        <f t="shared" si="12"/>
        <v>-22.900000000000006</v>
      </c>
      <c r="AA13" s="670">
        <f t="shared" si="13"/>
        <v>89.2032060348892</v>
      </c>
      <c r="AB13" s="669">
        <v>-27.9</v>
      </c>
      <c r="AC13" s="670">
        <v>83.89145496535798</v>
      </c>
    </row>
    <row r="14" spans="1:29" ht="14.25">
      <c r="A14" s="760" t="s">
        <v>140</v>
      </c>
      <c r="B14" s="761" t="s">
        <v>138</v>
      </c>
      <c r="C14" s="756">
        <v>40.09474128616305</v>
      </c>
      <c r="D14" s="756">
        <v>40.238945324714045</v>
      </c>
      <c r="E14" s="756">
        <v>38.269867678385395</v>
      </c>
      <c r="F14" s="772">
        <v>39.616759130836805</v>
      </c>
      <c r="G14" s="771">
        <f>ROUND('[1]Priloha - Úžitk.+repr.'!G21,1)</f>
        <v>44.7</v>
      </c>
      <c r="H14" s="771">
        <f>ROUND('[1]Priloha - Úžitk.+repr.'!H21,1)</f>
        <v>43.2</v>
      </c>
      <c r="I14" s="771">
        <f>ROUND('[1]Priloha - Úžitk.+repr.'!I21,1)</f>
        <v>44</v>
      </c>
      <c r="J14" s="771">
        <f>ROUND('[1]Priloha - Úžitk.+repr.'!J21,1)</f>
        <v>48.1</v>
      </c>
      <c r="K14" s="771">
        <f>ROUND('[1]Priloha - Úžitk.+repr.'!K21,1)</f>
        <v>44.1</v>
      </c>
      <c r="L14" s="771">
        <v>47.8</v>
      </c>
      <c r="M14" s="771">
        <v>43.1</v>
      </c>
      <c r="N14" s="669">
        <f t="shared" si="0"/>
        <v>-1.9690776463286497</v>
      </c>
      <c r="O14" s="669">
        <f t="shared" si="1"/>
        <v>95.10653763303463</v>
      </c>
      <c r="P14" s="669">
        <f t="shared" si="2"/>
        <v>1.346891452451409</v>
      </c>
      <c r="Q14" s="759">
        <f t="shared" si="3"/>
        <v>103.51945677934008</v>
      </c>
      <c r="R14" s="669">
        <f t="shared" si="4"/>
        <v>5.083240869163198</v>
      </c>
      <c r="S14" s="759">
        <f t="shared" si="5"/>
        <v>112.83103661350864</v>
      </c>
      <c r="T14" s="669">
        <f t="shared" si="6"/>
        <v>-1.5</v>
      </c>
      <c r="U14" s="759">
        <f t="shared" si="7"/>
        <v>96.64429530201343</v>
      </c>
      <c r="V14" s="669">
        <f t="shared" si="8"/>
        <v>0.7999999999999972</v>
      </c>
      <c r="W14" s="670">
        <f t="shared" si="9"/>
        <v>101.85185185185183</v>
      </c>
      <c r="X14" s="669">
        <f t="shared" si="10"/>
        <v>4.100000000000001</v>
      </c>
      <c r="Y14" s="670">
        <f t="shared" si="11"/>
        <v>109.31818181818183</v>
      </c>
      <c r="Z14" s="669">
        <f t="shared" si="12"/>
        <v>-4</v>
      </c>
      <c r="AA14" s="670">
        <f t="shared" si="13"/>
        <v>91.68399168399168</v>
      </c>
      <c r="AB14" s="669">
        <v>-4.7</v>
      </c>
      <c r="AC14" s="670">
        <v>90.1673640167364</v>
      </c>
    </row>
    <row r="15" spans="1:29" ht="14.25">
      <c r="A15" s="760" t="s">
        <v>141</v>
      </c>
      <c r="B15" s="761" t="s">
        <v>138</v>
      </c>
      <c r="C15" s="756">
        <v>25.07209353913087</v>
      </c>
      <c r="D15" s="756">
        <v>29.265348564946446</v>
      </c>
      <c r="E15" s="756">
        <v>32.327834185934414</v>
      </c>
      <c r="F15" s="757">
        <v>29.548680839277058</v>
      </c>
      <c r="G15" s="771">
        <f>ROUND('[1]Priloha - Úžitk.+repr.'!G22,1)</f>
        <v>35.4</v>
      </c>
      <c r="H15" s="771">
        <f>ROUND('[1]Priloha - Úžitk.+repr.'!H22,1)</f>
        <v>36.3</v>
      </c>
      <c r="I15" s="771">
        <f>ROUND('[1]Priloha - Úžitk.+repr.'!I22,1)</f>
        <v>32</v>
      </c>
      <c r="J15" s="771">
        <f>ROUND('[1]Priloha - Úžitk.+repr.'!J22,1)</f>
        <v>33.4</v>
      </c>
      <c r="K15" s="771">
        <f>ROUND('[1]Priloha - Úžitk.+repr.'!K22,1)</f>
        <v>38.6</v>
      </c>
      <c r="L15" s="771">
        <v>36.3</v>
      </c>
      <c r="M15" s="771">
        <v>49.9</v>
      </c>
      <c r="N15" s="669">
        <f t="shared" si="0"/>
        <v>3.0624856209879674</v>
      </c>
      <c r="O15" s="669">
        <f t="shared" si="1"/>
        <v>110.46454517427536</v>
      </c>
      <c r="P15" s="669">
        <f t="shared" si="2"/>
        <v>-2.779153346657356</v>
      </c>
      <c r="Q15" s="759">
        <f t="shared" si="3"/>
        <v>91.40321825869007</v>
      </c>
      <c r="R15" s="669">
        <f t="shared" si="4"/>
        <v>5.851319160722941</v>
      </c>
      <c r="S15" s="759">
        <f t="shared" si="5"/>
        <v>119.80230248703751</v>
      </c>
      <c r="T15" s="669">
        <f t="shared" si="6"/>
        <v>0.8999999999999986</v>
      </c>
      <c r="U15" s="759">
        <f t="shared" si="7"/>
        <v>102.54237288135593</v>
      </c>
      <c r="V15" s="669">
        <f t="shared" si="8"/>
        <v>-4.299999999999997</v>
      </c>
      <c r="W15" s="670">
        <f t="shared" si="9"/>
        <v>88.1542699724518</v>
      </c>
      <c r="X15" s="669">
        <f t="shared" si="10"/>
        <v>1.3999999999999986</v>
      </c>
      <c r="Y15" s="670">
        <f t="shared" si="11"/>
        <v>104.375</v>
      </c>
      <c r="Z15" s="669">
        <f t="shared" si="12"/>
        <v>5.200000000000003</v>
      </c>
      <c r="AA15" s="670">
        <f t="shared" si="13"/>
        <v>115.5688622754491</v>
      </c>
      <c r="AB15" s="669">
        <v>13.6</v>
      </c>
      <c r="AC15" s="670">
        <v>137.46556473829202</v>
      </c>
    </row>
    <row r="16" spans="1:29" ht="14.25">
      <c r="A16" s="760" t="s">
        <v>142</v>
      </c>
      <c r="B16" s="761" t="s">
        <v>138</v>
      </c>
      <c r="C16" s="756">
        <v>7.2429856385376645</v>
      </c>
      <c r="D16" s="756">
        <v>8.479432232168179</v>
      </c>
      <c r="E16" s="756">
        <v>7.84755803647785</v>
      </c>
      <c r="F16" s="772">
        <v>9.743958174641644</v>
      </c>
      <c r="G16" s="771">
        <f>ROUND('[1]Priloha - Úžitk.+repr.'!G23,1)</f>
        <v>7.6</v>
      </c>
      <c r="H16" s="771">
        <f>ROUND('[1]Priloha - Úžitk.+repr.'!H23,1)</f>
        <v>7.1</v>
      </c>
      <c r="I16" s="771">
        <f>ROUND('[1]Priloha - Úžitk.+repr.'!I23,1)</f>
        <v>7.1</v>
      </c>
      <c r="J16" s="771">
        <f>ROUND('[1]Priloha - Úžitk.+repr.'!J23,1)</f>
        <v>7.8</v>
      </c>
      <c r="K16" s="771">
        <f>ROUND('[1]Priloha - Úžitk.+repr.'!K23,1)</f>
        <v>10.1</v>
      </c>
      <c r="L16" s="771">
        <v>8.8</v>
      </c>
      <c r="M16" s="771">
        <v>8.7</v>
      </c>
      <c r="N16" s="669">
        <f t="shared" si="0"/>
        <v>-0.6318741956903287</v>
      </c>
      <c r="O16" s="669">
        <f t="shared" si="1"/>
        <v>92.54815442367466</v>
      </c>
      <c r="P16" s="669">
        <f t="shared" si="2"/>
        <v>1.896400138163794</v>
      </c>
      <c r="Q16" s="759">
        <f t="shared" si="3"/>
        <v>124.16548089671649</v>
      </c>
      <c r="R16" s="669">
        <f t="shared" si="4"/>
        <v>-2.1439581746416447</v>
      </c>
      <c r="S16" s="759">
        <f t="shared" si="5"/>
        <v>77.99705072399396</v>
      </c>
      <c r="T16" s="669">
        <f t="shared" si="6"/>
        <v>-0.5</v>
      </c>
      <c r="U16" s="759">
        <f t="shared" si="7"/>
        <v>93.42105263157895</v>
      </c>
      <c r="V16" s="669">
        <f t="shared" si="8"/>
        <v>0</v>
      </c>
      <c r="W16" s="670">
        <f t="shared" si="9"/>
        <v>100</v>
      </c>
      <c r="X16" s="669">
        <f t="shared" si="10"/>
        <v>0.7000000000000002</v>
      </c>
      <c r="Y16" s="670">
        <f t="shared" si="11"/>
        <v>109.85915492957747</v>
      </c>
      <c r="Z16" s="669">
        <f t="shared" si="12"/>
        <v>2.3</v>
      </c>
      <c r="AA16" s="670">
        <f t="shared" si="13"/>
        <v>129.4871794871795</v>
      </c>
      <c r="AB16" s="669">
        <v>-0.10000000000000142</v>
      </c>
      <c r="AC16" s="670">
        <v>98.86363636363635</v>
      </c>
    </row>
    <row r="17" spans="1:29" ht="14.25">
      <c r="A17" s="762" t="s">
        <v>143</v>
      </c>
      <c r="B17" s="763" t="s">
        <v>138</v>
      </c>
      <c r="C17" s="764">
        <f>'[1]Priloha - Úžitk.+repr.'!C24</f>
        <v>0.2368532154076237</v>
      </c>
      <c r="D17" s="764">
        <f>'[1]Priloha - Úžitk.+repr.'!D24</f>
        <v>0.23341889602315286</v>
      </c>
      <c r="E17" s="764">
        <f>'[1]Priloha - Úžitk.+repr.'!E24</f>
        <v>0.275216519210735</v>
      </c>
      <c r="F17" s="765">
        <f>'[1]Priloha - Úžitk.+repr.'!F24</f>
        <v>0.3886503704729589</v>
      </c>
      <c r="G17" s="773">
        <f>ROUND('[1]Priloha - Úžitk.+repr.'!G24,1)</f>
        <v>0.7</v>
      </c>
      <c r="H17" s="774">
        <f>ROUND('[1]Priloha - Úžitk.+repr.'!H24,1)</f>
        <v>0.6</v>
      </c>
      <c r="I17" s="774">
        <f>ROUND('[1]Priloha - Úžitk.+repr.'!I24,1)</f>
        <v>0.4</v>
      </c>
      <c r="J17" s="774">
        <f>ROUND('[1]Priloha - Úžitk.+repr.'!J24,1)</f>
        <v>0.5</v>
      </c>
      <c r="K17" s="774">
        <f>ROUND('[1]Priloha - Úžitk.+repr.'!K24,1)</f>
        <v>0.8</v>
      </c>
      <c r="L17" s="774">
        <v>0.3</v>
      </c>
      <c r="M17" s="774">
        <v>0.2</v>
      </c>
      <c r="N17" s="768">
        <f t="shared" si="0"/>
        <v>0.04179762318758212</v>
      </c>
      <c r="O17" s="768">
        <f t="shared" si="1"/>
        <v>117.9067007426152</v>
      </c>
      <c r="P17" s="768">
        <f t="shared" si="2"/>
        <v>0.11343385126222394</v>
      </c>
      <c r="Q17" s="769">
        <f t="shared" si="3"/>
        <v>141.2162218995899</v>
      </c>
      <c r="R17" s="768">
        <f t="shared" si="4"/>
        <v>0.31134962952704104</v>
      </c>
      <c r="S17" s="769">
        <f t="shared" si="5"/>
        <v>180.11046770601337</v>
      </c>
      <c r="T17" s="768">
        <f t="shared" si="6"/>
        <v>-0.09999999999999998</v>
      </c>
      <c r="U17" s="769">
        <f t="shared" si="7"/>
        <v>85.71428571428572</v>
      </c>
      <c r="V17" s="768">
        <f t="shared" si="8"/>
        <v>-0.19999999999999996</v>
      </c>
      <c r="W17" s="770">
        <f t="shared" si="9"/>
        <v>66.66666666666667</v>
      </c>
      <c r="X17" s="768">
        <f t="shared" si="10"/>
        <v>0.09999999999999998</v>
      </c>
      <c r="Y17" s="770">
        <f t="shared" si="11"/>
        <v>125</v>
      </c>
      <c r="Z17" s="768">
        <f t="shared" si="12"/>
        <v>0.30000000000000004</v>
      </c>
      <c r="AA17" s="770">
        <f t="shared" si="13"/>
        <v>160</v>
      </c>
      <c r="AB17" s="768">
        <v>-0.1</v>
      </c>
      <c r="AC17" s="770">
        <v>66.66666666666667</v>
      </c>
    </row>
    <row r="18" spans="1:29" ht="14.25">
      <c r="A18" s="775" t="s">
        <v>144</v>
      </c>
      <c r="B18" s="776" t="s">
        <v>145</v>
      </c>
      <c r="C18" s="777"/>
      <c r="D18" s="777"/>
      <c r="E18" s="777"/>
      <c r="F18" s="778"/>
      <c r="G18" s="779"/>
      <c r="H18" s="780" t="s">
        <v>146</v>
      </c>
      <c r="I18" s="779">
        <v>21.953057303243796</v>
      </c>
      <c r="J18" s="779">
        <v>23.9</v>
      </c>
      <c r="K18" s="779">
        <v>24.1</v>
      </c>
      <c r="L18" s="779">
        <v>17.1</v>
      </c>
      <c r="M18" s="779">
        <v>17.9</v>
      </c>
      <c r="N18" s="781"/>
      <c r="O18" s="781"/>
      <c r="P18" s="782" t="s">
        <v>146</v>
      </c>
      <c r="Q18" s="782" t="s">
        <v>146</v>
      </c>
      <c r="R18" s="782" t="s">
        <v>146</v>
      </c>
      <c r="S18" s="782" t="s">
        <v>146</v>
      </c>
      <c r="T18" s="783" t="e">
        <f t="shared" si="6"/>
        <v>#VALUE!</v>
      </c>
      <c r="U18" s="783" t="e">
        <f t="shared" si="7"/>
        <v>#VALUE!</v>
      </c>
      <c r="V18" s="784" t="e">
        <f t="shared" si="8"/>
        <v>#VALUE!</v>
      </c>
      <c r="W18" s="785" t="e">
        <f t="shared" si="9"/>
        <v>#VALUE!</v>
      </c>
      <c r="X18" s="784">
        <f t="shared" si="10"/>
        <v>1.946942696756203</v>
      </c>
      <c r="Y18" s="785">
        <f t="shared" si="11"/>
        <v>108.8686631199588</v>
      </c>
      <c r="Z18" s="784">
        <f t="shared" si="12"/>
        <v>0.20000000000000284</v>
      </c>
      <c r="AA18" s="785">
        <f t="shared" si="13"/>
        <v>100.83682008368203</v>
      </c>
      <c r="AB18" s="784">
        <v>0.7999999999999972</v>
      </c>
      <c r="AC18" s="785">
        <v>104.67836257309939</v>
      </c>
    </row>
    <row r="19" spans="1:29" ht="14.25">
      <c r="A19" s="786" t="s">
        <v>147</v>
      </c>
      <c r="B19" s="761" t="s">
        <v>145</v>
      </c>
      <c r="C19" s="787"/>
      <c r="D19" s="787"/>
      <c r="E19" s="787"/>
      <c r="F19" s="788"/>
      <c r="G19" s="789"/>
      <c r="H19" s="790" t="s">
        <v>146</v>
      </c>
      <c r="I19" s="789">
        <v>11.653417724698288</v>
      </c>
      <c r="J19" s="789">
        <v>11.7</v>
      </c>
      <c r="K19" s="789">
        <v>10.6</v>
      </c>
      <c r="L19" s="789">
        <v>7.4</v>
      </c>
      <c r="M19" s="789">
        <v>7.9</v>
      </c>
      <c r="N19" s="759"/>
      <c r="O19" s="759"/>
      <c r="P19" s="791" t="s">
        <v>146</v>
      </c>
      <c r="Q19" s="791" t="s">
        <v>146</v>
      </c>
      <c r="R19" s="791" t="s">
        <v>146</v>
      </c>
      <c r="S19" s="791" t="s">
        <v>146</v>
      </c>
      <c r="T19" s="792" t="e">
        <f t="shared" si="6"/>
        <v>#VALUE!</v>
      </c>
      <c r="U19" s="792" t="e">
        <f t="shared" si="7"/>
        <v>#VALUE!</v>
      </c>
      <c r="V19" s="793" t="e">
        <f t="shared" si="8"/>
        <v>#VALUE!</v>
      </c>
      <c r="W19" s="794" t="e">
        <f t="shared" si="9"/>
        <v>#VALUE!</v>
      </c>
      <c r="X19" s="793">
        <f t="shared" si="10"/>
        <v>0.04658227530171111</v>
      </c>
      <c r="Y19" s="794">
        <f t="shared" si="11"/>
        <v>100.39973058893258</v>
      </c>
      <c r="Z19" s="793">
        <f t="shared" si="12"/>
        <v>-1.0999999999999996</v>
      </c>
      <c r="AA19" s="794">
        <f t="shared" si="13"/>
        <v>90.5982905982906</v>
      </c>
      <c r="AB19" s="793">
        <v>0.5</v>
      </c>
      <c r="AC19" s="794">
        <v>106.75675675675676</v>
      </c>
    </row>
    <row r="20" spans="1:29" ht="15" thickBot="1">
      <c r="A20" s="795" t="s">
        <v>148</v>
      </c>
      <c r="B20" s="796" t="s">
        <v>145</v>
      </c>
      <c r="C20" s="797"/>
      <c r="D20" s="797"/>
      <c r="E20" s="797"/>
      <c r="F20" s="798"/>
      <c r="G20" s="799"/>
      <c r="H20" s="800" t="s">
        <v>146</v>
      </c>
      <c r="I20" s="799">
        <v>9.954288010649385</v>
      </c>
      <c r="J20" s="799">
        <v>11</v>
      </c>
      <c r="K20" s="799">
        <v>11.6</v>
      </c>
      <c r="L20" s="799">
        <v>7.4</v>
      </c>
      <c r="M20" s="799">
        <v>7.6</v>
      </c>
      <c r="N20" s="801"/>
      <c r="O20" s="801"/>
      <c r="P20" s="802" t="s">
        <v>146</v>
      </c>
      <c r="Q20" s="802" t="s">
        <v>146</v>
      </c>
      <c r="R20" s="802" t="s">
        <v>146</v>
      </c>
      <c r="S20" s="802" t="s">
        <v>146</v>
      </c>
      <c r="T20" s="803" t="e">
        <f t="shared" si="6"/>
        <v>#VALUE!</v>
      </c>
      <c r="U20" s="803" t="e">
        <f t="shared" si="7"/>
        <v>#VALUE!</v>
      </c>
      <c r="V20" s="804" t="e">
        <f t="shared" si="8"/>
        <v>#VALUE!</v>
      </c>
      <c r="W20" s="805" t="e">
        <f t="shared" si="9"/>
        <v>#VALUE!</v>
      </c>
      <c r="X20" s="804">
        <f t="shared" si="10"/>
        <v>1.0457119893506146</v>
      </c>
      <c r="Y20" s="805">
        <f t="shared" si="11"/>
        <v>110.50514098277931</v>
      </c>
      <c r="Z20" s="804">
        <f t="shared" si="12"/>
        <v>0.5999999999999996</v>
      </c>
      <c r="AA20" s="805">
        <f t="shared" si="13"/>
        <v>105.45454545454544</v>
      </c>
      <c r="AB20" s="804">
        <v>0.1999999999999993</v>
      </c>
      <c r="AC20" s="805">
        <v>102.7027027027027</v>
      </c>
    </row>
    <row r="21" ht="14.25">
      <c r="A21" s="806" t="s">
        <v>149</v>
      </c>
    </row>
    <row r="22" ht="14.25">
      <c r="A22" s="807" t="s">
        <v>1070</v>
      </c>
    </row>
    <row r="23" ht="14.25"/>
    <row r="24" s="808" customFormat="1" ht="14.25">
      <c r="A24" s="808" t="s">
        <v>150</v>
      </c>
    </row>
    <row r="25" spans="1:29" ht="13.5" customHeight="1" thickBot="1">
      <c r="A25" s="729"/>
      <c r="B25" s="809"/>
      <c r="C25" s="810"/>
      <c r="D25" s="810"/>
      <c r="E25" s="810"/>
      <c r="F25" s="810"/>
      <c r="G25" s="810"/>
      <c r="H25" s="730"/>
      <c r="I25" s="810"/>
      <c r="J25" s="810"/>
      <c r="K25" s="810"/>
      <c r="L25" s="810"/>
      <c r="M25" s="810"/>
      <c r="N25" s="810"/>
      <c r="O25" s="810"/>
      <c r="Q25" s="730"/>
      <c r="U25" s="731"/>
      <c r="W25" s="731"/>
      <c r="AA25" s="731"/>
      <c r="AC25" s="730" t="s">
        <v>578</v>
      </c>
    </row>
    <row r="26" spans="1:29" ht="16.5" customHeight="1">
      <c r="A26" s="811" t="s">
        <v>1184</v>
      </c>
      <c r="B26" s="812" t="s">
        <v>20</v>
      </c>
      <c r="C26" s="734" t="s">
        <v>109</v>
      </c>
      <c r="D26" s="734"/>
      <c r="E26" s="734" t="s">
        <v>109</v>
      </c>
      <c r="F26" s="734" t="s">
        <v>109</v>
      </c>
      <c r="G26" s="734" t="s">
        <v>109</v>
      </c>
      <c r="H26" s="813" t="s">
        <v>109</v>
      </c>
      <c r="I26" s="813" t="s">
        <v>109</v>
      </c>
      <c r="J26" s="813" t="s">
        <v>109</v>
      </c>
      <c r="K26" s="813" t="s">
        <v>109</v>
      </c>
      <c r="L26" s="813" t="s">
        <v>151</v>
      </c>
      <c r="M26" s="814"/>
      <c r="N26" s="815"/>
      <c r="O26" s="739"/>
      <c r="P26" s="816" t="s">
        <v>69</v>
      </c>
      <c r="Q26" s="816" t="s">
        <v>1381</v>
      </c>
      <c r="R26" s="817" t="s">
        <v>69</v>
      </c>
      <c r="S26" s="816" t="s">
        <v>1381</v>
      </c>
      <c r="T26" s="817" t="s">
        <v>69</v>
      </c>
      <c r="U26" s="816" t="s">
        <v>1381</v>
      </c>
      <c r="V26" s="817" t="s">
        <v>69</v>
      </c>
      <c r="W26" s="818" t="s">
        <v>1381</v>
      </c>
      <c r="X26" s="817" t="s">
        <v>69</v>
      </c>
      <c r="Y26" s="818" t="s">
        <v>1381</v>
      </c>
      <c r="Z26" s="817" t="s">
        <v>69</v>
      </c>
      <c r="AA26" s="819" t="s">
        <v>1381</v>
      </c>
      <c r="AB26" s="816" t="s">
        <v>69</v>
      </c>
      <c r="AC26" s="820" t="s">
        <v>1381</v>
      </c>
    </row>
    <row r="27" spans="1:29" ht="19.5" customHeight="1" thickBot="1">
      <c r="A27" s="821"/>
      <c r="B27" s="822" t="s">
        <v>70</v>
      </c>
      <c r="C27" s="823" t="s">
        <v>152</v>
      </c>
      <c r="D27" s="823" t="s">
        <v>153</v>
      </c>
      <c r="E27" s="823" t="s">
        <v>154</v>
      </c>
      <c r="F27" s="823" t="s">
        <v>155</v>
      </c>
      <c r="G27" s="823" t="s">
        <v>156</v>
      </c>
      <c r="H27" s="823" t="s">
        <v>157</v>
      </c>
      <c r="I27" s="824" t="s">
        <v>158</v>
      </c>
      <c r="J27" s="824" t="s">
        <v>159</v>
      </c>
      <c r="K27" s="824" t="s">
        <v>160</v>
      </c>
      <c r="L27" s="825">
        <v>39082</v>
      </c>
      <c r="M27" s="825">
        <v>39447</v>
      </c>
      <c r="N27" s="826" t="s">
        <v>114</v>
      </c>
      <c r="O27" s="826" t="s">
        <v>115</v>
      </c>
      <c r="P27" s="826" t="s">
        <v>116</v>
      </c>
      <c r="Q27" s="827" t="s">
        <v>117</v>
      </c>
      <c r="R27" s="828" t="s">
        <v>118</v>
      </c>
      <c r="S27" s="827" t="s">
        <v>119</v>
      </c>
      <c r="T27" s="828" t="s">
        <v>120</v>
      </c>
      <c r="U27" s="829" t="s">
        <v>161</v>
      </c>
      <c r="V27" s="751" t="s">
        <v>122</v>
      </c>
      <c r="W27" s="753" t="s">
        <v>123</v>
      </c>
      <c r="X27" s="751" t="s">
        <v>124</v>
      </c>
      <c r="Y27" s="753" t="s">
        <v>125</v>
      </c>
      <c r="Z27" s="751" t="s">
        <v>126</v>
      </c>
      <c r="AA27" s="830" t="s">
        <v>127</v>
      </c>
      <c r="AB27" s="831" t="s">
        <v>128</v>
      </c>
      <c r="AC27" s="832" t="s">
        <v>129</v>
      </c>
    </row>
    <row r="28" spans="1:29" ht="15" thickTop="1">
      <c r="A28" s="760" t="s">
        <v>162</v>
      </c>
      <c r="B28" s="761" t="s">
        <v>163</v>
      </c>
      <c r="C28" s="772">
        <v>96.96</v>
      </c>
      <c r="D28" s="772">
        <v>97.38</v>
      </c>
      <c r="E28" s="772">
        <v>96.87</v>
      </c>
      <c r="F28" s="772">
        <v>98.43</v>
      </c>
      <c r="G28" s="758">
        <v>96</v>
      </c>
      <c r="H28" s="758">
        <v>94.8</v>
      </c>
      <c r="I28" s="758">
        <v>92.2</v>
      </c>
      <c r="J28" s="758">
        <v>91.8</v>
      </c>
      <c r="K28" s="758">
        <v>91.2</v>
      </c>
      <c r="L28" s="758">
        <v>89.2</v>
      </c>
      <c r="M28" s="758">
        <v>90</v>
      </c>
      <c r="N28" s="758"/>
      <c r="O28" s="758"/>
      <c r="P28" s="669"/>
      <c r="Q28" s="669"/>
      <c r="R28" s="669"/>
      <c r="S28" s="759"/>
      <c r="T28" s="669"/>
      <c r="U28" s="759"/>
      <c r="V28" s="669"/>
      <c r="W28" s="833"/>
      <c r="X28" s="669"/>
      <c r="Y28" s="834"/>
      <c r="Z28" s="669"/>
      <c r="AA28" s="835"/>
      <c r="AB28" s="759">
        <f aca="true" t="shared" si="14" ref="AB28:AB44">M28-L28</f>
        <v>0.7999999999999972</v>
      </c>
      <c r="AC28" s="670">
        <f aca="true" t="shared" si="15" ref="AC28:AC44">M28/L28*100</f>
        <v>100.89686098654708</v>
      </c>
    </row>
    <row r="29" spans="1:29" ht="14.25">
      <c r="A29" s="760" t="s">
        <v>164</v>
      </c>
      <c r="B29" s="761" t="s">
        <v>163</v>
      </c>
      <c r="C29" s="772">
        <v>69.42797566181548</v>
      </c>
      <c r="D29" s="772">
        <v>71.59397550256156</v>
      </c>
      <c r="E29" s="772">
        <v>70.76589139869934</v>
      </c>
      <c r="F29" s="772">
        <v>68.58786567135758</v>
      </c>
      <c r="G29" s="758">
        <v>65</v>
      </c>
      <c r="H29" s="758">
        <v>63.8</v>
      </c>
      <c r="I29" s="758">
        <v>62.7</v>
      </c>
      <c r="J29" s="758">
        <v>62.4</v>
      </c>
      <c r="K29" s="758">
        <v>62.4</v>
      </c>
      <c r="L29" s="758">
        <v>58.5</v>
      </c>
      <c r="M29" s="758">
        <v>58.3</v>
      </c>
      <c r="N29" s="758"/>
      <c r="O29" s="758"/>
      <c r="P29" s="669"/>
      <c r="Q29" s="669"/>
      <c r="R29" s="669"/>
      <c r="S29" s="759"/>
      <c r="T29" s="669"/>
      <c r="U29" s="759"/>
      <c r="V29" s="669"/>
      <c r="W29" s="759"/>
      <c r="X29" s="669"/>
      <c r="Y29" s="836"/>
      <c r="Z29" s="669"/>
      <c r="AA29" s="837"/>
      <c r="AB29" s="759">
        <f t="shared" si="14"/>
        <v>-0.20000000000000284</v>
      </c>
      <c r="AC29" s="670">
        <f t="shared" si="15"/>
        <v>99.65811965811965</v>
      </c>
    </row>
    <row r="30" spans="1:29" ht="14.25">
      <c r="A30" s="760" t="s">
        <v>165</v>
      </c>
      <c r="B30" s="761" t="s">
        <v>163</v>
      </c>
      <c r="C30" s="772">
        <v>86.99</v>
      </c>
      <c r="D30" s="772">
        <v>86.97</v>
      </c>
      <c r="E30" s="772">
        <v>87.89</v>
      </c>
      <c r="F30" s="772">
        <v>89.01</v>
      </c>
      <c r="G30" s="758">
        <v>85.5</v>
      </c>
      <c r="H30" s="758">
        <v>84.9</v>
      </c>
      <c r="I30" s="758">
        <v>83.2</v>
      </c>
      <c r="J30" s="758">
        <v>82.1</v>
      </c>
      <c r="K30" s="758">
        <v>81</v>
      </c>
      <c r="L30" s="758">
        <v>82.1</v>
      </c>
      <c r="M30" s="758">
        <v>83.3</v>
      </c>
      <c r="N30" s="758"/>
      <c r="O30" s="758"/>
      <c r="P30" s="669"/>
      <c r="Q30" s="669"/>
      <c r="R30" s="669"/>
      <c r="S30" s="759"/>
      <c r="T30" s="669"/>
      <c r="U30" s="759"/>
      <c r="V30" s="669"/>
      <c r="W30" s="759"/>
      <c r="X30" s="669"/>
      <c r="Y30" s="836"/>
      <c r="Z30" s="669"/>
      <c r="AA30" s="837"/>
      <c r="AB30" s="759">
        <f t="shared" si="14"/>
        <v>1.2000000000000028</v>
      </c>
      <c r="AC30" s="670">
        <f t="shared" si="15"/>
        <v>101.46163215590744</v>
      </c>
    </row>
    <row r="31" spans="1:29" ht="18" hidden="1">
      <c r="A31" s="754" t="s">
        <v>189</v>
      </c>
      <c r="B31" s="755" t="s">
        <v>166</v>
      </c>
      <c r="C31" s="838">
        <v>49.3</v>
      </c>
      <c r="D31" s="838">
        <v>45.7</v>
      </c>
      <c r="E31" s="838">
        <v>45.7</v>
      </c>
      <c r="F31" s="838">
        <v>46</v>
      </c>
      <c r="G31" s="669">
        <v>45.4</v>
      </c>
      <c r="H31" s="669">
        <v>46.3</v>
      </c>
      <c r="I31" s="669">
        <v>46.1</v>
      </c>
      <c r="J31" s="669">
        <v>45.7</v>
      </c>
      <c r="K31" s="669">
        <v>45.7</v>
      </c>
      <c r="L31" s="669"/>
      <c r="M31" s="669"/>
      <c r="N31" s="669"/>
      <c r="O31" s="669"/>
      <c r="P31" s="669"/>
      <c r="Q31" s="669"/>
      <c r="R31" s="669"/>
      <c r="S31" s="759"/>
      <c r="T31" s="669"/>
      <c r="U31" s="759"/>
      <c r="V31" s="669"/>
      <c r="W31" s="759"/>
      <c r="X31" s="669"/>
      <c r="Y31" s="836"/>
      <c r="Z31" s="669"/>
      <c r="AA31" s="837"/>
      <c r="AB31" s="759">
        <f t="shared" si="14"/>
        <v>0</v>
      </c>
      <c r="AC31" s="670" t="e">
        <f t="shared" si="15"/>
        <v>#DIV/0!</v>
      </c>
    </row>
    <row r="32" spans="1:29" ht="18" hidden="1">
      <c r="A32" s="754" t="s">
        <v>190</v>
      </c>
      <c r="B32" s="839" t="s">
        <v>167</v>
      </c>
      <c r="C32" s="838"/>
      <c r="D32" s="838">
        <v>130.1</v>
      </c>
      <c r="E32" s="838">
        <v>130.4</v>
      </c>
      <c r="F32" s="838">
        <v>130.4</v>
      </c>
      <c r="G32" s="669">
        <v>131.8</v>
      </c>
      <c r="H32" s="669">
        <v>123.7</v>
      </c>
      <c r="I32" s="669">
        <v>125.6</v>
      </c>
      <c r="J32" s="669">
        <v>130.1</v>
      </c>
      <c r="K32" s="669">
        <v>134.4</v>
      </c>
      <c r="L32" s="669"/>
      <c r="M32" s="669"/>
      <c r="N32" s="669"/>
      <c r="O32" s="669"/>
      <c r="P32" s="669"/>
      <c r="Q32" s="669"/>
      <c r="R32" s="669"/>
      <c r="S32" s="759"/>
      <c r="T32" s="669"/>
      <c r="U32" s="759"/>
      <c r="V32" s="669"/>
      <c r="W32" s="759"/>
      <c r="X32" s="669"/>
      <c r="Y32" s="836"/>
      <c r="Z32" s="669"/>
      <c r="AA32" s="837"/>
      <c r="AB32" s="759">
        <f t="shared" si="14"/>
        <v>0</v>
      </c>
      <c r="AC32" s="670" t="e">
        <f t="shared" si="15"/>
        <v>#DIV/0!</v>
      </c>
    </row>
    <row r="33" spans="1:29" ht="14.25">
      <c r="A33" s="760" t="s">
        <v>168</v>
      </c>
      <c r="B33" s="840" t="s">
        <v>169</v>
      </c>
      <c r="C33" s="772">
        <v>3292</v>
      </c>
      <c r="D33" s="772">
        <v>3316.6</v>
      </c>
      <c r="E33" s="772">
        <v>3602.55</v>
      </c>
      <c r="F33" s="772">
        <v>3970</v>
      </c>
      <c r="G33" s="669">
        <v>4101.2</v>
      </c>
      <c r="H33" s="669">
        <v>4336.7</v>
      </c>
      <c r="I33" s="669">
        <v>4653.5</v>
      </c>
      <c r="J33" s="669">
        <v>4898.2</v>
      </c>
      <c r="K33" s="669">
        <v>5028.5</v>
      </c>
      <c r="L33" s="669">
        <v>5670.1</v>
      </c>
      <c r="M33" s="669">
        <v>5951.4</v>
      </c>
      <c r="N33" s="669"/>
      <c r="O33" s="669"/>
      <c r="P33" s="669"/>
      <c r="Q33" s="669"/>
      <c r="R33" s="669"/>
      <c r="S33" s="759"/>
      <c r="T33" s="669"/>
      <c r="U33" s="759"/>
      <c r="V33" s="669"/>
      <c r="W33" s="759"/>
      <c r="X33" s="669"/>
      <c r="Y33" s="836"/>
      <c r="Z33" s="669"/>
      <c r="AA33" s="837"/>
      <c r="AB33" s="759">
        <f t="shared" si="14"/>
        <v>281.2999999999993</v>
      </c>
      <c r="AC33" s="670">
        <f t="shared" si="15"/>
        <v>104.96111179697006</v>
      </c>
    </row>
    <row r="34" spans="1:29" ht="14.25">
      <c r="A34" s="841" t="s">
        <v>170</v>
      </c>
      <c r="B34" s="763" t="s">
        <v>171</v>
      </c>
      <c r="C34" s="842">
        <v>0.6349569204901536</v>
      </c>
      <c r="D34" s="842">
        <v>0.605</v>
      </c>
      <c r="E34" s="842">
        <v>0.632</v>
      </c>
      <c r="F34" s="842">
        <v>0.627</v>
      </c>
      <c r="G34" s="843">
        <v>0.691</v>
      </c>
      <c r="H34" s="843">
        <v>0.696</v>
      </c>
      <c r="I34" s="843">
        <v>0.722</v>
      </c>
      <c r="J34" s="843">
        <v>0.732</v>
      </c>
      <c r="K34" s="843">
        <v>0.737</v>
      </c>
      <c r="L34" s="843">
        <v>0.779</v>
      </c>
      <c r="M34" s="843">
        <v>0.775</v>
      </c>
      <c r="N34" s="843"/>
      <c r="O34" s="843"/>
      <c r="P34" s="843"/>
      <c r="Q34" s="768"/>
      <c r="R34" s="843"/>
      <c r="S34" s="769"/>
      <c r="T34" s="844"/>
      <c r="U34" s="769"/>
      <c r="V34" s="844"/>
      <c r="W34" s="769"/>
      <c r="X34" s="843"/>
      <c r="Y34" s="845"/>
      <c r="Z34" s="843"/>
      <c r="AA34" s="846"/>
      <c r="AB34" s="1952">
        <f t="shared" si="14"/>
        <v>-0.0040000000000000036</v>
      </c>
      <c r="AC34" s="670">
        <f t="shared" si="15"/>
        <v>99.48652118100128</v>
      </c>
    </row>
    <row r="35" spans="1:29" ht="14.25">
      <c r="A35" s="754" t="s">
        <v>172</v>
      </c>
      <c r="B35" s="839" t="s">
        <v>173</v>
      </c>
      <c r="C35" s="847">
        <v>1.85</v>
      </c>
      <c r="D35" s="847">
        <v>1.85</v>
      </c>
      <c r="E35" s="847">
        <v>1.8705094840825136</v>
      </c>
      <c r="F35" s="848">
        <v>1.8748732085067037</v>
      </c>
      <c r="G35" s="849">
        <v>1.883</v>
      </c>
      <c r="H35" s="849">
        <v>1.93</v>
      </c>
      <c r="I35" s="849">
        <v>1.941</v>
      </c>
      <c r="J35" s="849">
        <v>1.959</v>
      </c>
      <c r="K35" s="849">
        <v>1.917</v>
      </c>
      <c r="L35" s="849">
        <v>1.971</v>
      </c>
      <c r="M35" s="849">
        <v>1.978</v>
      </c>
      <c r="N35" s="849"/>
      <c r="O35" s="849"/>
      <c r="P35" s="850"/>
      <c r="Q35" s="669"/>
      <c r="R35" s="850"/>
      <c r="S35" s="759"/>
      <c r="T35" s="850"/>
      <c r="U35" s="759"/>
      <c r="V35" s="850"/>
      <c r="W35" s="759"/>
      <c r="X35" s="850"/>
      <c r="Y35" s="836"/>
      <c r="Z35" s="850"/>
      <c r="AA35" s="837"/>
      <c r="AB35" s="851">
        <f t="shared" si="14"/>
        <v>0.006999999999999895</v>
      </c>
      <c r="AC35" s="852">
        <f t="shared" si="15"/>
        <v>100.35514967021817</v>
      </c>
    </row>
    <row r="36" spans="1:29" ht="14.25">
      <c r="A36" s="754" t="s">
        <v>174</v>
      </c>
      <c r="B36" s="839" t="s">
        <v>175</v>
      </c>
      <c r="C36" s="847">
        <v>8.6</v>
      </c>
      <c r="D36" s="847">
        <v>8.59</v>
      </c>
      <c r="E36" s="847">
        <v>8.742951672079633</v>
      </c>
      <c r="F36" s="847">
        <v>8.582608421725297</v>
      </c>
      <c r="G36" s="853">
        <v>8.63</v>
      </c>
      <c r="H36" s="853">
        <v>8.78</v>
      </c>
      <c r="I36" s="853">
        <v>8.87</v>
      </c>
      <c r="J36" s="853">
        <v>8.93</v>
      </c>
      <c r="K36" s="853">
        <v>9.04</v>
      </c>
      <c r="L36" s="853">
        <v>9.55</v>
      </c>
      <c r="M36" s="853">
        <v>9.73</v>
      </c>
      <c r="N36" s="853"/>
      <c r="O36" s="853"/>
      <c r="P36" s="854"/>
      <c r="Q36" s="669"/>
      <c r="R36" s="854"/>
      <c r="S36" s="759"/>
      <c r="T36" s="854"/>
      <c r="U36" s="759"/>
      <c r="V36" s="854"/>
      <c r="W36" s="759"/>
      <c r="X36" s="854"/>
      <c r="Y36" s="836"/>
      <c r="Z36" s="854"/>
      <c r="AA36" s="837"/>
      <c r="AB36" s="855">
        <f t="shared" si="14"/>
        <v>0.17999999999999972</v>
      </c>
      <c r="AC36" s="670">
        <f t="shared" si="15"/>
        <v>101.88481675392669</v>
      </c>
    </row>
    <row r="37" spans="1:29" ht="15">
      <c r="A37" s="760" t="s">
        <v>176</v>
      </c>
      <c r="B37" s="761" t="s">
        <v>177</v>
      </c>
      <c r="C37" s="772">
        <v>15.9</v>
      </c>
      <c r="D37" s="772">
        <v>15.85</v>
      </c>
      <c r="E37" s="772">
        <v>16.35</v>
      </c>
      <c r="F37" s="847">
        <v>16.091302588996765</v>
      </c>
      <c r="G37" s="853">
        <v>16.25</v>
      </c>
      <c r="H37" s="853">
        <v>16.92</v>
      </c>
      <c r="I37" s="853">
        <v>17.22</v>
      </c>
      <c r="J37" s="853">
        <v>17.5</v>
      </c>
      <c r="K37" s="853">
        <v>17.32</v>
      </c>
      <c r="L37" s="853">
        <v>19.26</v>
      </c>
      <c r="M37" s="853">
        <v>19.24</v>
      </c>
      <c r="N37" s="853"/>
      <c r="O37" s="853"/>
      <c r="P37" s="854"/>
      <c r="Q37" s="669"/>
      <c r="R37" s="854"/>
      <c r="S37" s="759"/>
      <c r="T37" s="854"/>
      <c r="U37" s="759"/>
      <c r="V37" s="854"/>
      <c r="W37" s="759"/>
      <c r="X37" s="854"/>
      <c r="Y37" s="836"/>
      <c r="Z37" s="854"/>
      <c r="AA37" s="837"/>
      <c r="AB37" s="855">
        <f t="shared" si="14"/>
        <v>-0.020000000000003126</v>
      </c>
      <c r="AC37" s="670">
        <f t="shared" si="15"/>
        <v>99.89615784008305</v>
      </c>
    </row>
    <row r="38" spans="1:29" ht="15">
      <c r="A38" s="760" t="s">
        <v>178</v>
      </c>
      <c r="B38" s="761" t="s">
        <v>177</v>
      </c>
      <c r="C38" s="772">
        <v>14.16</v>
      </c>
      <c r="D38" s="772">
        <v>14.03</v>
      </c>
      <c r="E38" s="847">
        <v>14.57</v>
      </c>
      <c r="F38" s="847">
        <v>14.27</v>
      </c>
      <c r="G38" s="853">
        <v>14.49</v>
      </c>
      <c r="H38" s="853">
        <v>15.09</v>
      </c>
      <c r="I38" s="853">
        <v>15.41</v>
      </c>
      <c r="J38" s="853">
        <v>15.68</v>
      </c>
      <c r="K38" s="853">
        <v>15.36</v>
      </c>
      <c r="L38" s="853">
        <v>17.4</v>
      </c>
      <c r="M38" s="853">
        <v>17.38</v>
      </c>
      <c r="N38" s="853"/>
      <c r="O38" s="853"/>
      <c r="P38" s="854"/>
      <c r="Q38" s="669"/>
      <c r="R38" s="854"/>
      <c r="S38" s="759"/>
      <c r="T38" s="854"/>
      <c r="U38" s="759"/>
      <c r="V38" s="854"/>
      <c r="W38" s="759"/>
      <c r="X38" s="854"/>
      <c r="Y38" s="836"/>
      <c r="Z38" s="854"/>
      <c r="AA38" s="837"/>
      <c r="AB38" s="855">
        <f t="shared" si="14"/>
        <v>-0.019999999999999574</v>
      </c>
      <c r="AC38" s="670">
        <f t="shared" si="15"/>
        <v>99.88505747126437</v>
      </c>
    </row>
    <row r="39" spans="1:29" ht="15">
      <c r="A39" s="841" t="s">
        <v>179</v>
      </c>
      <c r="B39" s="763" t="s">
        <v>171</v>
      </c>
      <c r="C39" s="842">
        <v>0.479</v>
      </c>
      <c r="D39" s="842">
        <v>0.484</v>
      </c>
      <c r="E39" s="842">
        <v>0.49</v>
      </c>
      <c r="F39" s="842">
        <v>0.507</v>
      </c>
      <c r="G39" s="856">
        <v>0.505</v>
      </c>
      <c r="H39" s="857">
        <v>0.516</v>
      </c>
      <c r="I39" s="857">
        <v>0.535</v>
      </c>
      <c r="J39" s="857">
        <v>0.543</v>
      </c>
      <c r="K39" s="857">
        <v>0.522</v>
      </c>
      <c r="L39" s="857">
        <v>0.568</v>
      </c>
      <c r="M39" s="857">
        <v>0.569</v>
      </c>
      <c r="N39" s="857"/>
      <c r="O39" s="857"/>
      <c r="P39" s="843"/>
      <c r="Q39" s="768"/>
      <c r="R39" s="843"/>
      <c r="S39" s="769"/>
      <c r="T39" s="844"/>
      <c r="U39" s="769"/>
      <c r="V39" s="844"/>
      <c r="W39" s="769"/>
      <c r="X39" s="843"/>
      <c r="Y39" s="845"/>
      <c r="Z39" s="843"/>
      <c r="AA39" s="846"/>
      <c r="AB39" s="858">
        <f t="shared" si="14"/>
        <v>0.0010000000000000009</v>
      </c>
      <c r="AC39" s="770">
        <f t="shared" si="15"/>
        <v>100.17605633802818</v>
      </c>
    </row>
    <row r="40" spans="1:29" ht="15">
      <c r="A40" s="754" t="s">
        <v>180</v>
      </c>
      <c r="B40" s="761" t="s">
        <v>181</v>
      </c>
      <c r="C40" s="772">
        <v>88.00329044930301</v>
      </c>
      <c r="D40" s="772">
        <v>85.69996093241306</v>
      </c>
      <c r="E40" s="772">
        <v>82.77248083753973</v>
      </c>
      <c r="F40" s="772">
        <v>82.42878176813264</v>
      </c>
      <c r="G40" s="669">
        <v>89.9</v>
      </c>
      <c r="H40" s="669">
        <v>101.1</v>
      </c>
      <c r="I40" s="669">
        <v>107.1</v>
      </c>
      <c r="J40" s="669">
        <v>109</v>
      </c>
      <c r="K40" s="669">
        <v>117.9</v>
      </c>
      <c r="L40" s="669">
        <v>101.7</v>
      </c>
      <c r="M40" s="669">
        <v>97.9</v>
      </c>
      <c r="N40" s="669"/>
      <c r="O40" s="669"/>
      <c r="P40" s="669"/>
      <c r="Q40" s="669"/>
      <c r="R40" s="669"/>
      <c r="S40" s="759"/>
      <c r="T40" s="669"/>
      <c r="U40" s="759"/>
      <c r="V40" s="669"/>
      <c r="W40" s="759"/>
      <c r="X40" s="669"/>
      <c r="Y40" s="836"/>
      <c r="Z40" s="669"/>
      <c r="AA40" s="837"/>
      <c r="AB40" s="759">
        <f t="shared" si="14"/>
        <v>-3.799999999999997</v>
      </c>
      <c r="AC40" s="670">
        <f t="shared" si="15"/>
        <v>96.26352015732547</v>
      </c>
    </row>
    <row r="41" spans="1:29" ht="15">
      <c r="A41" s="786" t="s">
        <v>182</v>
      </c>
      <c r="B41" s="761" t="s">
        <v>181</v>
      </c>
      <c r="C41" s="772">
        <v>80.04857329923503</v>
      </c>
      <c r="D41" s="772">
        <v>76.18942229454842</v>
      </c>
      <c r="E41" s="772">
        <v>73.53911278476617</v>
      </c>
      <c r="F41" s="772">
        <v>72.73606043147045</v>
      </c>
      <c r="G41" s="669">
        <v>82.3</v>
      </c>
      <c r="H41" s="669">
        <v>91.5</v>
      </c>
      <c r="I41" s="669">
        <v>99.1</v>
      </c>
      <c r="J41" s="669">
        <v>101.6</v>
      </c>
      <c r="K41" s="669">
        <v>109.7</v>
      </c>
      <c r="L41" s="669">
        <v>96.9</v>
      </c>
      <c r="M41" s="669">
        <v>94</v>
      </c>
      <c r="N41" s="669"/>
      <c r="O41" s="669"/>
      <c r="P41" s="669"/>
      <c r="Q41" s="669"/>
      <c r="R41" s="669"/>
      <c r="S41" s="759"/>
      <c r="T41" s="669"/>
      <c r="U41" s="759"/>
      <c r="V41" s="669"/>
      <c r="W41" s="759"/>
      <c r="X41" s="669"/>
      <c r="Y41" s="836"/>
      <c r="Z41" s="669"/>
      <c r="AA41" s="837"/>
      <c r="AB41" s="759">
        <f t="shared" si="14"/>
        <v>-2.9000000000000057</v>
      </c>
      <c r="AC41" s="670">
        <f t="shared" si="15"/>
        <v>97.00722394220846</v>
      </c>
    </row>
    <row r="42" spans="1:29" ht="15">
      <c r="A42" s="754" t="s">
        <v>183</v>
      </c>
      <c r="B42" s="839" t="s">
        <v>184</v>
      </c>
      <c r="C42" s="772">
        <v>2.7273133491153514</v>
      </c>
      <c r="D42" s="772">
        <v>3.2795548733691486</v>
      </c>
      <c r="E42" s="772">
        <v>2.978091186798755</v>
      </c>
      <c r="F42" s="772">
        <v>2.776607242339833</v>
      </c>
      <c r="G42" s="669">
        <v>2.4</v>
      </c>
      <c r="H42" s="669">
        <v>2.6</v>
      </c>
      <c r="I42" s="669">
        <v>3</v>
      </c>
      <c r="J42" s="669">
        <v>2.3</v>
      </c>
      <c r="K42" s="669">
        <v>2.3</v>
      </c>
      <c r="L42" s="669">
        <v>2</v>
      </c>
      <c r="M42" s="669">
        <v>1.9</v>
      </c>
      <c r="N42" s="669"/>
      <c r="O42" s="669"/>
      <c r="P42" s="669"/>
      <c r="Q42" s="669"/>
      <c r="R42" s="669"/>
      <c r="S42" s="759"/>
      <c r="T42" s="669"/>
      <c r="U42" s="759"/>
      <c r="V42" s="669"/>
      <c r="W42" s="759"/>
      <c r="X42" s="669"/>
      <c r="Y42" s="836"/>
      <c r="Z42" s="669"/>
      <c r="AA42" s="837"/>
      <c r="AB42" s="759">
        <f t="shared" si="14"/>
        <v>-0.10000000000000009</v>
      </c>
      <c r="AC42" s="670">
        <f t="shared" si="15"/>
        <v>95</v>
      </c>
    </row>
    <row r="43" spans="1:29" ht="15">
      <c r="A43" s="841" t="s">
        <v>185</v>
      </c>
      <c r="B43" s="859" t="s">
        <v>186</v>
      </c>
      <c r="C43" s="765">
        <v>44.361160387019524</v>
      </c>
      <c r="D43" s="765">
        <v>43.2659970611534</v>
      </c>
      <c r="E43" s="765">
        <v>47.31644099030527</v>
      </c>
      <c r="F43" s="765">
        <v>46.56135970808527</v>
      </c>
      <c r="G43" s="769">
        <v>54.2</v>
      </c>
      <c r="H43" s="768">
        <v>54.8</v>
      </c>
      <c r="I43" s="768">
        <v>56.8</v>
      </c>
      <c r="J43" s="768">
        <v>59.6</v>
      </c>
      <c r="K43" s="768">
        <v>60.2</v>
      </c>
      <c r="L43" s="768">
        <v>43.6</v>
      </c>
      <c r="M43" s="768">
        <v>43.8</v>
      </c>
      <c r="N43" s="768"/>
      <c r="O43" s="768"/>
      <c r="P43" s="768"/>
      <c r="Q43" s="768"/>
      <c r="R43" s="768"/>
      <c r="S43" s="769"/>
      <c r="T43" s="669"/>
      <c r="U43" s="759"/>
      <c r="V43" s="669"/>
      <c r="W43" s="759"/>
      <c r="X43" s="669"/>
      <c r="Y43" s="836"/>
      <c r="Z43" s="669"/>
      <c r="AA43" s="837"/>
      <c r="AB43" s="769">
        <f t="shared" si="14"/>
        <v>0.19999999999999574</v>
      </c>
      <c r="AC43" s="770">
        <f t="shared" si="15"/>
        <v>100.45871559633026</v>
      </c>
    </row>
    <row r="44" spans="1:29" ht="15.75" thickBot="1">
      <c r="A44" s="795" t="s">
        <v>187</v>
      </c>
      <c r="B44" s="796" t="s">
        <v>188</v>
      </c>
      <c r="C44" s="860">
        <v>227.9</v>
      </c>
      <c r="D44" s="860">
        <v>229.8</v>
      </c>
      <c r="E44" s="860">
        <v>226.2</v>
      </c>
      <c r="F44" s="860">
        <v>224.3</v>
      </c>
      <c r="G44" s="861">
        <v>202.5</v>
      </c>
      <c r="H44" s="861">
        <v>199</v>
      </c>
      <c r="I44" s="861">
        <v>205.3</v>
      </c>
      <c r="J44" s="861">
        <v>208.1</v>
      </c>
      <c r="K44" s="861">
        <v>205.4</v>
      </c>
      <c r="L44" s="861">
        <v>205.9</v>
      </c>
      <c r="M44" s="861">
        <v>209.1</v>
      </c>
      <c r="N44" s="861"/>
      <c r="O44" s="861"/>
      <c r="P44" s="862"/>
      <c r="Q44" s="862"/>
      <c r="R44" s="862"/>
      <c r="S44" s="801"/>
      <c r="T44" s="863"/>
      <c r="U44" s="863"/>
      <c r="V44" s="863"/>
      <c r="W44" s="863"/>
      <c r="X44" s="864"/>
      <c r="Y44" s="865"/>
      <c r="Z44" s="864"/>
      <c r="AA44" s="866"/>
      <c r="AB44" s="801">
        <f t="shared" si="14"/>
        <v>3.1999999999999886</v>
      </c>
      <c r="AC44" s="867">
        <f t="shared" si="15"/>
        <v>101.55415250121418</v>
      </c>
    </row>
    <row r="45" spans="1:24" s="868" customFormat="1" ht="16.5" customHeight="1">
      <c r="A45" s="806" t="s">
        <v>149</v>
      </c>
      <c r="V45" s="869"/>
      <c r="W45" s="869"/>
      <c r="X45" s="869"/>
    </row>
    <row r="46" ht="15">
      <c r="A46" s="807" t="s">
        <v>1223</v>
      </c>
    </row>
  </sheetData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9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J10" sqref="J10"/>
    </sheetView>
  </sheetViews>
  <sheetFormatPr defaultColWidth="9.140625" defaultRowHeight="15"/>
  <cols>
    <col min="1" max="1" width="49.421875" style="871" customWidth="1"/>
    <col min="2" max="4" width="10.7109375" style="871" customWidth="1"/>
    <col min="5" max="16384" width="9.28125" style="871" customWidth="1"/>
  </cols>
  <sheetData>
    <row r="1" ht="15">
      <c r="A1" s="870" t="s">
        <v>191</v>
      </c>
    </row>
    <row r="2" ht="15">
      <c r="A2" s="870" t="s">
        <v>192</v>
      </c>
    </row>
    <row r="3" spans="1:4" ht="15.75" thickBot="1">
      <c r="A3" s="871" t="s">
        <v>193</v>
      </c>
      <c r="B3" s="872"/>
      <c r="D3" s="872" t="s">
        <v>579</v>
      </c>
    </row>
    <row r="4" spans="1:4" ht="19.5" customHeight="1">
      <c r="A4" s="873"/>
      <c r="B4" s="2055" t="s">
        <v>194</v>
      </c>
      <c r="C4" s="2055"/>
      <c r="D4" s="2056"/>
    </row>
    <row r="5" spans="1:4" s="878" customFormat="1" ht="19.5" customHeight="1" thickBot="1">
      <c r="A5" s="874"/>
      <c r="B5" s="875">
        <v>2005</v>
      </c>
      <c r="C5" s="876">
        <v>2006</v>
      </c>
      <c r="D5" s="877">
        <v>2007</v>
      </c>
    </row>
    <row r="6" spans="1:6" s="883" customFormat="1" ht="19.5" customHeight="1" thickTop="1">
      <c r="A6" s="879" t="s">
        <v>195</v>
      </c>
      <c r="B6" s="880">
        <v>94.6</v>
      </c>
      <c r="C6" s="881">
        <v>101.4</v>
      </c>
      <c r="D6" s="882">
        <v>111.4</v>
      </c>
      <c r="F6" s="884"/>
    </row>
    <row r="7" spans="1:6" s="889" customFormat="1" ht="19.5" customHeight="1">
      <c r="A7" s="885" t="s">
        <v>196</v>
      </c>
      <c r="B7" s="886">
        <v>102.6</v>
      </c>
      <c r="C7" s="887">
        <v>103.8</v>
      </c>
      <c r="D7" s="888">
        <v>108.3</v>
      </c>
      <c r="F7" s="890"/>
    </row>
    <row r="8" spans="1:6" s="889" customFormat="1" ht="19.5" customHeight="1">
      <c r="A8" s="885" t="s">
        <v>197</v>
      </c>
      <c r="B8" s="886">
        <v>110.7</v>
      </c>
      <c r="C8" s="887">
        <v>107.6</v>
      </c>
      <c r="D8" s="888">
        <v>91.1</v>
      </c>
      <c r="F8" s="890"/>
    </row>
    <row r="9" spans="1:6" s="889" customFormat="1" ht="19.5" customHeight="1">
      <c r="A9" s="885" t="s">
        <v>198</v>
      </c>
      <c r="B9" s="886">
        <v>85.6</v>
      </c>
      <c r="C9" s="887">
        <v>99.2</v>
      </c>
      <c r="D9" s="888">
        <v>123.3</v>
      </c>
      <c r="F9" s="890"/>
    </row>
    <row r="10" spans="1:6" s="889" customFormat="1" ht="19.5" customHeight="1">
      <c r="A10" s="885" t="s">
        <v>199</v>
      </c>
      <c r="B10" s="886">
        <v>101.6</v>
      </c>
      <c r="C10" s="887">
        <v>101.8</v>
      </c>
      <c r="D10" s="888">
        <v>101.6</v>
      </c>
      <c r="F10" s="890"/>
    </row>
    <row r="11" spans="1:6" s="883" customFormat="1" ht="19.5" customHeight="1">
      <c r="A11" s="879" t="s">
        <v>200</v>
      </c>
      <c r="B11" s="891">
        <v>102.9</v>
      </c>
      <c r="C11" s="892">
        <v>106.4</v>
      </c>
      <c r="D11" s="893">
        <v>103.4</v>
      </c>
      <c r="F11" s="884"/>
    </row>
    <row r="12" spans="1:6" s="889" customFormat="1" ht="19.5" customHeight="1">
      <c r="A12" s="885" t="s">
        <v>201</v>
      </c>
      <c r="B12" s="886">
        <v>102.4</v>
      </c>
      <c r="C12" s="887">
        <v>107.3</v>
      </c>
      <c r="D12" s="888">
        <v>103.7</v>
      </c>
      <c r="F12" s="884"/>
    </row>
    <row r="13" spans="1:6" s="898" customFormat="1" ht="19.5" customHeight="1">
      <c r="A13" s="894" t="s">
        <v>202</v>
      </c>
      <c r="B13" s="895">
        <v>102.5</v>
      </c>
      <c r="C13" s="896">
        <v>108.8</v>
      </c>
      <c r="D13" s="897">
        <v>103.7</v>
      </c>
      <c r="F13" s="884"/>
    </row>
    <row r="14" spans="1:6" s="889" customFormat="1" ht="19.5" customHeight="1">
      <c r="A14" s="885" t="s">
        <v>203</v>
      </c>
      <c r="B14" s="886">
        <v>109.4</v>
      </c>
      <c r="C14" s="887">
        <v>119.4</v>
      </c>
      <c r="D14" s="888">
        <v>103.5</v>
      </c>
      <c r="F14" s="890"/>
    </row>
    <row r="15" spans="1:6" s="889" customFormat="1" ht="19.5" customHeight="1">
      <c r="A15" s="885" t="s">
        <v>204</v>
      </c>
      <c r="B15" s="886">
        <v>112.7</v>
      </c>
      <c r="C15" s="887">
        <v>129.1</v>
      </c>
      <c r="D15" s="888">
        <v>94.8</v>
      </c>
      <c r="F15" s="890"/>
    </row>
    <row r="16" spans="1:6" s="889" customFormat="1" ht="19.5" customHeight="1">
      <c r="A16" s="885" t="s">
        <v>205</v>
      </c>
      <c r="B16" s="886">
        <v>126.5</v>
      </c>
      <c r="C16" s="887">
        <v>114.7</v>
      </c>
      <c r="D16" s="888">
        <v>97.8</v>
      </c>
      <c r="F16" s="890"/>
    </row>
    <row r="17" spans="1:6" s="889" customFormat="1" ht="19.5" customHeight="1">
      <c r="A17" s="885" t="s">
        <v>206</v>
      </c>
      <c r="B17" s="886">
        <v>101.7</v>
      </c>
      <c r="C17" s="887">
        <v>105.3</v>
      </c>
      <c r="D17" s="888">
        <v>111.6</v>
      </c>
      <c r="F17" s="890"/>
    </row>
    <row r="18" spans="1:6" s="889" customFormat="1" ht="19.5" customHeight="1">
      <c r="A18" s="885" t="s">
        <v>207</v>
      </c>
      <c r="B18" s="886">
        <v>103.8</v>
      </c>
      <c r="C18" s="887">
        <v>103.3</v>
      </c>
      <c r="D18" s="888">
        <v>100.5</v>
      </c>
      <c r="F18" s="890"/>
    </row>
    <row r="19" spans="1:6" s="889" customFormat="1" ht="19.5" customHeight="1">
      <c r="A19" s="885" t="s">
        <v>208</v>
      </c>
      <c r="B19" s="886">
        <v>99.7</v>
      </c>
      <c r="C19" s="887">
        <v>100.5</v>
      </c>
      <c r="D19" s="888">
        <v>101.3</v>
      </c>
      <c r="F19" s="890"/>
    </row>
    <row r="20" spans="1:7" s="889" customFormat="1" ht="19.5" customHeight="1">
      <c r="A20" s="885" t="s">
        <v>209</v>
      </c>
      <c r="B20" s="886">
        <v>101.2</v>
      </c>
      <c r="C20" s="887">
        <v>102</v>
      </c>
      <c r="D20" s="888">
        <v>101.3</v>
      </c>
      <c r="F20" s="871"/>
      <c r="G20" s="890"/>
    </row>
    <row r="21" spans="1:7" s="889" customFormat="1" ht="19.5" customHeight="1">
      <c r="A21" s="885" t="s">
        <v>210</v>
      </c>
      <c r="B21" s="886">
        <v>99.2</v>
      </c>
      <c r="C21" s="887">
        <v>99.5</v>
      </c>
      <c r="D21" s="888">
        <v>106.6</v>
      </c>
      <c r="F21" s="871"/>
      <c r="G21" s="890"/>
    </row>
    <row r="22" spans="1:7" s="889" customFormat="1" ht="19.5" customHeight="1">
      <c r="A22" s="885" t="s">
        <v>211</v>
      </c>
      <c r="B22" s="886">
        <v>101.6</v>
      </c>
      <c r="C22" s="887">
        <v>100.9</v>
      </c>
      <c r="D22" s="888">
        <v>100.2</v>
      </c>
      <c r="F22" s="871"/>
      <c r="G22" s="890"/>
    </row>
    <row r="23" spans="1:7" s="889" customFormat="1" ht="19.5" customHeight="1">
      <c r="A23" s="885" t="s">
        <v>212</v>
      </c>
      <c r="B23" s="886">
        <v>91.1</v>
      </c>
      <c r="C23" s="887">
        <v>97</v>
      </c>
      <c r="D23" s="888">
        <v>109.2</v>
      </c>
      <c r="F23" s="871"/>
      <c r="G23" s="890"/>
    </row>
    <row r="24" spans="1:7" s="898" customFormat="1" ht="19.5" customHeight="1">
      <c r="A24" s="894" t="s">
        <v>213</v>
      </c>
      <c r="B24" s="895">
        <v>101.8</v>
      </c>
      <c r="C24" s="896">
        <v>100.1</v>
      </c>
      <c r="D24" s="897">
        <v>103.1</v>
      </c>
      <c r="F24" s="871"/>
      <c r="G24" s="884"/>
    </row>
    <row r="25" spans="1:7" s="889" customFormat="1" ht="19.5" customHeight="1">
      <c r="A25" s="885" t="s">
        <v>214</v>
      </c>
      <c r="B25" s="886">
        <v>101.8</v>
      </c>
      <c r="C25" s="887">
        <v>100.1</v>
      </c>
      <c r="D25" s="888">
        <v>103.4</v>
      </c>
      <c r="F25" s="871"/>
      <c r="G25" s="890"/>
    </row>
    <row r="26" spans="1:7" s="889" customFormat="1" ht="19.5" customHeight="1">
      <c r="A26" s="885" t="s">
        <v>215</v>
      </c>
      <c r="B26" s="886">
        <v>100.6</v>
      </c>
      <c r="C26" s="887">
        <v>100.3</v>
      </c>
      <c r="D26" s="888">
        <v>103.9</v>
      </c>
      <c r="F26" s="871"/>
      <c r="G26" s="890"/>
    </row>
    <row r="27" spans="1:7" s="889" customFormat="1" ht="19.5" customHeight="1">
      <c r="A27" s="885" t="s">
        <v>216</v>
      </c>
      <c r="B27" s="886">
        <v>108.4</v>
      </c>
      <c r="C27" s="887">
        <v>100.5</v>
      </c>
      <c r="D27" s="888">
        <v>105.3</v>
      </c>
      <c r="F27" s="871"/>
      <c r="G27" s="890"/>
    </row>
    <row r="28" spans="1:7" s="889" customFormat="1" ht="19.5" customHeight="1">
      <c r="A28" s="885" t="s">
        <v>217</v>
      </c>
      <c r="B28" s="886">
        <v>101</v>
      </c>
      <c r="C28" s="887">
        <v>100.3</v>
      </c>
      <c r="D28" s="888">
        <v>99.9</v>
      </c>
      <c r="F28" s="871"/>
      <c r="G28" s="890"/>
    </row>
    <row r="29" spans="1:7" s="889" customFormat="1" ht="19.5" customHeight="1">
      <c r="A29" s="885" t="s">
        <v>218</v>
      </c>
      <c r="B29" s="886">
        <v>103.9</v>
      </c>
      <c r="C29" s="887">
        <v>102</v>
      </c>
      <c r="D29" s="888">
        <v>102.9</v>
      </c>
      <c r="F29" s="871"/>
      <c r="G29" s="884"/>
    </row>
    <row r="30" spans="1:7" s="889" customFormat="1" ht="19.5" customHeight="1">
      <c r="A30" s="885" t="s">
        <v>219</v>
      </c>
      <c r="B30" s="886">
        <v>114.6</v>
      </c>
      <c r="C30" s="887">
        <v>111.5</v>
      </c>
      <c r="D30" s="888">
        <v>99.8</v>
      </c>
      <c r="F30" s="871"/>
      <c r="G30" s="884"/>
    </row>
    <row r="31" spans="1:7" s="889" customFormat="1" ht="19.5" customHeight="1">
      <c r="A31" s="885" t="s">
        <v>220</v>
      </c>
      <c r="B31" s="886">
        <v>99.3</v>
      </c>
      <c r="C31" s="887">
        <v>99.5</v>
      </c>
      <c r="D31" s="888">
        <v>102.1</v>
      </c>
      <c r="F31" s="871"/>
      <c r="G31" s="884"/>
    </row>
    <row r="32" spans="1:7" s="883" customFormat="1" ht="19.5" customHeight="1" thickBot="1">
      <c r="A32" s="899" t="s">
        <v>221</v>
      </c>
      <c r="B32" s="900">
        <v>100.9</v>
      </c>
      <c r="C32" s="901">
        <v>105.3</v>
      </c>
      <c r="D32" s="902">
        <v>105.1</v>
      </c>
      <c r="F32" s="871"/>
      <c r="G32" s="884"/>
    </row>
    <row r="33" s="903" customFormat="1" ht="12.75">
      <c r="A33" s="903" t="s">
        <v>222</v>
      </c>
    </row>
    <row r="34" s="903" customFormat="1" ht="12.75">
      <c r="A34" s="903" t="s">
        <v>1070</v>
      </c>
    </row>
  </sheetData>
  <mergeCells count="1">
    <mergeCell ref="B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28">
      <selection activeCell="G30" sqref="G30:H30"/>
    </sheetView>
  </sheetViews>
  <sheetFormatPr defaultColWidth="9.140625" defaultRowHeight="15"/>
  <cols>
    <col min="1" max="1" width="41.28125" style="905" customWidth="1"/>
    <col min="2" max="2" width="13.00390625" style="905" customWidth="1"/>
    <col min="3" max="3" width="10.8515625" style="905" customWidth="1"/>
    <col min="4" max="4" width="10.7109375" style="905" customWidth="1"/>
    <col min="5" max="5" width="17.00390625" style="905" customWidth="1"/>
    <col min="6" max="6" width="15.00390625" style="905" customWidth="1"/>
    <col min="7" max="16384" width="17.421875" style="905" customWidth="1"/>
  </cols>
  <sheetData>
    <row r="1" spans="1:11" ht="16.5">
      <c r="A1" s="904" t="s">
        <v>223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</row>
    <row r="2" spans="1:6" ht="16.5" customHeight="1">
      <c r="A2" s="906"/>
      <c r="B2" s="906"/>
      <c r="C2" s="906"/>
      <c r="D2" s="906"/>
      <c r="E2" s="906"/>
      <c r="F2" s="906"/>
    </row>
    <row r="3" spans="1:10" ht="20.25" customHeight="1" thickBot="1">
      <c r="A3" s="906"/>
      <c r="B3" s="906"/>
      <c r="C3" s="906"/>
      <c r="D3" s="906"/>
      <c r="E3" s="906"/>
      <c r="F3" s="907" t="s">
        <v>580</v>
      </c>
      <c r="H3" s="908"/>
      <c r="I3" s="909"/>
      <c r="J3" s="909"/>
    </row>
    <row r="4" spans="1:6" ht="16.5" customHeight="1">
      <c r="A4" s="910"/>
      <c r="B4" s="2057" t="s">
        <v>224</v>
      </c>
      <c r="C4" s="2057"/>
      <c r="D4" s="2058"/>
      <c r="E4" s="2061" t="s">
        <v>225</v>
      </c>
      <c r="F4" s="2062"/>
    </row>
    <row r="5" spans="1:6" ht="16.5" customHeight="1">
      <c r="A5" s="911"/>
      <c r="B5" s="2059"/>
      <c r="C5" s="2059"/>
      <c r="D5" s="2060"/>
      <c r="E5" s="2063" t="s">
        <v>193</v>
      </c>
      <c r="F5" s="2064"/>
    </row>
    <row r="6" spans="1:6" ht="16.5" customHeight="1">
      <c r="A6" s="911"/>
      <c r="B6" s="912"/>
      <c r="C6" s="913"/>
      <c r="D6" s="914"/>
      <c r="E6" s="915"/>
      <c r="F6" s="916"/>
    </row>
    <row r="7" spans="1:6" ht="16.5" customHeight="1" thickBot="1">
      <c r="A7" s="917"/>
      <c r="B7" s="918">
        <v>2005</v>
      </c>
      <c r="C7" s="919">
        <v>2006</v>
      </c>
      <c r="D7" s="920">
        <v>2007</v>
      </c>
      <c r="E7" s="921">
        <v>2006</v>
      </c>
      <c r="F7" s="922">
        <v>2007</v>
      </c>
    </row>
    <row r="8" spans="1:6" ht="17.25" customHeight="1" thickTop="1">
      <c r="A8" s="923" t="s">
        <v>226</v>
      </c>
      <c r="B8" s="924">
        <v>3747</v>
      </c>
      <c r="C8" s="925">
        <v>3899</v>
      </c>
      <c r="D8" s="926">
        <v>5471</v>
      </c>
      <c r="E8" s="927">
        <v>103.8</v>
      </c>
      <c r="F8" s="928">
        <v>140.3</v>
      </c>
    </row>
    <row r="9" spans="1:6" ht="17.25" customHeight="1">
      <c r="A9" s="923" t="s">
        <v>227</v>
      </c>
      <c r="B9" s="929">
        <v>3176</v>
      </c>
      <c r="C9" s="930">
        <v>3292</v>
      </c>
      <c r="D9" s="931">
        <v>4438</v>
      </c>
      <c r="E9" s="932">
        <v>103.2</v>
      </c>
      <c r="F9" s="933">
        <v>134.5</v>
      </c>
    </row>
    <row r="10" spans="1:6" ht="17.25" customHeight="1">
      <c r="A10" s="923" t="s">
        <v>228</v>
      </c>
      <c r="B10" s="929">
        <v>4234</v>
      </c>
      <c r="C10" s="930">
        <v>4133</v>
      </c>
      <c r="D10" s="931">
        <v>5526</v>
      </c>
      <c r="E10" s="932">
        <v>97.4</v>
      </c>
      <c r="F10" s="933">
        <v>133.3</v>
      </c>
    </row>
    <row r="11" spans="1:6" ht="17.25" customHeight="1">
      <c r="A11" s="923" t="s">
        <v>229</v>
      </c>
      <c r="B11" s="929">
        <v>4068</v>
      </c>
      <c r="C11" s="930">
        <v>3818</v>
      </c>
      <c r="D11" s="931">
        <v>4736</v>
      </c>
      <c r="E11" s="932">
        <v>93.6</v>
      </c>
      <c r="F11" s="933">
        <v>123.1</v>
      </c>
    </row>
    <row r="12" spans="1:6" ht="17.25" customHeight="1">
      <c r="A12" s="923" t="s">
        <v>230</v>
      </c>
      <c r="B12" s="929">
        <v>3773</v>
      </c>
      <c r="C12" s="930">
        <v>4000</v>
      </c>
      <c r="D12" s="931">
        <v>5389</v>
      </c>
      <c r="E12" s="932">
        <v>106</v>
      </c>
      <c r="F12" s="933">
        <v>134.8</v>
      </c>
    </row>
    <row r="13" spans="1:6" ht="17.25" customHeight="1">
      <c r="A13" s="923" t="s">
        <v>231</v>
      </c>
      <c r="B13" s="929">
        <v>3592</v>
      </c>
      <c r="C13" s="930">
        <v>3747</v>
      </c>
      <c r="D13" s="931">
        <v>5682</v>
      </c>
      <c r="E13" s="932">
        <v>103</v>
      </c>
      <c r="F13" s="933">
        <v>150.3</v>
      </c>
    </row>
    <row r="14" spans="1:6" ht="17.25" customHeight="1">
      <c r="A14" s="923" t="s">
        <v>233</v>
      </c>
      <c r="B14" s="929">
        <v>6016</v>
      </c>
      <c r="C14" s="930">
        <v>5807</v>
      </c>
      <c r="D14" s="931">
        <v>6082</v>
      </c>
      <c r="E14" s="932">
        <v>96.3</v>
      </c>
      <c r="F14" s="933">
        <v>104.7</v>
      </c>
    </row>
    <row r="15" spans="1:6" ht="17.25" customHeight="1">
      <c r="A15" s="923" t="s">
        <v>234</v>
      </c>
      <c r="B15" s="929">
        <v>17069</v>
      </c>
      <c r="C15" s="930">
        <v>16940</v>
      </c>
      <c r="D15" s="931">
        <v>17029</v>
      </c>
      <c r="E15" s="932">
        <v>99.2</v>
      </c>
      <c r="F15" s="933">
        <v>100.6</v>
      </c>
    </row>
    <row r="16" spans="1:6" ht="17.25" customHeight="1">
      <c r="A16" s="923" t="s">
        <v>235</v>
      </c>
      <c r="B16" s="929">
        <v>6762</v>
      </c>
      <c r="C16" s="930">
        <v>8126</v>
      </c>
      <c r="D16" s="931">
        <v>8292</v>
      </c>
      <c r="E16" s="932">
        <v>120.3</v>
      </c>
      <c r="F16" s="933">
        <v>102</v>
      </c>
    </row>
    <row r="17" spans="1:6" ht="17.25" customHeight="1">
      <c r="A17" s="923" t="s">
        <v>236</v>
      </c>
      <c r="B17" s="929">
        <v>7562</v>
      </c>
      <c r="C17" s="930">
        <v>7384</v>
      </c>
      <c r="D17" s="931">
        <v>11152</v>
      </c>
      <c r="E17" s="932">
        <v>97.7</v>
      </c>
      <c r="F17" s="933">
        <v>151.9</v>
      </c>
    </row>
    <row r="18" spans="1:6" ht="17.25" customHeight="1">
      <c r="A18" s="923" t="s">
        <v>237</v>
      </c>
      <c r="B18" s="929">
        <v>1745</v>
      </c>
      <c r="C18" s="930">
        <v>1446</v>
      </c>
      <c r="D18" s="931">
        <v>1328</v>
      </c>
      <c r="E18" s="932">
        <v>83</v>
      </c>
      <c r="F18" s="933">
        <v>91.8</v>
      </c>
    </row>
    <row r="19" spans="1:6" ht="17.25" customHeight="1">
      <c r="A19" s="923" t="s">
        <v>238</v>
      </c>
      <c r="B19" s="929">
        <v>7513</v>
      </c>
      <c r="C19" s="930">
        <v>7959</v>
      </c>
      <c r="D19" s="931">
        <v>8784</v>
      </c>
      <c r="E19" s="932">
        <v>105.8</v>
      </c>
      <c r="F19" s="933">
        <v>111.4</v>
      </c>
    </row>
    <row r="20" spans="1:6" ht="17.25" customHeight="1">
      <c r="A20" s="923" t="s">
        <v>239</v>
      </c>
      <c r="B20" s="929">
        <v>5791</v>
      </c>
      <c r="C20" s="930">
        <v>7017</v>
      </c>
      <c r="D20" s="931">
        <v>7982</v>
      </c>
      <c r="E20" s="932">
        <v>125</v>
      </c>
      <c r="F20" s="933">
        <v>110.3</v>
      </c>
    </row>
    <row r="21" spans="1:6" ht="17.25" customHeight="1">
      <c r="A21" s="923" t="s">
        <v>240</v>
      </c>
      <c r="B21" s="929">
        <v>1876</v>
      </c>
      <c r="C21" s="930">
        <v>2040</v>
      </c>
      <c r="D21" s="931">
        <v>2136</v>
      </c>
      <c r="E21" s="932">
        <v>108.3</v>
      </c>
      <c r="F21" s="933">
        <v>104.7</v>
      </c>
    </row>
    <row r="22" spans="1:6" ht="17.25" customHeight="1" thickBot="1">
      <c r="A22" s="934" t="s">
        <v>241</v>
      </c>
      <c r="B22" s="935">
        <v>42123</v>
      </c>
      <c r="C22" s="936">
        <v>38245</v>
      </c>
      <c r="D22" s="937">
        <v>36000</v>
      </c>
      <c r="E22" s="938">
        <v>90.7</v>
      </c>
      <c r="F22" s="939">
        <v>94.2</v>
      </c>
    </row>
    <row r="23" spans="1:9" s="945" customFormat="1" ht="13.5" customHeight="1">
      <c r="A23" s="940" t="s">
        <v>222</v>
      </c>
      <c r="B23" s="941"/>
      <c r="C23" s="942"/>
      <c r="D23" s="942"/>
      <c r="E23" s="942"/>
      <c r="F23" s="943"/>
      <c r="G23" s="944"/>
      <c r="H23" s="944"/>
      <c r="I23" s="944"/>
    </row>
    <row r="24" spans="1:9" s="945" customFormat="1" ht="12" customHeight="1">
      <c r="A24" s="940" t="s">
        <v>1223</v>
      </c>
      <c r="B24" s="941"/>
      <c r="C24" s="942"/>
      <c r="D24" s="942"/>
      <c r="E24" s="942"/>
      <c r="F24" s="943"/>
      <c r="G24" s="944"/>
      <c r="H24" s="944"/>
      <c r="I24" s="944"/>
    </row>
    <row r="25" spans="1:9" ht="16.5">
      <c r="A25" s="906"/>
      <c r="B25" s="941"/>
      <c r="C25" s="942"/>
      <c r="D25" s="942"/>
      <c r="E25" s="942"/>
      <c r="F25" s="943"/>
      <c r="G25" s="946"/>
      <c r="H25" s="946"/>
      <c r="I25" s="946"/>
    </row>
    <row r="26" spans="1:9" ht="16.5">
      <c r="A26" s="947" t="s">
        <v>242</v>
      </c>
      <c r="B26" s="947"/>
      <c r="C26" s="947"/>
      <c r="D26" s="948"/>
      <c r="E26" s="948"/>
      <c r="F26" s="948"/>
      <c r="G26" s="946"/>
      <c r="H26" s="946"/>
      <c r="I26" s="946"/>
    </row>
    <row r="27" spans="1:6" ht="16.5">
      <c r="A27" s="906"/>
      <c r="B27" s="906"/>
      <c r="C27" s="906"/>
      <c r="D27" s="906"/>
      <c r="E27" s="906"/>
      <c r="F27" s="906"/>
    </row>
    <row r="28" spans="1:6" ht="17.25" thickBot="1">
      <c r="A28" s="906"/>
      <c r="B28" s="906"/>
      <c r="C28" s="906"/>
      <c r="D28" s="906"/>
      <c r="E28" s="906"/>
      <c r="F28" s="907" t="s">
        <v>581</v>
      </c>
    </row>
    <row r="29" spans="1:6" ht="16.5">
      <c r="A29" s="949"/>
      <c r="B29" s="2065" t="s">
        <v>224</v>
      </c>
      <c r="C29" s="2057"/>
      <c r="D29" s="2058"/>
      <c r="E29" s="2061" t="s">
        <v>225</v>
      </c>
      <c r="F29" s="2062"/>
    </row>
    <row r="30" spans="1:6" ht="16.5">
      <c r="A30" s="950"/>
      <c r="B30" s="2066"/>
      <c r="C30" s="2059"/>
      <c r="D30" s="2060"/>
      <c r="E30" s="2063" t="s">
        <v>193</v>
      </c>
      <c r="F30" s="2064"/>
    </row>
    <row r="31" spans="1:10" ht="17.25" thickBot="1">
      <c r="A31" s="951"/>
      <c r="B31" s="952">
        <v>2005</v>
      </c>
      <c r="C31" s="953">
        <v>2006</v>
      </c>
      <c r="D31" s="954">
        <v>2007</v>
      </c>
      <c r="E31" s="955">
        <v>2006</v>
      </c>
      <c r="F31" s="956">
        <v>2007</v>
      </c>
      <c r="J31" s="905" t="s">
        <v>1131</v>
      </c>
    </row>
    <row r="32" spans="1:6" ht="17.25" thickTop="1">
      <c r="A32" s="957" t="s">
        <v>243</v>
      </c>
      <c r="B32" s="958">
        <v>84854</v>
      </c>
      <c r="C32" s="930">
        <v>87419</v>
      </c>
      <c r="D32" s="931">
        <v>85398</v>
      </c>
      <c r="E32" s="932">
        <v>103.1</v>
      </c>
      <c r="F32" s="933">
        <v>97.8</v>
      </c>
    </row>
    <row r="33" spans="1:6" ht="16.5">
      <c r="A33" s="957" t="s">
        <v>244</v>
      </c>
      <c r="B33" s="958">
        <v>64268</v>
      </c>
      <c r="C33" s="930">
        <v>65197</v>
      </c>
      <c r="D33" s="931">
        <v>64946</v>
      </c>
      <c r="E33" s="932">
        <v>101.4</v>
      </c>
      <c r="F33" s="933">
        <v>99.7</v>
      </c>
    </row>
    <row r="34" spans="1:6" ht="16.5">
      <c r="A34" s="957" t="s">
        <v>245</v>
      </c>
      <c r="B34" s="958">
        <v>59306</v>
      </c>
      <c r="C34" s="930">
        <v>60520</v>
      </c>
      <c r="D34" s="931">
        <v>60516</v>
      </c>
      <c r="E34" s="932">
        <v>102</v>
      </c>
      <c r="F34" s="933">
        <v>100</v>
      </c>
    </row>
    <row r="35" spans="1:6" ht="16.5">
      <c r="A35" s="957" t="s">
        <v>246</v>
      </c>
      <c r="B35" s="958">
        <v>74682</v>
      </c>
      <c r="C35" s="930">
        <v>78935</v>
      </c>
      <c r="D35" s="931">
        <v>83440</v>
      </c>
      <c r="E35" s="932">
        <v>105.7</v>
      </c>
      <c r="F35" s="933">
        <v>105.7</v>
      </c>
    </row>
    <row r="36" spans="1:6" ht="16.5">
      <c r="A36" s="957" t="s">
        <v>247</v>
      </c>
      <c r="B36" s="958">
        <v>52648</v>
      </c>
      <c r="C36" s="930">
        <v>52529</v>
      </c>
      <c r="D36" s="931">
        <v>45773</v>
      </c>
      <c r="E36" s="932">
        <v>99.8</v>
      </c>
      <c r="F36" s="933">
        <v>87.1</v>
      </c>
    </row>
    <row r="37" spans="1:6" ht="16.5">
      <c r="A37" s="957" t="s">
        <v>248</v>
      </c>
      <c r="B37" s="958">
        <v>85264</v>
      </c>
      <c r="C37" s="930">
        <v>89129</v>
      </c>
      <c r="D37" s="931">
        <v>88289</v>
      </c>
      <c r="E37" s="932">
        <v>104.5</v>
      </c>
      <c r="F37" s="933">
        <v>99.1</v>
      </c>
    </row>
    <row r="38" spans="1:6" ht="16.5">
      <c r="A38" s="957" t="s">
        <v>249</v>
      </c>
      <c r="B38" s="958">
        <v>47790</v>
      </c>
      <c r="C38" s="930">
        <v>48044</v>
      </c>
      <c r="D38" s="931">
        <v>47924</v>
      </c>
      <c r="E38" s="932">
        <v>100.5</v>
      </c>
      <c r="F38" s="933">
        <v>99.7</v>
      </c>
    </row>
    <row r="39" spans="1:6" ht="16.5">
      <c r="A39" s="957" t="s">
        <v>250</v>
      </c>
      <c r="B39" s="958">
        <v>9414</v>
      </c>
      <c r="C39" s="930">
        <v>9393</v>
      </c>
      <c r="D39" s="931">
        <v>9536</v>
      </c>
      <c r="E39" s="932">
        <v>99.8</v>
      </c>
      <c r="F39" s="933">
        <v>101.5</v>
      </c>
    </row>
    <row r="40" spans="1:6" ht="16.5">
      <c r="A40" s="957" t="s">
        <v>251</v>
      </c>
      <c r="B40" s="958">
        <v>27493</v>
      </c>
      <c r="C40" s="930">
        <v>25029</v>
      </c>
      <c r="D40" s="931">
        <v>26963</v>
      </c>
      <c r="E40" s="932">
        <v>91</v>
      </c>
      <c r="F40" s="933">
        <v>107.6</v>
      </c>
    </row>
    <row r="41" spans="1:6" ht="16.5">
      <c r="A41" s="957" t="s">
        <v>252</v>
      </c>
      <c r="B41" s="958">
        <v>2076</v>
      </c>
      <c r="C41" s="930">
        <v>2170</v>
      </c>
      <c r="D41" s="931">
        <v>2295</v>
      </c>
      <c r="E41" s="932">
        <v>104.5</v>
      </c>
      <c r="F41" s="933">
        <v>105.5</v>
      </c>
    </row>
    <row r="42" spans="1:6" ht="17.25" thickBot="1">
      <c r="A42" s="959" t="s">
        <v>253</v>
      </c>
      <c r="B42" s="960">
        <v>19108</v>
      </c>
      <c r="C42" s="936">
        <v>18074</v>
      </c>
      <c r="D42" s="937">
        <v>17326</v>
      </c>
      <c r="E42" s="938">
        <v>94.7</v>
      </c>
      <c r="F42" s="939">
        <v>95.8</v>
      </c>
    </row>
    <row r="43" spans="1:6" s="945" customFormat="1" ht="12.75" customHeight="1">
      <c r="A43" s="961" t="s">
        <v>254</v>
      </c>
      <c r="B43" s="906"/>
      <c r="C43" s="906"/>
      <c r="D43" s="906"/>
      <c r="E43" s="906"/>
      <c r="F43" s="906"/>
    </row>
    <row r="44" spans="1:6" s="945" customFormat="1" ht="13.5" customHeight="1">
      <c r="A44" s="940" t="s">
        <v>222</v>
      </c>
      <c r="B44" s="906"/>
      <c r="C44" s="906"/>
      <c r="D44" s="906"/>
      <c r="E44" s="906"/>
      <c r="F44" s="906"/>
    </row>
    <row r="45" spans="1:6" s="945" customFormat="1" ht="13.5" customHeight="1">
      <c r="A45" s="940" t="s">
        <v>1070</v>
      </c>
      <c r="B45" s="906"/>
      <c r="C45" s="906"/>
      <c r="D45" s="906"/>
      <c r="E45" s="906"/>
      <c r="F45" s="906"/>
    </row>
  </sheetData>
  <mergeCells count="6">
    <mergeCell ref="B4:D5"/>
    <mergeCell ref="E4:F4"/>
    <mergeCell ref="E5:F5"/>
    <mergeCell ref="B29:D30"/>
    <mergeCell ref="E29:F29"/>
    <mergeCell ref="E30:F30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16">
      <selection activeCell="N34" sqref="N34"/>
    </sheetView>
  </sheetViews>
  <sheetFormatPr defaultColWidth="9.140625" defaultRowHeight="15"/>
  <cols>
    <col min="1" max="1" width="18.8515625" style="3" customWidth="1"/>
    <col min="2" max="10" width="9.140625" style="26" customWidth="1"/>
    <col min="11" max="12" width="9.57421875" style="26" customWidth="1"/>
    <col min="13" max="13" width="11.7109375" style="26" customWidth="1"/>
    <col min="14" max="15" width="11.7109375" style="26" bestFit="1" customWidth="1"/>
    <col min="16" max="16" width="8.7109375" style="26" bestFit="1" customWidth="1"/>
    <col min="17" max="17" width="9.57421875" style="26" bestFit="1" customWidth="1"/>
    <col min="18" max="18" width="7.57421875" style="26" customWidth="1"/>
    <col min="19" max="19" width="6.140625" style="26" customWidth="1"/>
    <col min="20" max="21" width="9.140625" style="26" customWidth="1"/>
    <col min="22" max="22" width="9.57421875" style="26" customWidth="1"/>
    <col min="23" max="23" width="10.421875" style="26" customWidth="1"/>
    <col min="24" max="24" width="18.00390625" style="26" bestFit="1" customWidth="1"/>
    <col min="25" max="16384" width="9.140625" style="26" customWidth="1"/>
  </cols>
  <sheetData>
    <row r="1" ht="14.25">
      <c r="A1" s="3" t="s">
        <v>1071</v>
      </c>
    </row>
    <row r="2" spans="2:13" ht="15.75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560</v>
      </c>
    </row>
    <row r="3" spans="1:24" ht="34.5" customHeight="1">
      <c r="A3" s="1973" t="s">
        <v>1041</v>
      </c>
      <c r="B3" s="45" t="s">
        <v>1072</v>
      </c>
      <c r="C3" s="46"/>
      <c r="D3" s="1976" t="s">
        <v>1073</v>
      </c>
      <c r="E3" s="1977"/>
      <c r="F3" s="1976" t="s">
        <v>1074</v>
      </c>
      <c r="G3" s="1977"/>
      <c r="H3" s="1963" t="s">
        <v>1075</v>
      </c>
      <c r="I3" s="1964"/>
      <c r="J3" s="1976" t="s">
        <v>1076</v>
      </c>
      <c r="K3" s="1977"/>
      <c r="L3" s="1976" t="s">
        <v>1077</v>
      </c>
      <c r="M3" s="1966"/>
      <c r="N3" s="1970"/>
      <c r="O3" s="1970"/>
      <c r="P3" s="1970"/>
      <c r="Q3" s="1970"/>
      <c r="R3" s="1970"/>
      <c r="S3" s="1970"/>
      <c r="X3" s="1970"/>
    </row>
    <row r="4" spans="1:28" ht="12.75" customHeight="1">
      <c r="A4" s="1974"/>
      <c r="B4" s="1978" t="s">
        <v>1078</v>
      </c>
      <c r="C4" s="1962"/>
      <c r="D4" s="1962"/>
      <c r="E4" s="1962"/>
      <c r="F4" s="1971" t="s">
        <v>1079</v>
      </c>
      <c r="G4" s="1962"/>
      <c r="H4" s="1971">
        <v>1000</v>
      </c>
      <c r="I4" s="1962"/>
      <c r="J4" s="1962"/>
      <c r="K4" s="1962"/>
      <c r="L4" s="1971" t="s">
        <v>1079</v>
      </c>
      <c r="M4" s="1972"/>
      <c r="N4" s="1970"/>
      <c r="O4" s="1970"/>
      <c r="P4" s="1970"/>
      <c r="Q4" s="1970"/>
      <c r="R4" s="1970"/>
      <c r="S4" s="1970"/>
      <c r="T4" s="1965"/>
      <c r="U4" s="1965"/>
      <c r="V4" s="1965"/>
      <c r="W4" s="1965"/>
      <c r="X4" s="1970"/>
      <c r="Y4" s="1965"/>
      <c r="Z4" s="1965"/>
      <c r="AA4" s="1965"/>
      <c r="AB4" s="1965"/>
    </row>
    <row r="5" spans="1:28" ht="15.75" thickBot="1">
      <c r="A5" s="1975"/>
      <c r="B5" s="48">
        <v>2003</v>
      </c>
      <c r="C5" s="49">
        <v>2004</v>
      </c>
      <c r="D5" s="49">
        <v>2003</v>
      </c>
      <c r="E5" s="49">
        <v>2004</v>
      </c>
      <c r="F5" s="49">
        <v>2003</v>
      </c>
      <c r="G5" s="49">
        <v>2004</v>
      </c>
      <c r="H5" s="49">
        <v>2003</v>
      </c>
      <c r="I5" s="49">
        <v>2004</v>
      </c>
      <c r="J5" s="49">
        <v>2003</v>
      </c>
      <c r="K5" s="49">
        <v>2004</v>
      </c>
      <c r="L5" s="49">
        <v>2003</v>
      </c>
      <c r="M5" s="50">
        <v>2004</v>
      </c>
      <c r="N5" s="1970"/>
      <c r="O5" s="1970"/>
      <c r="P5" s="1970"/>
      <c r="Q5" s="1970"/>
      <c r="R5" s="1970"/>
      <c r="S5" s="1970"/>
      <c r="V5" s="92"/>
      <c r="W5" s="92"/>
      <c r="X5" s="1970"/>
      <c r="AA5" s="92"/>
      <c r="AB5" s="92"/>
    </row>
    <row r="6" spans="1:26" ht="15.75" thickTop="1">
      <c r="A6" s="51" t="s">
        <v>1080</v>
      </c>
      <c r="B6" s="52">
        <v>21853</v>
      </c>
      <c r="C6" s="53">
        <v>22303</v>
      </c>
      <c r="D6" s="53">
        <v>20079</v>
      </c>
      <c r="E6" s="53">
        <v>20826</v>
      </c>
      <c r="F6" s="54">
        <v>4.000138985540946</v>
      </c>
      <c r="G6" s="54">
        <v>3.9999532648453764</v>
      </c>
      <c r="H6" s="53">
        <v>19731</v>
      </c>
      <c r="I6" s="53">
        <v>19913</v>
      </c>
      <c r="J6" s="53">
        <v>859</v>
      </c>
      <c r="K6" s="53">
        <v>853</v>
      </c>
      <c r="L6" s="54">
        <v>4.353555319041103</v>
      </c>
      <c r="M6" s="55">
        <v>4.283633807060714</v>
      </c>
      <c r="N6" s="93"/>
      <c r="O6" s="93"/>
      <c r="Q6" s="93"/>
      <c r="R6" s="94"/>
      <c r="S6" s="92"/>
      <c r="T6" s="94"/>
      <c r="U6" s="94"/>
      <c r="V6" s="92"/>
      <c r="W6" s="92"/>
      <c r="Y6" s="93"/>
      <c r="Z6" s="93"/>
    </row>
    <row r="7" spans="1:26" ht="13.5" customHeight="1">
      <c r="A7" s="51" t="s">
        <v>1081</v>
      </c>
      <c r="B7" s="52">
        <v>24139</v>
      </c>
      <c r="C7" s="53">
        <v>24658</v>
      </c>
      <c r="D7" s="53">
        <v>11567</v>
      </c>
      <c r="E7" s="53">
        <v>13082</v>
      </c>
      <c r="F7" s="54">
        <v>2.1668332277383713</v>
      </c>
      <c r="G7" s="54">
        <v>2.2998681070342784</v>
      </c>
      <c r="H7" s="53">
        <v>8116</v>
      </c>
      <c r="I7" s="53">
        <v>8120</v>
      </c>
      <c r="J7" s="56">
        <v>367</v>
      </c>
      <c r="K7" s="56">
        <v>352</v>
      </c>
      <c r="L7" s="54">
        <v>4.521931986200099</v>
      </c>
      <c r="M7" s="55">
        <v>4.334975369458128</v>
      </c>
      <c r="N7" s="93"/>
      <c r="O7" s="93"/>
      <c r="Q7" s="93"/>
      <c r="R7" s="94"/>
      <c r="S7" s="92"/>
      <c r="T7" s="94"/>
      <c r="U7" s="94"/>
      <c r="V7" s="92"/>
      <c r="W7" s="92"/>
      <c r="Y7" s="93"/>
      <c r="Z7" s="93"/>
    </row>
    <row r="8" spans="1:26" ht="13.5" customHeight="1">
      <c r="A8" s="51" t="s">
        <v>1082</v>
      </c>
      <c r="B8" s="52">
        <v>22671</v>
      </c>
      <c r="C8" s="53">
        <v>23279</v>
      </c>
      <c r="D8" s="53">
        <v>18089</v>
      </c>
      <c r="E8" s="53">
        <v>19079</v>
      </c>
      <c r="F8" s="54">
        <v>1.306878047529692</v>
      </c>
      <c r="G8" s="54">
        <v>1.2999139277869172</v>
      </c>
      <c r="H8" s="53">
        <v>10318</v>
      </c>
      <c r="I8" s="53">
        <v>10340</v>
      </c>
      <c r="J8" s="56">
        <v>169</v>
      </c>
      <c r="K8" s="56">
        <v>164</v>
      </c>
      <c r="L8" s="54">
        <v>1.6379143244814887</v>
      </c>
      <c r="M8" s="55">
        <v>1.586073500967118</v>
      </c>
      <c r="N8" s="93"/>
      <c r="O8" s="93"/>
      <c r="Q8" s="93"/>
      <c r="R8" s="94"/>
      <c r="S8" s="92"/>
      <c r="T8" s="94"/>
      <c r="U8" s="94"/>
      <c r="V8" s="92"/>
      <c r="W8" s="92"/>
      <c r="Y8" s="93"/>
      <c r="Z8" s="93"/>
    </row>
    <row r="9" spans="1:26" ht="13.5" customHeight="1">
      <c r="A9" s="51" t="s">
        <v>1083</v>
      </c>
      <c r="B9" s="52">
        <v>3499</v>
      </c>
      <c r="C9" s="53">
        <v>3636</v>
      </c>
      <c r="D9" s="53">
        <v>1512</v>
      </c>
      <c r="E9" s="53">
        <v>1589</v>
      </c>
      <c r="F9" s="54">
        <v>6.40933502072561</v>
      </c>
      <c r="G9" s="54">
        <v>6.25794989243519</v>
      </c>
      <c r="H9" s="53">
        <v>178470</v>
      </c>
      <c r="I9" s="53">
        <v>180654</v>
      </c>
      <c r="J9" s="53">
        <v>26471</v>
      </c>
      <c r="K9" s="53">
        <v>25869</v>
      </c>
      <c r="L9" s="54">
        <v>14.83218468089875</v>
      </c>
      <c r="M9" s="55">
        <v>14.319638646251951</v>
      </c>
      <c r="N9" s="93"/>
      <c r="O9" s="93"/>
      <c r="Q9" s="93"/>
      <c r="R9" s="94"/>
      <c r="S9" s="92"/>
      <c r="T9" s="94"/>
      <c r="U9" s="94"/>
      <c r="V9" s="92"/>
      <c r="W9" s="92"/>
      <c r="Z9" s="93"/>
    </row>
    <row r="10" spans="1:27" ht="13.5" customHeight="1">
      <c r="A10" s="51" t="s">
        <v>1084</v>
      </c>
      <c r="B10" s="52">
        <v>1821</v>
      </c>
      <c r="C10" s="53">
        <v>1939</v>
      </c>
      <c r="D10" s="53">
        <v>3296</v>
      </c>
      <c r="E10" s="53">
        <v>3635</v>
      </c>
      <c r="F10" s="54">
        <v>11.29957316317995</v>
      </c>
      <c r="G10" s="54">
        <v>10.966948171629646</v>
      </c>
      <c r="H10" s="53">
        <v>7897</v>
      </c>
      <c r="I10" s="53">
        <v>7829</v>
      </c>
      <c r="J10" s="56">
        <v>493</v>
      </c>
      <c r="K10" s="56">
        <v>458</v>
      </c>
      <c r="L10" s="54">
        <v>6.242877041914651</v>
      </c>
      <c r="M10" s="55">
        <v>5.850044705581811</v>
      </c>
      <c r="N10" s="93"/>
      <c r="O10" s="93"/>
      <c r="Q10" s="93"/>
      <c r="R10" s="94"/>
      <c r="S10" s="92"/>
      <c r="T10" s="94"/>
      <c r="U10" s="94"/>
      <c r="V10" s="92"/>
      <c r="W10" s="92"/>
      <c r="Z10" s="93"/>
      <c r="AA10" s="92"/>
    </row>
    <row r="11" spans="1:26" ht="13.5" customHeight="1">
      <c r="A11" s="51" t="s">
        <v>1045</v>
      </c>
      <c r="B11" s="52">
        <v>24315</v>
      </c>
      <c r="C11" s="53">
        <v>24835</v>
      </c>
      <c r="D11" s="53">
        <v>23152</v>
      </c>
      <c r="E11" s="53">
        <v>24428</v>
      </c>
      <c r="F11" s="54">
        <v>2.199871007007427</v>
      </c>
      <c r="G11" s="54">
        <v>2.1999886752566944</v>
      </c>
      <c r="H11" s="53">
        <v>31510</v>
      </c>
      <c r="I11" s="53">
        <v>31744</v>
      </c>
      <c r="J11" s="56">
        <v>728</v>
      </c>
      <c r="K11" s="56">
        <v>710</v>
      </c>
      <c r="L11" s="54">
        <v>2.3103776578863853</v>
      </c>
      <c r="M11" s="55">
        <v>2.2366431451612905</v>
      </c>
      <c r="N11" s="93"/>
      <c r="O11" s="93"/>
      <c r="Q11" s="93"/>
      <c r="R11" s="94"/>
      <c r="S11" s="92"/>
      <c r="T11" s="94"/>
      <c r="U11" s="94"/>
      <c r="V11" s="92"/>
      <c r="W11" s="92"/>
      <c r="Y11" s="93"/>
      <c r="Z11" s="93"/>
    </row>
    <row r="12" spans="1:26" ht="13.5" customHeight="1">
      <c r="A12" s="51" t="s">
        <v>1085</v>
      </c>
      <c r="B12" s="57">
        <v>235</v>
      </c>
      <c r="C12" s="56">
        <v>234</v>
      </c>
      <c r="D12" s="56">
        <v>198</v>
      </c>
      <c r="E12" s="56">
        <v>197</v>
      </c>
      <c r="F12" s="54">
        <v>59.033222317029534</v>
      </c>
      <c r="G12" s="54">
        <v>58.212840613147364</v>
      </c>
      <c r="H12" s="53">
        <v>3865</v>
      </c>
      <c r="I12" s="53">
        <v>3912</v>
      </c>
      <c r="J12" s="53">
        <v>2708</v>
      </c>
      <c r="K12" s="53">
        <v>2705</v>
      </c>
      <c r="L12" s="54">
        <v>70.0646830530401</v>
      </c>
      <c r="M12" s="55">
        <v>69.14621676891616</v>
      </c>
      <c r="N12" s="93"/>
      <c r="O12" s="93"/>
      <c r="Q12" s="93"/>
      <c r="R12" s="94"/>
      <c r="S12" s="92"/>
      <c r="T12" s="94"/>
      <c r="U12" s="94"/>
      <c r="V12" s="92"/>
      <c r="W12" s="92"/>
      <c r="Z12" s="93"/>
    </row>
    <row r="13" spans="1:26" ht="13.5" customHeight="1">
      <c r="A13" s="51" t="s">
        <v>1086</v>
      </c>
      <c r="B13" s="52">
        <v>1321</v>
      </c>
      <c r="C13" s="53">
        <v>1441</v>
      </c>
      <c r="D13" s="56">
        <v>227</v>
      </c>
      <c r="E13" s="56">
        <v>241</v>
      </c>
      <c r="F13" s="54">
        <v>11.148832493542214</v>
      </c>
      <c r="G13" s="54">
        <v>10.754908019666974</v>
      </c>
      <c r="H13" s="53">
        <v>1311709</v>
      </c>
      <c r="I13" s="53">
        <v>1320892</v>
      </c>
      <c r="J13" s="53">
        <v>851028</v>
      </c>
      <c r="K13" s="53">
        <v>849417</v>
      </c>
      <c r="L13" s="54">
        <v>64.87932918048134</v>
      </c>
      <c r="M13" s="55">
        <v>64.30631724622452</v>
      </c>
      <c r="N13" s="93"/>
      <c r="O13" s="93"/>
      <c r="Q13" s="93"/>
      <c r="R13" s="94"/>
      <c r="S13" s="92"/>
      <c r="T13" s="94"/>
      <c r="U13" s="94"/>
      <c r="V13" s="92"/>
      <c r="W13" s="92"/>
      <c r="Y13" s="93"/>
      <c r="Z13" s="93"/>
    </row>
    <row r="14" spans="1:26" ht="13.5" customHeight="1">
      <c r="A14" s="51" t="s">
        <v>1087</v>
      </c>
      <c r="B14" s="52">
        <v>2573</v>
      </c>
      <c r="C14" s="53">
        <v>2681</v>
      </c>
      <c r="D14" s="56">
        <v>931</v>
      </c>
      <c r="E14" s="56">
        <v>995</v>
      </c>
      <c r="F14" s="54">
        <v>5.497962159801066</v>
      </c>
      <c r="G14" s="54">
        <v>5.500772990304234</v>
      </c>
      <c r="H14" s="53">
        <v>11300</v>
      </c>
      <c r="I14" s="53">
        <v>11328</v>
      </c>
      <c r="J14" s="53">
        <v>1717</v>
      </c>
      <c r="K14" s="53">
        <v>1679</v>
      </c>
      <c r="L14" s="54">
        <v>15.194690265486726</v>
      </c>
      <c r="M14" s="55">
        <v>14.821680790960452</v>
      </c>
      <c r="N14" s="93"/>
      <c r="O14" s="93"/>
      <c r="Q14" s="93"/>
      <c r="R14" s="94"/>
      <c r="S14" s="92"/>
      <c r="T14" s="94"/>
      <c r="U14" s="94"/>
      <c r="V14" s="92"/>
      <c r="W14" s="92"/>
      <c r="Z14" s="93"/>
    </row>
    <row r="15" spans="1:23" ht="13.5" customHeight="1">
      <c r="A15" s="51" t="s">
        <v>1088</v>
      </c>
      <c r="B15" s="52">
        <v>12353</v>
      </c>
      <c r="C15" s="53">
        <v>12714</v>
      </c>
      <c r="D15" s="53">
        <v>6267</v>
      </c>
      <c r="E15" s="53">
        <v>6724</v>
      </c>
      <c r="F15" s="54">
        <v>3.7954575231152266</v>
      </c>
      <c r="G15" s="54">
        <v>3.796314034423735</v>
      </c>
      <c r="H15" s="53">
        <v>802</v>
      </c>
      <c r="I15" s="53">
        <v>808</v>
      </c>
      <c r="J15" s="53">
        <v>60</v>
      </c>
      <c r="K15" s="53">
        <v>58</v>
      </c>
      <c r="L15" s="54">
        <v>7.4812967581047385</v>
      </c>
      <c r="M15" s="55">
        <v>7.178217821782178</v>
      </c>
      <c r="N15" s="93"/>
      <c r="O15" s="93"/>
      <c r="Q15" s="93"/>
      <c r="R15" s="94"/>
      <c r="S15" s="92"/>
      <c r="T15" s="94"/>
      <c r="U15" s="94"/>
      <c r="V15" s="92"/>
      <c r="W15" s="92"/>
    </row>
    <row r="16" spans="1:26" ht="13.5" customHeight="1">
      <c r="A16" s="51" t="s">
        <v>1089</v>
      </c>
      <c r="B16" s="52">
        <v>5880</v>
      </c>
      <c r="C16" s="53">
        <v>6123</v>
      </c>
      <c r="D16" s="53">
        <v>2477</v>
      </c>
      <c r="E16" s="53">
        <v>2623</v>
      </c>
      <c r="F16" s="54">
        <v>3.1524424932145583</v>
      </c>
      <c r="G16" s="54">
        <v>3.108365986679166</v>
      </c>
      <c r="H16" s="53">
        <v>10236</v>
      </c>
      <c r="I16" s="53">
        <v>10226</v>
      </c>
      <c r="J16" s="56">
        <v>766</v>
      </c>
      <c r="K16" s="56">
        <v>742</v>
      </c>
      <c r="L16" s="54">
        <v>7.4833919499804615</v>
      </c>
      <c r="M16" s="55">
        <v>7.2560140817523955</v>
      </c>
      <c r="N16" s="93"/>
      <c r="O16" s="93"/>
      <c r="Q16" s="93"/>
      <c r="R16" s="94"/>
      <c r="S16" s="92"/>
      <c r="T16" s="94"/>
      <c r="U16" s="94"/>
      <c r="V16" s="92"/>
      <c r="W16" s="92"/>
      <c r="Y16" s="93"/>
      <c r="Z16" s="93"/>
    </row>
    <row r="17" spans="1:26" ht="13.5" customHeight="1">
      <c r="A17" s="51" t="s">
        <v>1090</v>
      </c>
      <c r="B17" s="52">
        <v>30393</v>
      </c>
      <c r="C17" s="53">
        <v>31059</v>
      </c>
      <c r="D17" s="53">
        <v>19828</v>
      </c>
      <c r="E17" s="53">
        <v>21109</v>
      </c>
      <c r="F17" s="54">
        <v>2.1892183315789113</v>
      </c>
      <c r="G17" s="54">
        <v>2.200143313139209</v>
      </c>
      <c r="H17" s="53">
        <v>5364</v>
      </c>
      <c r="I17" s="53">
        <v>5375</v>
      </c>
      <c r="J17" s="53">
        <v>180</v>
      </c>
      <c r="K17" s="53">
        <v>174</v>
      </c>
      <c r="L17" s="54">
        <v>3.3557046979865772</v>
      </c>
      <c r="M17" s="55">
        <v>3.2372093023255815</v>
      </c>
      <c r="N17" s="93"/>
      <c r="O17" s="93"/>
      <c r="Q17" s="93"/>
      <c r="R17" s="94"/>
      <c r="S17" s="92"/>
      <c r="T17" s="94"/>
      <c r="U17" s="94"/>
      <c r="V17" s="92"/>
      <c r="W17" s="92"/>
      <c r="Y17" s="93"/>
      <c r="Z17" s="93"/>
    </row>
    <row r="18" spans="1:23" ht="13.5" customHeight="1">
      <c r="A18" s="51" t="s">
        <v>1091</v>
      </c>
      <c r="B18" s="52">
        <v>4951</v>
      </c>
      <c r="C18" s="53">
        <v>5317</v>
      </c>
      <c r="D18" s="53">
        <v>1878</v>
      </c>
      <c r="E18" s="53">
        <v>2000</v>
      </c>
      <c r="F18" s="54">
        <v>3.9852687860305367</v>
      </c>
      <c r="G18" s="54">
        <v>3.8535445996023374</v>
      </c>
      <c r="H18" s="53">
        <v>1323</v>
      </c>
      <c r="I18" s="53">
        <v>1308</v>
      </c>
      <c r="J18" s="56">
        <v>139</v>
      </c>
      <c r="K18" s="56">
        <v>134</v>
      </c>
      <c r="L18" s="54">
        <v>10.506424792139077</v>
      </c>
      <c r="M18" s="55">
        <v>10.244648318042813</v>
      </c>
      <c r="N18" s="93"/>
      <c r="O18" s="93"/>
      <c r="Q18" s="93"/>
      <c r="R18" s="94"/>
      <c r="S18" s="92"/>
      <c r="T18" s="94"/>
      <c r="U18" s="94"/>
      <c r="V18" s="92"/>
      <c r="W18" s="92"/>
    </row>
    <row r="19" spans="1:27" ht="13.5" customHeight="1">
      <c r="A19" s="51" t="s">
        <v>1092</v>
      </c>
      <c r="B19" s="52">
        <v>24249</v>
      </c>
      <c r="C19" s="53">
        <v>25107</v>
      </c>
      <c r="D19" s="53">
        <v>14549</v>
      </c>
      <c r="E19" s="53">
        <v>15492</v>
      </c>
      <c r="F19" s="54">
        <v>3.1456788308337678</v>
      </c>
      <c r="G19" s="54">
        <v>3.0999853703808293</v>
      </c>
      <c r="H19" s="53">
        <v>5207</v>
      </c>
      <c r="I19" s="53">
        <v>5215</v>
      </c>
      <c r="J19" s="53">
        <v>273</v>
      </c>
      <c r="K19" s="53">
        <v>262</v>
      </c>
      <c r="L19" s="54">
        <v>5.2429421932014595</v>
      </c>
      <c r="M19" s="55">
        <v>5.023969319271333</v>
      </c>
      <c r="N19" s="93"/>
      <c r="O19" s="93"/>
      <c r="Q19" s="93"/>
      <c r="R19" s="94"/>
      <c r="S19" s="92"/>
      <c r="T19" s="94"/>
      <c r="U19" s="94"/>
      <c r="V19" s="92"/>
      <c r="W19" s="92"/>
      <c r="Y19" s="93"/>
      <c r="Z19" s="93"/>
      <c r="AA19" s="92"/>
    </row>
    <row r="20" spans="1:26" ht="13.5" customHeight="1">
      <c r="A20" s="51" t="s">
        <v>1093</v>
      </c>
      <c r="B20" s="52">
        <v>22579</v>
      </c>
      <c r="C20" s="53">
        <v>22987</v>
      </c>
      <c r="D20" s="53">
        <v>17562</v>
      </c>
      <c r="E20" s="53">
        <v>20934</v>
      </c>
      <c r="F20" s="54">
        <v>2.2450534325042724</v>
      </c>
      <c r="G20" s="54">
        <v>2.4999709940212784</v>
      </c>
      <c r="H20" s="53">
        <v>60144</v>
      </c>
      <c r="I20" s="53">
        <v>60434</v>
      </c>
      <c r="J20" s="53">
        <v>1736</v>
      </c>
      <c r="K20" s="53">
        <v>1659</v>
      </c>
      <c r="L20" s="54">
        <v>2.8864059590316575</v>
      </c>
      <c r="M20" s="55">
        <v>2.7451434622894397</v>
      </c>
      <c r="N20" s="93"/>
      <c r="O20" s="93"/>
      <c r="Q20" s="93"/>
      <c r="R20" s="94"/>
      <c r="S20" s="92"/>
      <c r="T20" s="94"/>
      <c r="U20" s="94"/>
      <c r="V20" s="92"/>
      <c r="W20" s="92"/>
      <c r="Y20" s="93"/>
      <c r="Z20" s="93"/>
    </row>
    <row r="21" spans="1:26" ht="13.5" customHeight="1">
      <c r="A21" s="51" t="s">
        <v>1094</v>
      </c>
      <c r="B21" s="52">
        <v>22886</v>
      </c>
      <c r="C21" s="53">
        <v>23238</v>
      </c>
      <c r="D21" s="53">
        <v>11188</v>
      </c>
      <c r="E21" s="53">
        <v>12236</v>
      </c>
      <c r="F21" s="54">
        <v>1.0692801565047747</v>
      </c>
      <c r="G21" s="54">
        <v>1.0999860738101577</v>
      </c>
      <c r="H21" s="53">
        <v>82476</v>
      </c>
      <c r="I21" s="53">
        <v>82526</v>
      </c>
      <c r="J21" s="53">
        <v>1804</v>
      </c>
      <c r="K21" s="53">
        <v>1724</v>
      </c>
      <c r="L21" s="54">
        <v>2.187302972986081</v>
      </c>
      <c r="M21" s="55">
        <v>2.089038606015074</v>
      </c>
      <c r="N21" s="93"/>
      <c r="O21" s="93"/>
      <c r="Q21" s="93"/>
      <c r="R21" s="94"/>
      <c r="S21" s="92"/>
      <c r="T21" s="94"/>
      <c r="U21" s="94"/>
      <c r="V21" s="92"/>
      <c r="W21" s="92"/>
      <c r="Y21" s="93"/>
      <c r="Z21" s="93"/>
    </row>
    <row r="22" spans="1:26" ht="13.5" customHeight="1">
      <c r="A22" s="51" t="s">
        <v>1095</v>
      </c>
      <c r="B22" s="52">
        <v>11508</v>
      </c>
      <c r="C22" s="53">
        <v>11990</v>
      </c>
      <c r="D22" s="53">
        <v>5015</v>
      </c>
      <c r="E22" s="53">
        <v>6350</v>
      </c>
      <c r="F22" s="54">
        <v>5.2845138595435195</v>
      </c>
      <c r="G22" s="54">
        <v>6.199747550093938</v>
      </c>
      <c r="H22" s="53">
        <v>10976</v>
      </c>
      <c r="I22" s="53">
        <v>10977</v>
      </c>
      <c r="J22" s="53">
        <v>1331</v>
      </c>
      <c r="K22" s="53">
        <v>1285</v>
      </c>
      <c r="L22" s="54">
        <v>12.126457725947521</v>
      </c>
      <c r="M22" s="55">
        <v>11.706294980413592</v>
      </c>
      <c r="N22" s="93"/>
      <c r="O22" s="93"/>
      <c r="Q22" s="93"/>
      <c r="R22" s="94"/>
      <c r="S22" s="92"/>
      <c r="T22" s="94"/>
      <c r="U22" s="94"/>
      <c r="V22" s="92"/>
      <c r="W22" s="92"/>
      <c r="Y22" s="93"/>
      <c r="Z22" s="93"/>
    </row>
    <row r="23" spans="1:26" ht="13.5" customHeight="1">
      <c r="A23" s="51" t="s">
        <v>1096</v>
      </c>
      <c r="B23" s="52">
        <v>5235</v>
      </c>
      <c r="C23" s="53">
        <v>5470</v>
      </c>
      <c r="D23" s="53">
        <v>1693</v>
      </c>
      <c r="E23" s="53">
        <v>2040</v>
      </c>
      <c r="F23" s="54">
        <v>3.503474783775491</v>
      </c>
      <c r="G23" s="54">
        <v>3.8997634055761754</v>
      </c>
      <c r="H23" s="53">
        <v>9877</v>
      </c>
      <c r="I23" s="53">
        <v>9831</v>
      </c>
      <c r="J23" s="53">
        <v>1070</v>
      </c>
      <c r="K23" s="53">
        <v>1028</v>
      </c>
      <c r="L23" s="54">
        <v>10.833248962235496</v>
      </c>
      <c r="M23" s="55">
        <v>10.456718543383175</v>
      </c>
      <c r="N23" s="93"/>
      <c r="O23" s="93"/>
      <c r="Q23" s="93"/>
      <c r="R23" s="94"/>
      <c r="S23" s="92"/>
      <c r="T23" s="94"/>
      <c r="U23" s="94"/>
      <c r="V23" s="92"/>
      <c r="W23" s="92"/>
      <c r="Y23" s="93"/>
      <c r="Z23" s="93"/>
    </row>
    <row r="24" spans="1:23" ht="13.5" customHeight="1">
      <c r="A24" s="51" t="s">
        <v>1046</v>
      </c>
      <c r="B24" s="52">
        <v>30845</v>
      </c>
      <c r="C24" s="53">
        <v>32226</v>
      </c>
      <c r="D24" s="53">
        <v>48000</v>
      </c>
      <c r="E24" s="53">
        <v>50455</v>
      </c>
      <c r="F24" s="54">
        <v>11.805411931738783</v>
      </c>
      <c r="G24" s="54">
        <v>11.79607804129908</v>
      </c>
      <c r="H24" s="53">
        <v>290</v>
      </c>
      <c r="I24" s="53">
        <v>292</v>
      </c>
      <c r="J24" s="53">
        <v>22</v>
      </c>
      <c r="K24" s="53">
        <v>22</v>
      </c>
      <c r="L24" s="54">
        <v>7.586206896551724</v>
      </c>
      <c r="M24" s="55">
        <v>7.534246575342466</v>
      </c>
      <c r="N24" s="93"/>
      <c r="O24" s="93"/>
      <c r="Q24" s="93"/>
      <c r="R24" s="94"/>
      <c r="S24" s="92"/>
      <c r="T24" s="94"/>
      <c r="U24" s="94"/>
      <c r="V24" s="92"/>
      <c r="W24" s="92"/>
    </row>
    <row r="25" spans="1:26" ht="13.5" customHeight="1">
      <c r="A25" s="51" t="s">
        <v>1097</v>
      </c>
      <c r="B25" s="57">
        <v>510</v>
      </c>
      <c r="C25" s="56">
        <v>538</v>
      </c>
      <c r="D25" s="56">
        <v>200</v>
      </c>
      <c r="E25" s="56">
        <v>201</v>
      </c>
      <c r="F25" s="54">
        <v>20.48607764040572</v>
      </c>
      <c r="G25" s="54">
        <v>19.33825400622088</v>
      </c>
      <c r="H25" s="53">
        <v>1065462</v>
      </c>
      <c r="I25" s="53">
        <v>1081229</v>
      </c>
      <c r="J25" s="53">
        <v>556592</v>
      </c>
      <c r="K25" s="53">
        <v>559656</v>
      </c>
      <c r="L25" s="54">
        <v>52.23949798303459</v>
      </c>
      <c r="M25" s="55">
        <v>51.76109778779519</v>
      </c>
      <c r="N25" s="93"/>
      <c r="O25" s="93"/>
      <c r="Q25" s="93"/>
      <c r="R25" s="94"/>
      <c r="S25" s="92"/>
      <c r="T25" s="94"/>
      <c r="U25" s="94"/>
      <c r="V25" s="92"/>
      <c r="W25" s="92"/>
      <c r="Y25" s="93"/>
      <c r="Z25" s="93"/>
    </row>
    <row r="26" spans="1:26" ht="13.5" customHeight="1">
      <c r="A26" s="51" t="s">
        <v>1098</v>
      </c>
      <c r="B26" s="52">
        <v>28200</v>
      </c>
      <c r="C26" s="53">
        <v>29264</v>
      </c>
      <c r="D26" s="53">
        <v>36365</v>
      </c>
      <c r="E26" s="53">
        <v>39008</v>
      </c>
      <c r="F26" s="54">
        <v>11.800129438002424</v>
      </c>
      <c r="G26" s="54">
        <v>11.799724124579532</v>
      </c>
      <c r="H26" s="53">
        <v>3956</v>
      </c>
      <c r="I26" s="53">
        <v>3999</v>
      </c>
      <c r="J26" s="53">
        <v>362</v>
      </c>
      <c r="K26" s="53">
        <v>354</v>
      </c>
      <c r="L26" s="54">
        <v>9.150657229524773</v>
      </c>
      <c r="M26" s="55">
        <v>8.852213053263316</v>
      </c>
      <c r="N26" s="93"/>
      <c r="O26" s="93"/>
      <c r="Q26" s="93"/>
      <c r="R26" s="94"/>
      <c r="S26" s="92"/>
      <c r="T26" s="94"/>
      <c r="U26" s="94"/>
      <c r="V26" s="92"/>
      <c r="W26" s="92"/>
      <c r="Y26" s="93"/>
      <c r="Z26" s="93"/>
    </row>
    <row r="27" spans="1:26" ht="13.5" customHeight="1">
      <c r="A27" s="51" t="s">
        <v>1099</v>
      </c>
      <c r="B27" s="52">
        <v>17984</v>
      </c>
      <c r="C27" s="53">
        <v>18395</v>
      </c>
      <c r="D27" s="53">
        <v>21170</v>
      </c>
      <c r="E27" s="53">
        <v>22527</v>
      </c>
      <c r="F27" s="54">
        <v>2.7997061000523877</v>
      </c>
      <c r="G27" s="54">
        <v>2.8002124782052387</v>
      </c>
      <c r="H27" s="53">
        <v>6433</v>
      </c>
      <c r="I27" s="53">
        <v>6560</v>
      </c>
      <c r="J27" s="53">
        <v>153</v>
      </c>
      <c r="K27" s="53">
        <v>150</v>
      </c>
      <c r="L27" s="54">
        <v>2.3783615731385046</v>
      </c>
      <c r="M27" s="55">
        <v>2.2865853658536586</v>
      </c>
      <c r="N27" s="93"/>
      <c r="O27" s="93"/>
      <c r="Q27" s="93"/>
      <c r="R27" s="94"/>
      <c r="S27" s="92"/>
      <c r="T27" s="94"/>
      <c r="U27" s="94"/>
      <c r="V27" s="92"/>
      <c r="W27" s="92"/>
      <c r="Y27" s="93"/>
      <c r="Z27" s="93"/>
    </row>
    <row r="28" spans="1:29" ht="13.5" customHeight="1">
      <c r="A28" s="51" t="s">
        <v>1100</v>
      </c>
      <c r="B28" s="52">
        <v>19164</v>
      </c>
      <c r="C28" s="53">
        <v>19420</v>
      </c>
      <c r="D28" s="53">
        <v>9421</v>
      </c>
      <c r="E28" s="53">
        <v>9336</v>
      </c>
      <c r="F28" s="54">
        <v>2.255825923512256</v>
      </c>
      <c r="G28" s="54">
        <v>2.0999851193271564</v>
      </c>
      <c r="H28" s="53">
        <v>57423</v>
      </c>
      <c r="I28" s="53">
        <v>57346</v>
      </c>
      <c r="J28" s="53">
        <v>2635</v>
      </c>
      <c r="K28" s="53">
        <v>2505</v>
      </c>
      <c r="L28" s="54">
        <v>4.588753635302927</v>
      </c>
      <c r="M28" s="55">
        <v>4.36822097443588</v>
      </c>
      <c r="N28" s="93"/>
      <c r="O28" s="93"/>
      <c r="Q28" s="93"/>
      <c r="R28" s="94"/>
      <c r="S28" s="92"/>
      <c r="T28" s="94"/>
      <c r="U28" s="94"/>
      <c r="V28" s="92"/>
      <c r="W28" s="92"/>
      <c r="Y28" s="93"/>
      <c r="Z28" s="93"/>
      <c r="AA28" s="92"/>
      <c r="AB28" s="92"/>
      <c r="AC28" s="92"/>
    </row>
    <row r="29" spans="1:26" ht="13.5" customHeight="1">
      <c r="A29" s="51" t="s">
        <v>1066</v>
      </c>
      <c r="B29" s="52">
        <v>38198</v>
      </c>
      <c r="C29" s="53">
        <v>39184</v>
      </c>
      <c r="D29" s="53">
        <v>15341</v>
      </c>
      <c r="E29" s="53">
        <v>16714</v>
      </c>
      <c r="F29" s="54">
        <v>1.2999867641688807</v>
      </c>
      <c r="G29" s="54">
        <v>1.3000146254323728</v>
      </c>
      <c r="H29" s="53">
        <v>127654</v>
      </c>
      <c r="I29" s="53">
        <v>127800</v>
      </c>
      <c r="J29" s="53">
        <v>4132</v>
      </c>
      <c r="K29" s="53">
        <v>3895</v>
      </c>
      <c r="L29" s="54">
        <v>3.23687467686089</v>
      </c>
      <c r="M29" s="55">
        <v>3.04773082942097</v>
      </c>
      <c r="N29" s="93"/>
      <c r="O29" s="93"/>
      <c r="Q29" s="93"/>
      <c r="R29" s="94"/>
      <c r="S29" s="92"/>
      <c r="T29" s="94"/>
      <c r="U29" s="94"/>
      <c r="V29" s="92"/>
      <c r="W29" s="92"/>
      <c r="Y29" s="93"/>
      <c r="Z29" s="93"/>
    </row>
    <row r="30" spans="1:25" ht="13.5" customHeight="1">
      <c r="A30" s="51" t="s">
        <v>1101</v>
      </c>
      <c r="B30" s="52">
        <v>4141</v>
      </c>
      <c r="C30" s="53">
        <v>4535</v>
      </c>
      <c r="D30" s="53">
        <v>1374</v>
      </c>
      <c r="E30" s="53">
        <v>1478</v>
      </c>
      <c r="F30" s="54">
        <v>3.653151004465793</v>
      </c>
      <c r="G30" s="54">
        <v>3.4929068265584773</v>
      </c>
      <c r="H30" s="53">
        <v>2307</v>
      </c>
      <c r="I30" s="53">
        <v>2286</v>
      </c>
      <c r="J30" s="53">
        <v>254</v>
      </c>
      <c r="K30" s="53">
        <v>245</v>
      </c>
      <c r="L30" s="54">
        <v>11.009969657563936</v>
      </c>
      <c r="M30" s="55">
        <v>10.717410323709537</v>
      </c>
      <c r="N30" s="93"/>
      <c r="O30" s="93"/>
      <c r="Q30" s="93"/>
      <c r="R30" s="94"/>
      <c r="S30" s="92"/>
      <c r="T30" s="94"/>
      <c r="U30" s="94"/>
      <c r="V30" s="92"/>
      <c r="W30" s="92"/>
      <c r="Y30" s="93"/>
    </row>
    <row r="31" spans="1:26" ht="13.5" customHeight="1">
      <c r="A31" s="51" t="s">
        <v>1102</v>
      </c>
      <c r="B31" s="52">
        <v>4117</v>
      </c>
      <c r="C31" s="53">
        <v>4420</v>
      </c>
      <c r="D31" s="53">
        <v>1874</v>
      </c>
      <c r="E31" s="53">
        <v>2023</v>
      </c>
      <c r="F31" s="54">
        <v>5.960766623870826</v>
      </c>
      <c r="G31" s="54">
        <v>5.751247583509419</v>
      </c>
      <c r="H31" s="53">
        <v>3444</v>
      </c>
      <c r="I31" s="53">
        <v>3422</v>
      </c>
      <c r="J31" s="56">
        <v>451</v>
      </c>
      <c r="K31" s="56">
        <v>430</v>
      </c>
      <c r="L31" s="54">
        <v>13.095238095238095</v>
      </c>
      <c r="M31" s="55">
        <v>12.565751022793687</v>
      </c>
      <c r="N31" s="93"/>
      <c r="O31" s="93"/>
      <c r="Q31" s="93"/>
      <c r="R31" s="94"/>
      <c r="S31" s="92"/>
      <c r="T31" s="94"/>
      <c r="U31" s="94"/>
      <c r="V31" s="92"/>
      <c r="W31" s="92"/>
      <c r="Z31" s="93"/>
    </row>
    <row r="32" spans="1:26" ht="13.5" customHeight="1">
      <c r="A32" s="51" t="s">
        <v>1103</v>
      </c>
      <c r="B32" s="52">
        <v>45558</v>
      </c>
      <c r="C32" s="53">
        <v>46987</v>
      </c>
      <c r="D32" s="53">
        <v>12000</v>
      </c>
      <c r="E32" s="53">
        <v>27000</v>
      </c>
      <c r="F32" s="54">
        <v>0.5233122525714256</v>
      </c>
      <c r="G32" s="54">
        <v>1.0015285829998035</v>
      </c>
      <c r="H32" s="56">
        <v>453</v>
      </c>
      <c r="I32" s="56">
        <v>459</v>
      </c>
      <c r="J32" s="56">
        <v>9</v>
      </c>
      <c r="K32" s="56">
        <v>8</v>
      </c>
      <c r="L32" s="54">
        <v>1.9867549668874172</v>
      </c>
      <c r="M32" s="55">
        <v>1.7429193899782136</v>
      </c>
      <c r="N32" s="93"/>
      <c r="O32" s="93"/>
      <c r="Q32" s="93"/>
      <c r="R32" s="94"/>
      <c r="S32" s="92"/>
      <c r="T32" s="94"/>
      <c r="U32" s="94"/>
      <c r="V32" s="92"/>
      <c r="W32" s="92"/>
      <c r="Y32" s="93"/>
      <c r="Z32" s="93"/>
    </row>
    <row r="33" spans="1:26" ht="15.75" thickBot="1">
      <c r="A33" s="58" t="s">
        <v>1104</v>
      </c>
      <c r="B33" s="59">
        <v>9541</v>
      </c>
      <c r="C33" s="60">
        <v>9629</v>
      </c>
      <c r="D33" s="60">
        <v>18833</v>
      </c>
      <c r="E33" s="60">
        <v>22800</v>
      </c>
      <c r="F33" s="61">
        <v>3.0059422944630625</v>
      </c>
      <c r="G33" s="61">
        <v>2.9897059702854696</v>
      </c>
      <c r="H33" s="60">
        <v>394</v>
      </c>
      <c r="I33" s="60">
        <v>396</v>
      </c>
      <c r="J33" s="62">
        <v>6</v>
      </c>
      <c r="K33" s="62">
        <v>5</v>
      </c>
      <c r="L33" s="61">
        <v>1.5228426395939085</v>
      </c>
      <c r="M33" s="63">
        <v>1.2626262626262625</v>
      </c>
      <c r="N33" s="93"/>
      <c r="O33" s="93"/>
      <c r="Q33" s="93"/>
      <c r="R33" s="94"/>
      <c r="S33" s="92"/>
      <c r="T33" s="94"/>
      <c r="U33" s="94"/>
      <c r="V33" s="92"/>
      <c r="W33" s="92"/>
      <c r="Z33" s="93"/>
    </row>
    <row r="34" spans="1:26" ht="15.75" thickBot="1">
      <c r="A34" s="64"/>
      <c r="B34" s="65"/>
      <c r="C34" s="65"/>
      <c r="D34" s="65"/>
      <c r="E34" s="65"/>
      <c r="F34" s="66"/>
      <c r="G34" s="66"/>
      <c r="H34" s="65"/>
      <c r="I34" s="65"/>
      <c r="J34" s="67"/>
      <c r="K34" s="67"/>
      <c r="L34" s="68"/>
      <c r="M34" s="69" t="s">
        <v>561</v>
      </c>
      <c r="N34" s="93"/>
      <c r="O34" s="93"/>
      <c r="Q34" s="93"/>
      <c r="R34" s="94"/>
      <c r="S34" s="92"/>
      <c r="T34" s="94"/>
      <c r="U34" s="94"/>
      <c r="V34" s="92"/>
      <c r="W34" s="92"/>
      <c r="Z34" s="93"/>
    </row>
    <row r="35" spans="1:26" ht="45.75" customHeight="1">
      <c r="A35" s="1973" t="s">
        <v>1041</v>
      </c>
      <c r="B35" s="1967" t="s">
        <v>1072</v>
      </c>
      <c r="C35" s="1964"/>
      <c r="D35" s="1976" t="s">
        <v>1073</v>
      </c>
      <c r="E35" s="1977"/>
      <c r="F35" s="1976" t="s">
        <v>1074</v>
      </c>
      <c r="G35" s="1977"/>
      <c r="H35" s="1963" t="s">
        <v>1075</v>
      </c>
      <c r="I35" s="1964"/>
      <c r="J35" s="1976" t="s">
        <v>1076</v>
      </c>
      <c r="K35" s="1977"/>
      <c r="L35" s="1976" t="s">
        <v>1077</v>
      </c>
      <c r="M35" s="1977"/>
      <c r="N35" s="93"/>
      <c r="O35" s="93"/>
      <c r="Q35" s="93"/>
      <c r="R35" s="94"/>
      <c r="S35" s="92"/>
      <c r="T35" s="94"/>
      <c r="U35" s="94"/>
      <c r="V35" s="92"/>
      <c r="W35" s="92"/>
      <c r="Y35" s="93"/>
      <c r="Z35" s="93"/>
    </row>
    <row r="36" spans="1:26" ht="15">
      <c r="A36" s="1974"/>
      <c r="B36" s="1978" t="s">
        <v>1078</v>
      </c>
      <c r="C36" s="1962"/>
      <c r="D36" s="1962"/>
      <c r="E36" s="1962"/>
      <c r="F36" s="1971" t="s">
        <v>1079</v>
      </c>
      <c r="G36" s="1962"/>
      <c r="H36" s="1971">
        <v>1000</v>
      </c>
      <c r="I36" s="1962"/>
      <c r="J36" s="1962"/>
      <c r="K36" s="1962"/>
      <c r="L36" s="1971" t="s">
        <v>1079</v>
      </c>
      <c r="M36" s="1972"/>
      <c r="N36" s="93"/>
      <c r="O36" s="93"/>
      <c r="Q36" s="93"/>
      <c r="R36" s="94"/>
      <c r="S36" s="92"/>
      <c r="T36" s="94"/>
      <c r="U36" s="94"/>
      <c r="V36" s="92"/>
      <c r="W36" s="92"/>
      <c r="Y36" s="93"/>
      <c r="Z36" s="93"/>
    </row>
    <row r="37" spans="1:26" ht="15.75" thickBot="1">
      <c r="A37" s="1975"/>
      <c r="B37" s="70">
        <v>2003</v>
      </c>
      <c r="C37" s="71">
        <v>2004</v>
      </c>
      <c r="D37" s="71">
        <v>2003</v>
      </c>
      <c r="E37" s="71">
        <v>2004</v>
      </c>
      <c r="F37" s="71">
        <v>2003</v>
      </c>
      <c r="G37" s="71">
        <v>2004</v>
      </c>
      <c r="H37" s="71">
        <v>2003</v>
      </c>
      <c r="I37" s="71">
        <v>2004</v>
      </c>
      <c r="J37" s="71">
        <v>2003</v>
      </c>
      <c r="K37" s="71">
        <v>2004</v>
      </c>
      <c r="L37" s="71">
        <v>2003</v>
      </c>
      <c r="M37" s="72">
        <v>2004</v>
      </c>
      <c r="N37" s="93"/>
      <c r="O37" s="93"/>
      <c r="Q37" s="93"/>
      <c r="R37" s="94"/>
      <c r="S37" s="92"/>
      <c r="T37" s="94"/>
      <c r="U37" s="94"/>
      <c r="V37" s="92"/>
      <c r="W37" s="92"/>
      <c r="Y37" s="93"/>
      <c r="Z37" s="93"/>
    </row>
    <row r="38" spans="1:26" ht="15.75" thickTop="1">
      <c r="A38" s="47" t="s">
        <v>1105</v>
      </c>
      <c r="B38" s="73">
        <v>23077</v>
      </c>
      <c r="C38" s="74">
        <v>23288</v>
      </c>
      <c r="D38" s="74">
        <v>15746</v>
      </c>
      <c r="E38" s="74">
        <v>16363</v>
      </c>
      <c r="F38" s="75">
        <v>2.09991468790177</v>
      </c>
      <c r="G38" s="75">
        <v>2.100072269929733</v>
      </c>
      <c r="H38" s="74">
        <v>16149</v>
      </c>
      <c r="I38" s="74">
        <v>16227</v>
      </c>
      <c r="J38" s="74">
        <v>497</v>
      </c>
      <c r="K38" s="74">
        <v>485</v>
      </c>
      <c r="L38" s="75">
        <v>3.0775899436497616</v>
      </c>
      <c r="M38" s="76">
        <v>2.988845750908979</v>
      </c>
      <c r="N38" s="93"/>
      <c r="O38" s="93"/>
      <c r="Q38" s="93"/>
      <c r="R38" s="94"/>
      <c r="S38" s="92"/>
      <c r="T38" s="94"/>
      <c r="U38" s="94"/>
      <c r="V38" s="92"/>
      <c r="W38" s="92"/>
      <c r="Y38" s="93"/>
      <c r="Z38" s="93"/>
    </row>
    <row r="39" spans="1:26" ht="15">
      <c r="A39" s="47" t="s">
        <v>1049</v>
      </c>
      <c r="B39" s="73">
        <v>38505</v>
      </c>
      <c r="C39" s="74">
        <v>39457</v>
      </c>
      <c r="D39" s="74">
        <v>14462</v>
      </c>
      <c r="E39" s="74">
        <v>19273</v>
      </c>
      <c r="F39" s="75">
        <v>1.7399821986727466</v>
      </c>
      <c r="G39" s="75">
        <v>2.1997679349542625</v>
      </c>
      <c r="H39" s="74">
        <v>4533</v>
      </c>
      <c r="I39" s="74">
        <v>4552</v>
      </c>
      <c r="J39" s="74">
        <v>210</v>
      </c>
      <c r="K39" s="74">
        <v>205</v>
      </c>
      <c r="L39" s="75">
        <v>4.632693580410324</v>
      </c>
      <c r="M39" s="76">
        <v>4.503514938488577</v>
      </c>
      <c r="N39" s="93"/>
      <c r="O39" s="93"/>
      <c r="Q39" s="93"/>
      <c r="R39" s="94"/>
      <c r="S39" s="92"/>
      <c r="T39" s="94"/>
      <c r="U39" s="94"/>
      <c r="V39" s="92"/>
      <c r="W39" s="92"/>
      <c r="Y39" s="93"/>
      <c r="Z39" s="93"/>
    </row>
    <row r="40" spans="1:26" ht="15">
      <c r="A40" s="47" t="s">
        <v>1048</v>
      </c>
      <c r="B40" s="73">
        <v>15041</v>
      </c>
      <c r="C40" s="74">
        <v>15586</v>
      </c>
      <c r="D40" s="74">
        <v>8376</v>
      </c>
      <c r="E40" s="74">
        <v>8800</v>
      </c>
      <c r="F40" s="75">
        <v>4.699330646769797</v>
      </c>
      <c r="G40" s="75">
        <v>4.700256430213748</v>
      </c>
      <c r="H40" s="75">
        <v>3875</v>
      </c>
      <c r="I40" s="75">
        <v>3904</v>
      </c>
      <c r="J40" s="75">
        <v>327</v>
      </c>
      <c r="K40" s="75">
        <v>325</v>
      </c>
      <c r="L40" s="75">
        <v>8.438709677419356</v>
      </c>
      <c r="M40" s="76">
        <v>8.324795081967213</v>
      </c>
      <c r="N40" s="93"/>
      <c r="O40" s="93"/>
      <c r="Q40" s="93"/>
      <c r="R40" s="94"/>
      <c r="S40" s="92"/>
      <c r="T40" s="94"/>
      <c r="U40" s="94"/>
      <c r="V40" s="92"/>
      <c r="W40" s="92"/>
      <c r="Y40" s="93"/>
      <c r="Z40" s="93"/>
    </row>
    <row r="41" spans="1:26" ht="15">
      <c r="A41" s="51" t="s">
        <v>1106</v>
      </c>
      <c r="B41" s="57">
        <v>527</v>
      </c>
      <c r="C41" s="56">
        <v>547</v>
      </c>
      <c r="D41" s="56">
        <v>240</v>
      </c>
      <c r="E41" s="56">
        <v>242</v>
      </c>
      <c r="F41" s="54">
        <v>22.501740457716473</v>
      </c>
      <c r="G41" s="54">
        <v>21.631181537572267</v>
      </c>
      <c r="H41" s="53">
        <v>153578</v>
      </c>
      <c r="I41" s="53">
        <v>157315</v>
      </c>
      <c r="J41" s="53">
        <v>75883</v>
      </c>
      <c r="K41" s="53">
        <v>76917</v>
      </c>
      <c r="L41" s="54">
        <v>49.41007175506908</v>
      </c>
      <c r="M41" s="55">
        <v>48.89362107872739</v>
      </c>
      <c r="N41" s="93"/>
      <c r="O41" s="93"/>
      <c r="Q41" s="93"/>
      <c r="R41" s="94"/>
      <c r="S41" s="92"/>
      <c r="T41" s="94"/>
      <c r="U41" s="94"/>
      <c r="V41" s="92"/>
      <c r="W41" s="92"/>
      <c r="Y41" s="93"/>
      <c r="Z41" s="93"/>
    </row>
    <row r="42" spans="1:26" ht="15">
      <c r="A42" s="51" t="s">
        <v>1107</v>
      </c>
      <c r="B42" s="52">
        <v>4587</v>
      </c>
      <c r="C42" s="53">
        <v>4835</v>
      </c>
      <c r="D42" s="56">
        <v>839</v>
      </c>
      <c r="E42" s="56">
        <v>870</v>
      </c>
      <c r="F42" s="54">
        <v>3.2161926687667175</v>
      </c>
      <c r="G42" s="54">
        <v>3.0847706352913504</v>
      </c>
      <c r="H42" s="53">
        <v>38587</v>
      </c>
      <c r="I42" s="53">
        <v>38551</v>
      </c>
      <c r="J42" s="53">
        <v>6785</v>
      </c>
      <c r="K42" s="53">
        <v>6609</v>
      </c>
      <c r="L42" s="54">
        <v>17.58364215927644</v>
      </c>
      <c r="M42" s="55">
        <v>17.143524162797334</v>
      </c>
      <c r="N42" s="93"/>
      <c r="O42" s="93"/>
      <c r="Q42" s="93"/>
      <c r="R42" s="94"/>
      <c r="S42" s="92"/>
      <c r="T42" s="94"/>
      <c r="U42" s="94"/>
      <c r="V42" s="92"/>
      <c r="W42" s="92"/>
      <c r="Y42" s="93"/>
      <c r="Z42" s="93"/>
    </row>
    <row r="43" spans="1:26" ht="15">
      <c r="A43" s="51" t="s">
        <v>1108</v>
      </c>
      <c r="B43" s="52">
        <v>10674</v>
      </c>
      <c r="C43" s="53">
        <v>10770</v>
      </c>
      <c r="D43" s="53">
        <v>4283</v>
      </c>
      <c r="E43" s="53">
        <v>4470</v>
      </c>
      <c r="F43" s="54">
        <v>5.200129442910206</v>
      </c>
      <c r="G43" s="54">
        <v>5.2003845294381845</v>
      </c>
      <c r="H43" s="53">
        <v>10062</v>
      </c>
      <c r="I43" s="53">
        <v>10072</v>
      </c>
      <c r="J43" s="53">
        <v>1304</v>
      </c>
      <c r="K43" s="53">
        <v>1262</v>
      </c>
      <c r="L43" s="54">
        <v>12.959650168952495</v>
      </c>
      <c r="M43" s="55">
        <v>12.529785544082605</v>
      </c>
      <c r="N43" s="93"/>
      <c r="O43" s="93"/>
      <c r="Q43" s="93"/>
      <c r="R43" s="94"/>
      <c r="S43" s="92"/>
      <c r="T43" s="94"/>
      <c r="U43" s="94"/>
      <c r="V43" s="92"/>
      <c r="W43" s="92"/>
      <c r="Y43" s="93"/>
      <c r="Z43" s="93"/>
    </row>
    <row r="44" spans="1:26" ht="15">
      <c r="A44" s="51" t="s">
        <v>1047</v>
      </c>
      <c r="B44" s="52">
        <v>12290</v>
      </c>
      <c r="C44" s="53">
        <v>12793</v>
      </c>
      <c r="D44" s="53">
        <v>5807</v>
      </c>
      <c r="E44" s="53">
        <v>6973</v>
      </c>
      <c r="F44" s="54">
        <v>3.422390926474627</v>
      </c>
      <c r="G44" s="54">
        <v>3.6999903346250425</v>
      </c>
      <c r="H44" s="53">
        <v>47700</v>
      </c>
      <c r="I44" s="53">
        <v>47951</v>
      </c>
      <c r="J44" s="53">
        <v>3455</v>
      </c>
      <c r="K44" s="53">
        <v>3255</v>
      </c>
      <c r="L44" s="54">
        <v>7.243186582809225</v>
      </c>
      <c r="M44" s="55">
        <v>6.788179600008342</v>
      </c>
      <c r="N44" s="93"/>
      <c r="O44" s="93"/>
      <c r="Q44" s="93"/>
      <c r="R44" s="94"/>
      <c r="S44" s="92"/>
      <c r="T44" s="94"/>
      <c r="U44" s="94"/>
      <c r="V44" s="92"/>
      <c r="W44" s="92"/>
      <c r="Y44" s="93"/>
      <c r="Z44" s="93"/>
    </row>
    <row r="45" spans="1:26" ht="15">
      <c r="A45" s="51" t="s">
        <v>1109</v>
      </c>
      <c r="B45" s="52">
        <v>1911</v>
      </c>
      <c r="C45" s="53">
        <v>2075</v>
      </c>
      <c r="D45" s="53">
        <v>1905</v>
      </c>
      <c r="E45" s="53">
        <v>2403</v>
      </c>
      <c r="F45" s="54">
        <v>11.921795534864655</v>
      </c>
      <c r="G45" s="54">
        <v>13.171253055309208</v>
      </c>
      <c r="H45" s="53">
        <v>22334</v>
      </c>
      <c r="I45" s="53">
        <v>22280</v>
      </c>
      <c r="J45" s="53">
        <v>2671</v>
      </c>
      <c r="K45" s="53">
        <v>2534</v>
      </c>
      <c r="L45" s="54">
        <v>11.959344497179188</v>
      </c>
      <c r="M45" s="55">
        <v>11.37342908438061</v>
      </c>
      <c r="N45" s="93"/>
      <c r="O45" s="93"/>
      <c r="Q45" s="93"/>
      <c r="R45" s="94"/>
      <c r="S45" s="92"/>
      <c r="T45" s="94"/>
      <c r="U45" s="94"/>
      <c r="V45" s="92"/>
      <c r="W45" s="92"/>
      <c r="Y45" s="93"/>
      <c r="Z45" s="93"/>
    </row>
    <row r="46" spans="1:26" ht="15">
      <c r="A46" s="51" t="s">
        <v>1110</v>
      </c>
      <c r="B46" s="52">
        <v>2141</v>
      </c>
      <c r="C46" s="53">
        <v>2309</v>
      </c>
      <c r="D46" s="53">
        <v>1266</v>
      </c>
      <c r="E46" s="53">
        <v>1222</v>
      </c>
      <c r="F46" s="54">
        <v>5.733723957055406</v>
      </c>
      <c r="G46" s="54">
        <v>4.9999490107310836</v>
      </c>
      <c r="H46" s="53">
        <v>143246</v>
      </c>
      <c r="I46" s="53">
        <v>142397</v>
      </c>
      <c r="J46" s="53">
        <v>13890</v>
      </c>
      <c r="K46" s="53">
        <v>13453</v>
      </c>
      <c r="L46" s="54">
        <v>9.696605838906496</v>
      </c>
      <c r="M46" s="55">
        <v>9.447530495726737</v>
      </c>
      <c r="N46" s="93"/>
      <c r="O46" s="93"/>
      <c r="Q46" s="93"/>
      <c r="R46" s="94"/>
      <c r="S46" s="92"/>
      <c r="T46" s="94"/>
      <c r="U46" s="94"/>
      <c r="V46" s="92"/>
      <c r="W46" s="92"/>
      <c r="Y46" s="93"/>
      <c r="Z46" s="93"/>
    </row>
    <row r="47" spans="1:23" ht="15">
      <c r="A47" s="51" t="s">
        <v>1111</v>
      </c>
      <c r="B47" s="57">
        <v>492</v>
      </c>
      <c r="C47" s="56">
        <v>509</v>
      </c>
      <c r="D47" s="56">
        <v>119</v>
      </c>
      <c r="E47" s="56">
        <v>126</v>
      </c>
      <c r="F47" s="54">
        <v>17.59816298014392</v>
      </c>
      <c r="G47" s="54">
        <v>17.92833931680662</v>
      </c>
      <c r="H47" s="53">
        <v>10095</v>
      </c>
      <c r="I47" s="53">
        <v>10339</v>
      </c>
      <c r="J47" s="53">
        <v>7345</v>
      </c>
      <c r="K47" s="53">
        <v>7488</v>
      </c>
      <c r="L47" s="54">
        <v>72.75879148093115</v>
      </c>
      <c r="M47" s="55">
        <v>72.4247993036077</v>
      </c>
      <c r="N47" s="93"/>
      <c r="O47" s="93"/>
      <c r="Q47" s="93"/>
      <c r="R47" s="94"/>
      <c r="S47" s="92"/>
      <c r="T47" s="94"/>
      <c r="U47" s="94"/>
      <c r="V47" s="92"/>
      <c r="W47" s="92"/>
    </row>
    <row r="48" spans="1:26" ht="15">
      <c r="A48" s="51" t="s">
        <v>1112</v>
      </c>
      <c r="B48" s="52">
        <v>4245</v>
      </c>
      <c r="C48" s="53">
        <v>4474</v>
      </c>
      <c r="D48" s="53">
        <v>2018</v>
      </c>
      <c r="E48" s="53">
        <v>1566</v>
      </c>
      <c r="F48" s="54">
        <v>3.960056673159921</v>
      </c>
      <c r="G48" s="54">
        <v>2.8353946716697562</v>
      </c>
      <c r="H48" s="53">
        <v>5402</v>
      </c>
      <c r="I48" s="53">
        <v>5407</v>
      </c>
      <c r="J48" s="56">
        <v>450</v>
      </c>
      <c r="K48" s="56">
        <v>438</v>
      </c>
      <c r="L48" s="54">
        <v>8.330248056275453</v>
      </c>
      <c r="M48" s="55">
        <v>8.100610319955614</v>
      </c>
      <c r="N48" s="93"/>
      <c r="O48" s="93"/>
      <c r="Q48" s="93"/>
      <c r="R48" s="94"/>
      <c r="S48" s="92"/>
      <c r="T48" s="94"/>
      <c r="U48" s="94"/>
      <c r="V48" s="92"/>
      <c r="W48" s="92"/>
      <c r="Y48" s="93"/>
      <c r="Z48" s="93"/>
    </row>
    <row r="49" spans="1:26" ht="15">
      <c r="A49" s="51" t="s">
        <v>1113</v>
      </c>
      <c r="B49" s="52">
        <v>10454</v>
      </c>
      <c r="C49" s="53">
        <v>10942</v>
      </c>
      <c r="D49" s="53">
        <v>17000</v>
      </c>
      <c r="E49" s="53">
        <v>20440</v>
      </c>
      <c r="F49" s="54">
        <v>2.2130362201225644</v>
      </c>
      <c r="G49" s="54">
        <v>2.3562455076865247</v>
      </c>
      <c r="H49" s="53">
        <v>1984</v>
      </c>
      <c r="I49" s="53">
        <v>1982</v>
      </c>
      <c r="J49" s="56">
        <v>27</v>
      </c>
      <c r="K49" s="56">
        <v>25</v>
      </c>
      <c r="L49" s="54">
        <v>1.3608870967741935</v>
      </c>
      <c r="M49" s="55">
        <v>1.2613521695257315</v>
      </c>
      <c r="N49" s="93"/>
      <c r="O49" s="93"/>
      <c r="Q49" s="93"/>
      <c r="R49" s="94"/>
      <c r="S49" s="92"/>
      <c r="T49" s="94"/>
      <c r="U49" s="94"/>
      <c r="V49" s="92"/>
      <c r="W49" s="92"/>
      <c r="Z49" s="93"/>
    </row>
    <row r="50" spans="1:26" ht="15">
      <c r="A50" s="51" t="s">
        <v>1114</v>
      </c>
      <c r="B50" s="52">
        <v>14706</v>
      </c>
      <c r="C50" s="53">
        <v>15137</v>
      </c>
      <c r="D50" s="53">
        <v>7034</v>
      </c>
      <c r="E50" s="53">
        <v>8563</v>
      </c>
      <c r="F50" s="54">
        <v>3.0205871748057675</v>
      </c>
      <c r="G50" s="54">
        <v>3.4001416383543948</v>
      </c>
      <c r="H50" s="53">
        <v>41060</v>
      </c>
      <c r="I50" s="53">
        <v>41128</v>
      </c>
      <c r="J50" s="53">
        <v>2593</v>
      </c>
      <c r="K50" s="53">
        <v>2472</v>
      </c>
      <c r="L50" s="54">
        <v>6.315148563078422</v>
      </c>
      <c r="M50" s="55">
        <v>6.010503793036374</v>
      </c>
      <c r="N50" s="93"/>
      <c r="O50" s="93"/>
      <c r="Q50" s="93"/>
      <c r="R50" s="94"/>
      <c r="S50" s="92"/>
      <c r="T50" s="94"/>
      <c r="U50" s="94"/>
      <c r="V50" s="92"/>
      <c r="W50" s="92"/>
      <c r="Y50" s="93"/>
      <c r="Z50" s="93"/>
    </row>
    <row r="51" spans="1:26" ht="15">
      <c r="A51" s="51" t="s">
        <v>1115</v>
      </c>
      <c r="B51" s="52">
        <v>28250</v>
      </c>
      <c r="C51" s="53">
        <v>29235</v>
      </c>
      <c r="D51" s="53">
        <v>15306</v>
      </c>
      <c r="E51" s="53">
        <v>17004</v>
      </c>
      <c r="F51" s="54">
        <v>1.7335816580058785</v>
      </c>
      <c r="G51" s="54">
        <v>1.8000077834429078</v>
      </c>
      <c r="H51" s="53">
        <v>8876</v>
      </c>
      <c r="I51" s="53">
        <v>8886</v>
      </c>
      <c r="J51" s="56">
        <v>284</v>
      </c>
      <c r="K51" s="56">
        <v>275</v>
      </c>
      <c r="L51" s="54">
        <v>3.199639477242001</v>
      </c>
      <c r="M51" s="55">
        <v>3.094755795633581</v>
      </c>
      <c r="N51" s="93"/>
      <c r="O51" s="93"/>
      <c r="Q51" s="93"/>
      <c r="R51" s="94"/>
      <c r="S51" s="92"/>
      <c r="T51" s="94"/>
      <c r="U51" s="94"/>
      <c r="V51" s="92"/>
      <c r="W51" s="92"/>
      <c r="Y51" s="93"/>
      <c r="Z51" s="93"/>
    </row>
    <row r="52" spans="1:26" ht="15">
      <c r="A52" s="51" t="s">
        <v>1116</v>
      </c>
      <c r="B52" s="57">
        <v>989</v>
      </c>
      <c r="C52" s="53">
        <v>1140</v>
      </c>
      <c r="D52" s="56">
        <v>618</v>
      </c>
      <c r="E52" s="56">
        <v>964</v>
      </c>
      <c r="F52" s="54">
        <v>20.11869624841824</v>
      </c>
      <c r="G52" s="54">
        <v>26.909013424248883</v>
      </c>
      <c r="H52" s="53">
        <v>4867</v>
      </c>
      <c r="I52" s="53">
        <v>4940</v>
      </c>
      <c r="J52" s="53">
        <v>1567</v>
      </c>
      <c r="K52" s="53">
        <v>1572</v>
      </c>
      <c r="L52" s="54">
        <v>32.19642490240395</v>
      </c>
      <c r="M52" s="55">
        <v>31.821862348178136</v>
      </c>
      <c r="N52" s="93"/>
      <c r="O52" s="93"/>
      <c r="Q52" s="93"/>
      <c r="R52" s="94"/>
      <c r="S52" s="92"/>
      <c r="T52" s="94"/>
      <c r="U52" s="94"/>
      <c r="V52" s="92"/>
      <c r="W52" s="92"/>
      <c r="Z52" s="93"/>
    </row>
    <row r="53" spans="1:26" ht="15">
      <c r="A53" s="51" t="s">
        <v>1117</v>
      </c>
      <c r="B53" s="57">
        <v>810</v>
      </c>
      <c r="C53" s="56">
        <v>915</v>
      </c>
      <c r="D53" s="56">
        <v>658</v>
      </c>
      <c r="E53" s="56">
        <v>807</v>
      </c>
      <c r="F53" s="54">
        <v>11.750828104172566</v>
      </c>
      <c r="G53" s="54">
        <v>12.360106236834875</v>
      </c>
      <c r="H53" s="53">
        <v>48523</v>
      </c>
      <c r="I53" s="53">
        <v>48151</v>
      </c>
      <c r="J53" s="53">
        <v>7019</v>
      </c>
      <c r="K53" s="53">
        <v>6748</v>
      </c>
      <c r="L53" s="54">
        <v>14.465305113039177</v>
      </c>
      <c r="M53" s="55">
        <v>14.0142468484559</v>
      </c>
      <c r="N53" s="93"/>
      <c r="O53" s="93"/>
      <c r="Q53" s="93"/>
      <c r="R53" s="94"/>
      <c r="S53" s="92"/>
      <c r="T53" s="94"/>
      <c r="U53" s="94"/>
      <c r="V53" s="92"/>
      <c r="W53" s="92"/>
      <c r="Y53" s="93"/>
      <c r="Z53" s="93"/>
    </row>
    <row r="54" spans="1:26" ht="15">
      <c r="A54" s="51" t="s">
        <v>1118</v>
      </c>
      <c r="B54" s="52">
        <v>22871</v>
      </c>
      <c r="C54" s="53">
        <v>22832</v>
      </c>
      <c r="D54" s="53">
        <v>36429</v>
      </c>
      <c r="E54" s="53">
        <v>38254</v>
      </c>
      <c r="F54" s="54">
        <v>6.700941310590888</v>
      </c>
      <c r="G54" s="54">
        <v>6.699625405710949</v>
      </c>
      <c r="H54" s="53">
        <v>2995</v>
      </c>
      <c r="I54" s="53">
        <v>3051</v>
      </c>
      <c r="J54" s="56">
        <v>126</v>
      </c>
      <c r="K54" s="56">
        <v>122</v>
      </c>
      <c r="L54" s="54">
        <v>4.207011686143573</v>
      </c>
      <c r="M54" s="55">
        <v>3.998688954441167</v>
      </c>
      <c r="N54" s="93"/>
      <c r="O54" s="93"/>
      <c r="Q54" s="93"/>
      <c r="R54" s="94"/>
      <c r="S54" s="92"/>
      <c r="T54" s="94"/>
      <c r="U54" s="94"/>
      <c r="V54" s="92"/>
      <c r="W54" s="92"/>
      <c r="Y54" s="93"/>
      <c r="Z54" s="93"/>
    </row>
    <row r="55" spans="1:26" ht="15">
      <c r="A55" s="51" t="s">
        <v>1119</v>
      </c>
      <c r="B55" s="52">
        <v>25681</v>
      </c>
      <c r="C55" s="53">
        <v>26399</v>
      </c>
      <c r="D55" s="53">
        <v>13249</v>
      </c>
      <c r="E55" s="53">
        <v>17567</v>
      </c>
      <c r="F55" s="54">
        <v>0.8683749926919255</v>
      </c>
      <c r="G55" s="54">
        <v>1.0999961215447913</v>
      </c>
      <c r="H55" s="53">
        <v>59470</v>
      </c>
      <c r="I55" s="53">
        <v>59648</v>
      </c>
      <c r="J55" s="53">
        <v>1001</v>
      </c>
      <c r="K55" s="53">
        <v>986</v>
      </c>
      <c r="L55" s="54">
        <v>1.6832016142592905</v>
      </c>
      <c r="M55" s="55">
        <v>1.6530311158798283</v>
      </c>
      <c r="N55" s="93"/>
      <c r="O55" s="93"/>
      <c r="Q55" s="93"/>
      <c r="R55" s="94"/>
      <c r="S55" s="92"/>
      <c r="T55" s="94"/>
      <c r="U55" s="94"/>
      <c r="V55" s="92"/>
      <c r="W55" s="92"/>
      <c r="Y55" s="93"/>
      <c r="Z55" s="93"/>
    </row>
    <row r="56" spans="1:26" ht="15">
      <c r="A56" s="51" t="s">
        <v>1052</v>
      </c>
      <c r="B56" s="52">
        <v>35175</v>
      </c>
      <c r="C56" s="53">
        <v>36352</v>
      </c>
      <c r="D56" s="53">
        <v>25338</v>
      </c>
      <c r="E56" s="53">
        <v>27651</v>
      </c>
      <c r="F56" s="54">
        <v>1.456150224231814</v>
      </c>
      <c r="G56" s="54">
        <v>1.4923914531532947</v>
      </c>
      <c r="H56" s="53">
        <v>294043</v>
      </c>
      <c r="I56" s="53">
        <v>297043</v>
      </c>
      <c r="J56" s="53">
        <v>5944</v>
      </c>
      <c r="K56" s="53">
        <v>5828</v>
      </c>
      <c r="L56" s="54">
        <v>2.0214730498600546</v>
      </c>
      <c r="M56" s="55">
        <v>1.962005500887077</v>
      </c>
      <c r="N56" s="93"/>
      <c r="O56" s="93"/>
      <c r="Q56" s="93"/>
      <c r="R56" s="94"/>
      <c r="S56" s="92"/>
      <c r="T56" s="94"/>
      <c r="U56" s="94"/>
      <c r="V56" s="92"/>
      <c r="W56" s="92"/>
      <c r="Y56" s="93"/>
      <c r="Z56" s="93"/>
    </row>
    <row r="57" spans="1:27" ht="15">
      <c r="A57" s="51" t="s">
        <v>1120</v>
      </c>
      <c r="B57" s="52">
        <v>3964</v>
      </c>
      <c r="C57" s="53">
        <v>4567</v>
      </c>
      <c r="D57" s="53">
        <v>2155</v>
      </c>
      <c r="E57" s="53">
        <v>2582</v>
      </c>
      <c r="F57" s="54">
        <v>4.598931533260412</v>
      </c>
      <c r="G57" s="54">
        <v>4.599357471264464</v>
      </c>
      <c r="H57" s="53">
        <v>25699</v>
      </c>
      <c r="I57" s="53">
        <v>26170</v>
      </c>
      <c r="J57" s="53">
        <v>2174</v>
      </c>
      <c r="K57" s="53">
        <v>2129</v>
      </c>
      <c r="L57" s="54">
        <v>8.459473131250244</v>
      </c>
      <c r="M57" s="55">
        <v>8.135269392434084</v>
      </c>
      <c r="N57" s="93"/>
      <c r="O57" s="93"/>
      <c r="Q57" s="93"/>
      <c r="R57" s="94"/>
      <c r="S57" s="92"/>
      <c r="T57" s="94"/>
      <c r="U57" s="94"/>
      <c r="V57" s="92"/>
      <c r="W57" s="92"/>
      <c r="Y57" s="93"/>
      <c r="Z57" s="93"/>
      <c r="AA57" s="92"/>
    </row>
    <row r="58" spans="1:27" ht="15.75" thickBot="1">
      <c r="A58" s="58" t="s">
        <v>1121</v>
      </c>
      <c r="B58" s="77">
        <v>470</v>
      </c>
      <c r="C58" s="62">
        <v>499</v>
      </c>
      <c r="D58" s="62">
        <v>157</v>
      </c>
      <c r="E58" s="62">
        <v>159</v>
      </c>
      <c r="F58" s="61">
        <v>22.083005313592974</v>
      </c>
      <c r="G58" s="61">
        <v>20.932530790658316</v>
      </c>
      <c r="H58" s="60">
        <v>81377</v>
      </c>
      <c r="I58" s="60">
        <v>82481</v>
      </c>
      <c r="J58" s="60">
        <v>53797</v>
      </c>
      <c r="K58" s="60">
        <v>54185</v>
      </c>
      <c r="L58" s="61">
        <v>66.10835985597896</v>
      </c>
      <c r="M58" s="63">
        <v>65.69391738703459</v>
      </c>
      <c r="N58" s="93"/>
      <c r="O58" s="93"/>
      <c r="Q58" s="93"/>
      <c r="R58" s="94"/>
      <c r="S58" s="92"/>
      <c r="T58" s="94"/>
      <c r="U58" s="94"/>
      <c r="V58" s="92"/>
      <c r="W58" s="92"/>
      <c r="Y58" s="93"/>
      <c r="Z58" s="93"/>
      <c r="AA58" s="92"/>
    </row>
    <row r="59" spans="1:27" ht="12.75">
      <c r="A59" s="26" t="s">
        <v>1122</v>
      </c>
      <c r="B59" s="78"/>
      <c r="C59" s="79"/>
      <c r="D59" s="78"/>
      <c r="E59" s="79"/>
      <c r="F59" s="78"/>
      <c r="G59" s="78"/>
      <c r="H59" s="79"/>
      <c r="I59" s="79"/>
      <c r="J59" s="79"/>
      <c r="K59" s="79"/>
      <c r="L59" s="79"/>
      <c r="M59" s="79"/>
      <c r="O59" s="93"/>
      <c r="P59" s="93"/>
      <c r="Q59" s="93"/>
      <c r="R59" s="93"/>
      <c r="T59" s="93"/>
      <c r="U59" s="93"/>
      <c r="V59" s="92"/>
      <c r="W59" s="92"/>
      <c r="Y59" s="93"/>
      <c r="Z59" s="93"/>
      <c r="AA59" s="92"/>
    </row>
    <row r="60" spans="1:27" ht="12.75">
      <c r="A60" s="26" t="s">
        <v>1070</v>
      </c>
      <c r="B60" s="78"/>
      <c r="C60" s="78"/>
      <c r="D60" s="78"/>
      <c r="E60" s="79"/>
      <c r="F60" s="78"/>
      <c r="G60" s="78"/>
      <c r="H60" s="79"/>
      <c r="I60" s="80"/>
      <c r="J60" s="79"/>
      <c r="K60" s="79"/>
      <c r="L60" s="79"/>
      <c r="M60" s="79"/>
      <c r="O60" s="93"/>
      <c r="P60" s="93"/>
      <c r="Q60" s="93"/>
      <c r="R60" s="93"/>
      <c r="T60" s="93"/>
      <c r="U60" s="93"/>
      <c r="V60" s="92"/>
      <c r="W60" s="92"/>
      <c r="Y60" s="93"/>
      <c r="Z60" s="93"/>
      <c r="AA60" s="92"/>
    </row>
    <row r="61" spans="1:27" ht="14.25">
      <c r="A61" s="95"/>
      <c r="B61" s="78"/>
      <c r="C61" s="78"/>
      <c r="D61" s="78"/>
      <c r="E61" s="78"/>
      <c r="F61" s="78"/>
      <c r="G61" s="78"/>
      <c r="H61" s="79"/>
      <c r="I61" s="79"/>
      <c r="J61" s="79"/>
      <c r="K61" s="79"/>
      <c r="L61" s="79"/>
      <c r="M61" s="79"/>
      <c r="O61" s="93"/>
      <c r="P61" s="93"/>
      <c r="Q61" s="93"/>
      <c r="R61" s="93"/>
      <c r="T61" s="93"/>
      <c r="U61" s="93"/>
      <c r="V61" s="92"/>
      <c r="W61" s="92"/>
      <c r="Y61" s="93"/>
      <c r="Z61" s="93"/>
      <c r="AA61" s="92"/>
    </row>
    <row r="62" spans="1:27" ht="14.25">
      <c r="A62" s="95"/>
      <c r="B62" s="78"/>
      <c r="C62" s="78"/>
      <c r="D62" s="78"/>
      <c r="E62" s="78"/>
      <c r="F62" s="78"/>
      <c r="G62" s="78"/>
      <c r="H62" s="79"/>
      <c r="I62" s="79"/>
      <c r="J62" s="79"/>
      <c r="K62" s="79"/>
      <c r="L62" s="79"/>
      <c r="M62" s="79"/>
      <c r="O62" s="93"/>
      <c r="P62" s="93"/>
      <c r="Q62" s="93"/>
      <c r="R62" s="93"/>
      <c r="T62" s="93"/>
      <c r="U62" s="93"/>
      <c r="V62" s="92"/>
      <c r="W62" s="92"/>
      <c r="Y62" s="93"/>
      <c r="Z62" s="93"/>
      <c r="AA62" s="92"/>
    </row>
    <row r="63" ht="15">
      <c r="A63" s="6"/>
    </row>
    <row r="64" ht="15">
      <c r="A64" s="6"/>
    </row>
    <row r="65" spans="8:13" ht="14.25">
      <c r="H65" s="93"/>
      <c r="I65" s="93"/>
      <c r="J65" s="93"/>
      <c r="K65" s="93"/>
      <c r="L65" s="93"/>
      <c r="M65" s="93"/>
    </row>
    <row r="66" spans="8:13" ht="14.25">
      <c r="H66" s="93"/>
      <c r="I66" s="93"/>
      <c r="J66" s="93"/>
      <c r="K66" s="93"/>
      <c r="L66" s="93"/>
      <c r="M66" s="93"/>
    </row>
    <row r="67" spans="8:13" ht="14.25">
      <c r="H67" s="93"/>
      <c r="I67" s="93"/>
      <c r="J67" s="93"/>
      <c r="K67" s="93"/>
      <c r="L67" s="93"/>
      <c r="M67" s="93"/>
    </row>
    <row r="69" spans="10:13" ht="14.25">
      <c r="J69" s="93"/>
      <c r="K69" s="93"/>
      <c r="L69" s="93"/>
      <c r="M69" s="93"/>
    </row>
    <row r="70" spans="8:13" ht="14.25">
      <c r="H70" s="93"/>
      <c r="I70" s="93"/>
      <c r="J70" s="93"/>
      <c r="K70" s="93"/>
      <c r="L70" s="93"/>
      <c r="M70" s="93"/>
    </row>
  </sheetData>
  <mergeCells count="32">
    <mergeCell ref="A35:A37"/>
    <mergeCell ref="D35:E35"/>
    <mergeCell ref="F35:G35"/>
    <mergeCell ref="J35:K35"/>
    <mergeCell ref="B36:E36"/>
    <mergeCell ref="F36:G36"/>
    <mergeCell ref="H36:K36"/>
    <mergeCell ref="B35:C35"/>
    <mergeCell ref="H35:I35"/>
    <mergeCell ref="Y4:Z4"/>
    <mergeCell ref="AA4:AB4"/>
    <mergeCell ref="L35:M35"/>
    <mergeCell ref="X3:X5"/>
    <mergeCell ref="T4:U4"/>
    <mergeCell ref="V4:W4"/>
    <mergeCell ref="L3:M3"/>
    <mergeCell ref="N3:N5"/>
    <mergeCell ref="L4:M4"/>
    <mergeCell ref="Q3:Q5"/>
    <mergeCell ref="A3:A5"/>
    <mergeCell ref="D3:E3"/>
    <mergeCell ref="F3:G3"/>
    <mergeCell ref="J3:K3"/>
    <mergeCell ref="B4:E4"/>
    <mergeCell ref="F4:G4"/>
    <mergeCell ref="H4:K4"/>
    <mergeCell ref="H3:I3"/>
    <mergeCell ref="O3:O5"/>
    <mergeCell ref="P3:P5"/>
    <mergeCell ref="S3:S5"/>
    <mergeCell ref="L36:M36"/>
    <mergeCell ref="R3:R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3">
      <selection activeCell="F9" sqref="F9"/>
    </sheetView>
  </sheetViews>
  <sheetFormatPr defaultColWidth="9.140625" defaultRowHeight="15"/>
  <cols>
    <col min="1" max="1" width="50.00390625" style="967" customWidth="1"/>
    <col min="2" max="5" width="9.140625" style="967" customWidth="1"/>
    <col min="6" max="6" width="28.7109375" style="967" customWidth="1"/>
    <col min="7" max="7" width="9.140625" style="967" customWidth="1"/>
    <col min="8" max="8" width="8.421875" style="967" customWidth="1"/>
    <col min="9" max="16384" width="9.140625" style="967" customWidth="1"/>
  </cols>
  <sheetData>
    <row r="1" spans="1:5" ht="15.75">
      <c r="A1" s="962" t="s">
        <v>255</v>
      </c>
      <c r="B1" s="963"/>
      <c r="C1" s="964"/>
      <c r="D1" s="965"/>
      <c r="E1" s="966"/>
    </row>
    <row r="2" spans="1:5" ht="15.75">
      <c r="A2" s="962" t="s">
        <v>256</v>
      </c>
      <c r="B2" s="968"/>
      <c r="C2" s="969"/>
      <c r="D2" s="966"/>
      <c r="E2" s="966"/>
    </row>
    <row r="3" spans="1:5" ht="15">
      <c r="A3" s="963"/>
      <c r="B3" s="968"/>
      <c r="C3" s="969"/>
      <c r="D3" s="966"/>
      <c r="E3" s="966"/>
    </row>
    <row r="4" spans="1:5" ht="15.75" thickBot="1">
      <c r="A4" s="970" t="s">
        <v>279</v>
      </c>
      <c r="B4" s="971"/>
      <c r="C4" s="972"/>
      <c r="D4" s="970"/>
      <c r="E4" s="973" t="s">
        <v>582</v>
      </c>
    </row>
    <row r="5" spans="1:5" ht="15.75" thickBot="1">
      <c r="A5" s="974" t="s">
        <v>257</v>
      </c>
      <c r="B5" s="975" t="s">
        <v>258</v>
      </c>
      <c r="C5" s="976" t="s">
        <v>259</v>
      </c>
      <c r="D5" s="977" t="s">
        <v>1332</v>
      </c>
      <c r="E5" s="978" t="s">
        <v>1333</v>
      </c>
    </row>
    <row r="6" spans="1:5" ht="15.75" thickTop="1">
      <c r="A6" s="979" t="s">
        <v>260</v>
      </c>
      <c r="B6" s="980" t="s">
        <v>261</v>
      </c>
      <c r="C6" s="981">
        <v>18.87</v>
      </c>
      <c r="D6" s="982">
        <v>18.51</v>
      </c>
      <c r="E6" s="983">
        <v>19.18</v>
      </c>
    </row>
    <row r="7" spans="1:5" ht="15">
      <c r="A7" s="984" t="s">
        <v>262</v>
      </c>
      <c r="B7" s="985" t="s">
        <v>261</v>
      </c>
      <c r="C7" s="986">
        <v>14.78</v>
      </c>
      <c r="D7" s="987">
        <v>14.16</v>
      </c>
      <c r="E7" s="988">
        <v>14</v>
      </c>
    </row>
    <row r="8" spans="1:5" ht="15">
      <c r="A8" s="979" t="s">
        <v>263</v>
      </c>
      <c r="B8" s="980" t="s">
        <v>261</v>
      </c>
      <c r="C8" s="981">
        <v>62.83</v>
      </c>
      <c r="D8" s="982">
        <v>63.09</v>
      </c>
      <c r="E8" s="983">
        <v>67.73</v>
      </c>
    </row>
    <row r="9" spans="1:5" ht="15">
      <c r="A9" s="979" t="s">
        <v>264</v>
      </c>
      <c r="B9" s="980" t="s">
        <v>265</v>
      </c>
      <c r="C9" s="981">
        <v>70.63</v>
      </c>
      <c r="D9" s="982">
        <v>69.78</v>
      </c>
      <c r="E9" s="983">
        <v>70.81</v>
      </c>
    </row>
    <row r="10" spans="1:5" ht="15">
      <c r="A10" s="979" t="s">
        <v>266</v>
      </c>
      <c r="B10" s="980" t="s">
        <v>265</v>
      </c>
      <c r="C10" s="981">
        <v>115.4</v>
      </c>
      <c r="D10" s="982">
        <v>106.96</v>
      </c>
      <c r="E10" s="983">
        <v>117.9</v>
      </c>
    </row>
    <row r="11" spans="1:5" ht="15">
      <c r="A11" s="979" t="s">
        <v>267</v>
      </c>
      <c r="B11" s="980" t="s">
        <v>265</v>
      </c>
      <c r="C11" s="981">
        <v>117.55</v>
      </c>
      <c r="D11" s="982">
        <v>105.52</v>
      </c>
      <c r="E11" s="983">
        <v>118.41</v>
      </c>
    </row>
    <row r="12" spans="1:5" ht="15">
      <c r="A12" s="979" t="s">
        <v>268</v>
      </c>
      <c r="B12" s="980" t="s">
        <v>265</v>
      </c>
      <c r="C12" s="981">
        <v>78.14</v>
      </c>
      <c r="D12" s="982">
        <v>81.35</v>
      </c>
      <c r="E12" s="983">
        <v>100.96</v>
      </c>
    </row>
    <row r="13" spans="1:5" ht="15">
      <c r="A13" s="984" t="s">
        <v>280</v>
      </c>
      <c r="B13" s="985" t="s">
        <v>265</v>
      </c>
      <c r="C13" s="986">
        <v>115.67</v>
      </c>
      <c r="D13" s="987">
        <v>112.84</v>
      </c>
      <c r="E13" s="988">
        <v>120.27</v>
      </c>
    </row>
    <row r="14" spans="1:5" ht="15">
      <c r="A14" s="989" t="s">
        <v>281</v>
      </c>
      <c r="B14" s="990" t="s">
        <v>265</v>
      </c>
      <c r="C14" s="991">
        <v>84.53</v>
      </c>
      <c r="D14" s="992">
        <v>88.9</v>
      </c>
      <c r="E14" s="993">
        <v>82.09</v>
      </c>
    </row>
    <row r="15" spans="1:5" ht="15">
      <c r="A15" s="979" t="s">
        <v>282</v>
      </c>
      <c r="B15" s="980" t="s">
        <v>265</v>
      </c>
      <c r="C15" s="994">
        <v>127.97</v>
      </c>
      <c r="D15" s="995">
        <v>129.63</v>
      </c>
      <c r="E15" s="996">
        <v>117.97</v>
      </c>
    </row>
    <row r="16" spans="1:5" ht="15">
      <c r="A16" s="979" t="s">
        <v>283</v>
      </c>
      <c r="B16" s="980" t="s">
        <v>265</v>
      </c>
      <c r="C16" s="994">
        <v>148.61</v>
      </c>
      <c r="D16" s="995">
        <v>158.67</v>
      </c>
      <c r="E16" s="996">
        <v>158.24</v>
      </c>
    </row>
    <row r="17" spans="1:5" ht="15">
      <c r="A17" s="979" t="s">
        <v>284</v>
      </c>
      <c r="B17" s="980" t="s">
        <v>265</v>
      </c>
      <c r="C17" s="994">
        <v>83.63</v>
      </c>
      <c r="D17" s="995">
        <v>90.98</v>
      </c>
      <c r="E17" s="996">
        <v>79.25</v>
      </c>
    </row>
    <row r="18" spans="1:5" ht="15">
      <c r="A18" s="979" t="s">
        <v>285</v>
      </c>
      <c r="B18" s="980" t="s">
        <v>265</v>
      </c>
      <c r="C18" s="994">
        <v>166.88</v>
      </c>
      <c r="D18" s="995">
        <v>168.77</v>
      </c>
      <c r="E18" s="996">
        <v>181.02</v>
      </c>
    </row>
    <row r="19" spans="1:5" ht="15">
      <c r="A19" s="984" t="s">
        <v>269</v>
      </c>
      <c r="B19" s="985" t="s">
        <v>265</v>
      </c>
      <c r="C19" s="997">
        <v>388.72</v>
      </c>
      <c r="D19" s="998">
        <v>436.56</v>
      </c>
      <c r="E19" s="999">
        <v>464.89</v>
      </c>
    </row>
    <row r="20" spans="1:5" ht="15">
      <c r="A20" s="979" t="s">
        <v>270</v>
      </c>
      <c r="B20" s="980" t="s">
        <v>265</v>
      </c>
      <c r="C20" s="991">
        <v>120.03</v>
      </c>
      <c r="D20" s="992">
        <v>112.83</v>
      </c>
      <c r="E20" s="993">
        <v>109.28</v>
      </c>
    </row>
    <row r="21" spans="1:5" ht="15">
      <c r="A21" s="979" t="s">
        <v>271</v>
      </c>
      <c r="B21" s="980" t="s">
        <v>265</v>
      </c>
      <c r="C21" s="994">
        <v>98.18</v>
      </c>
      <c r="D21" s="995">
        <v>94.01</v>
      </c>
      <c r="E21" s="996">
        <v>89.46</v>
      </c>
    </row>
    <row r="22" spans="1:5" ht="15">
      <c r="A22" s="979" t="s">
        <v>272</v>
      </c>
      <c r="B22" s="980" t="s">
        <v>265</v>
      </c>
      <c r="C22" s="994">
        <v>120.64</v>
      </c>
      <c r="D22" s="995">
        <v>112.96</v>
      </c>
      <c r="E22" s="996">
        <v>108.34</v>
      </c>
    </row>
    <row r="23" spans="1:5" ht="15">
      <c r="A23" s="984" t="s">
        <v>286</v>
      </c>
      <c r="B23" s="985" t="s">
        <v>265</v>
      </c>
      <c r="C23" s="997">
        <v>107.02</v>
      </c>
      <c r="D23" s="998">
        <v>98.79</v>
      </c>
      <c r="E23" s="999">
        <v>89.78</v>
      </c>
    </row>
    <row r="24" spans="1:5" ht="15">
      <c r="A24" s="979" t="s">
        <v>273</v>
      </c>
      <c r="B24" s="990" t="s">
        <v>265</v>
      </c>
      <c r="C24" s="994">
        <v>62.29</v>
      </c>
      <c r="D24" s="995">
        <v>62.89</v>
      </c>
      <c r="E24" s="996">
        <v>57.04</v>
      </c>
    </row>
    <row r="25" spans="1:5" ht="15">
      <c r="A25" s="979" t="s">
        <v>274</v>
      </c>
      <c r="B25" s="980" t="s">
        <v>265</v>
      </c>
      <c r="C25" s="994">
        <v>101.93</v>
      </c>
      <c r="D25" s="995">
        <v>94.43</v>
      </c>
      <c r="E25" s="996">
        <v>89.82</v>
      </c>
    </row>
    <row r="26" spans="1:5" ht="15.75" thickBot="1">
      <c r="A26" s="1000" t="s">
        <v>275</v>
      </c>
      <c r="B26" s="1001" t="s">
        <v>265</v>
      </c>
      <c r="C26" s="1002">
        <v>90.21</v>
      </c>
      <c r="D26" s="1003">
        <v>86.66</v>
      </c>
      <c r="E26" s="1004">
        <v>81.7</v>
      </c>
    </row>
    <row r="27" spans="1:5" ht="15">
      <c r="A27" s="1005" t="s">
        <v>276</v>
      </c>
      <c r="B27" s="966"/>
      <c r="C27" s="969"/>
      <c r="D27" s="966"/>
      <c r="E27" s="966"/>
    </row>
    <row r="28" spans="1:5" ht="15">
      <c r="A28" s="1006" t="s">
        <v>277</v>
      </c>
      <c r="B28" s="966"/>
      <c r="C28" s="969"/>
      <c r="D28" s="966"/>
      <c r="E28" s="966"/>
    </row>
    <row r="29" spans="1:5" ht="15">
      <c r="A29" s="1005" t="s">
        <v>278</v>
      </c>
      <c r="B29" s="966"/>
      <c r="C29" s="969"/>
      <c r="D29" s="966"/>
      <c r="E29" s="966"/>
    </row>
    <row r="30" spans="1:5" ht="15">
      <c r="A30" s="1007" t="s">
        <v>1070</v>
      </c>
      <c r="B30" s="966"/>
      <c r="C30" s="969"/>
      <c r="D30" s="966"/>
      <c r="E30" s="96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7" sqref="G7"/>
    </sheetView>
  </sheetViews>
  <sheetFormatPr defaultColWidth="9.140625" defaultRowHeight="15"/>
  <cols>
    <col min="1" max="1" width="49.421875" style="966" customWidth="1"/>
    <col min="2" max="4" width="10.7109375" style="966" customWidth="1"/>
    <col min="5" max="16384" width="9.28125" style="966" customWidth="1"/>
  </cols>
  <sheetData>
    <row r="1" ht="15.75">
      <c r="A1" s="1008" t="s">
        <v>287</v>
      </c>
    </row>
    <row r="2" ht="15">
      <c r="A2" s="1009"/>
    </row>
    <row r="3" spans="2:4" ht="15.75" thickBot="1">
      <c r="B3" s="1010"/>
      <c r="D3" s="1010" t="s">
        <v>583</v>
      </c>
    </row>
    <row r="4" spans="1:4" ht="19.5" customHeight="1">
      <c r="A4" s="1011"/>
      <c r="B4" s="2067" t="s">
        <v>288</v>
      </c>
      <c r="C4" s="2067"/>
      <c r="D4" s="2068"/>
    </row>
    <row r="5" spans="1:4" s="1016" customFormat="1" ht="19.5" customHeight="1" thickBot="1">
      <c r="A5" s="1012"/>
      <c r="B5" s="1013">
        <v>2005</v>
      </c>
      <c r="C5" s="1014">
        <v>2006</v>
      </c>
      <c r="D5" s="1015">
        <v>2007</v>
      </c>
    </row>
    <row r="6" spans="1:6" s="1021" customFormat="1" ht="19.5" customHeight="1" thickTop="1">
      <c r="A6" s="1017" t="s">
        <v>289</v>
      </c>
      <c r="B6" s="1018">
        <v>30.659166666666668</v>
      </c>
      <c r="C6" s="1019">
        <v>31.106666666666666</v>
      </c>
      <c r="D6" s="1020">
        <v>35.0525</v>
      </c>
      <c r="F6" s="884"/>
    </row>
    <row r="7" spans="1:6" s="1026" customFormat="1" ht="19.5" customHeight="1">
      <c r="A7" s="1022" t="s">
        <v>290</v>
      </c>
      <c r="B7" s="1023">
        <v>9.42</v>
      </c>
      <c r="C7" s="1024">
        <v>8.915</v>
      </c>
      <c r="D7" s="1025">
        <v>11.48</v>
      </c>
      <c r="F7" s="890"/>
    </row>
    <row r="8" spans="1:6" s="1026" customFormat="1" ht="19.5" customHeight="1">
      <c r="A8" s="1022" t="s">
        <v>291</v>
      </c>
      <c r="B8" s="1023">
        <v>27.221666666666668</v>
      </c>
      <c r="C8" s="1024">
        <v>28.40083333333334</v>
      </c>
      <c r="D8" s="1025">
        <v>31.12666666666667</v>
      </c>
      <c r="F8" s="890"/>
    </row>
    <row r="9" spans="1:6" s="1026" customFormat="1" ht="19.5" customHeight="1">
      <c r="A9" s="1022" t="s">
        <v>292</v>
      </c>
      <c r="B9" s="1023">
        <v>1.1708333333333334</v>
      </c>
      <c r="C9" s="1024">
        <v>1.2158333333333335</v>
      </c>
      <c r="D9" s="1025">
        <v>1.4441666666666668</v>
      </c>
      <c r="F9" s="890"/>
    </row>
    <row r="10" spans="1:6" s="1026" customFormat="1" ht="19.5" customHeight="1">
      <c r="A10" s="1022" t="s">
        <v>293</v>
      </c>
      <c r="B10" s="1023">
        <v>24.961666666666662</v>
      </c>
      <c r="C10" s="1024">
        <v>25.043333333333333</v>
      </c>
      <c r="D10" s="1025">
        <v>26.3675</v>
      </c>
      <c r="F10" s="890"/>
    </row>
    <row r="11" spans="1:6" s="1021" customFormat="1" ht="19.5" customHeight="1">
      <c r="A11" s="1022" t="s">
        <v>294</v>
      </c>
      <c r="B11" s="1023">
        <v>104.09</v>
      </c>
      <c r="C11" s="1024">
        <v>108.155</v>
      </c>
      <c r="D11" s="1025">
        <v>109.33</v>
      </c>
      <c r="F11" s="884"/>
    </row>
    <row r="12" spans="1:6" s="1026" customFormat="1" ht="19.5" customHeight="1">
      <c r="A12" s="1022" t="s">
        <v>295</v>
      </c>
      <c r="B12" s="1023">
        <v>174.9483333333333</v>
      </c>
      <c r="C12" s="1024">
        <v>178.5225</v>
      </c>
      <c r="D12" s="1025">
        <v>178.285</v>
      </c>
      <c r="F12" s="884"/>
    </row>
    <row r="13" spans="1:6" s="1027" customFormat="1" ht="19.5" customHeight="1">
      <c r="A13" s="1022" t="s">
        <v>296</v>
      </c>
      <c r="B13" s="1023">
        <v>202.71333333333334</v>
      </c>
      <c r="C13" s="1024">
        <v>208.99</v>
      </c>
      <c r="D13" s="1025">
        <v>211.405</v>
      </c>
      <c r="F13" s="884"/>
    </row>
    <row r="14" spans="1:6" s="1026" customFormat="1" ht="19.5" customHeight="1">
      <c r="A14" s="1022" t="s">
        <v>297</v>
      </c>
      <c r="B14" s="1023">
        <v>148.03666666666666</v>
      </c>
      <c r="C14" s="1024">
        <v>148.195</v>
      </c>
      <c r="D14" s="1025">
        <v>140.60666666666665</v>
      </c>
      <c r="F14" s="890"/>
    </row>
    <row r="15" spans="1:6" s="1026" customFormat="1" ht="19.5" customHeight="1">
      <c r="A15" s="1022" t="s">
        <v>298</v>
      </c>
      <c r="B15" s="1023">
        <v>122.52</v>
      </c>
      <c r="C15" s="1024">
        <v>122.88416666666667</v>
      </c>
      <c r="D15" s="1025">
        <v>115.27583333333332</v>
      </c>
      <c r="F15" s="890"/>
    </row>
    <row r="16" spans="1:6" s="1026" customFormat="1" ht="19.5" customHeight="1">
      <c r="A16" s="1022" t="s">
        <v>299</v>
      </c>
      <c r="B16" s="1023">
        <v>94.53916666666667</v>
      </c>
      <c r="C16" s="1024">
        <v>93.42083333333333</v>
      </c>
      <c r="D16" s="1025">
        <v>87.19583333333333</v>
      </c>
      <c r="F16" s="890"/>
    </row>
    <row r="17" spans="1:6" s="1026" customFormat="1" ht="19.5" customHeight="1">
      <c r="A17" s="1022" t="s">
        <v>300</v>
      </c>
      <c r="B17" s="1023">
        <v>157.8475</v>
      </c>
      <c r="C17" s="1024">
        <v>155.73583333333332</v>
      </c>
      <c r="D17" s="1025">
        <v>145.32</v>
      </c>
      <c r="F17" s="890"/>
    </row>
    <row r="18" spans="1:6" s="1026" customFormat="1" ht="19.5" customHeight="1">
      <c r="A18" s="1022" t="s">
        <v>301</v>
      </c>
      <c r="B18" s="1023">
        <v>134.55416666666665</v>
      </c>
      <c r="C18" s="1024">
        <v>133.32333333333335</v>
      </c>
      <c r="D18" s="1025">
        <v>123</v>
      </c>
      <c r="F18" s="890"/>
    </row>
    <row r="19" spans="1:6" s="1026" customFormat="1" ht="19.5" customHeight="1">
      <c r="A19" s="1022" t="s">
        <v>302</v>
      </c>
      <c r="B19" s="1023">
        <v>70.775</v>
      </c>
      <c r="C19" s="1024">
        <v>65.28</v>
      </c>
      <c r="D19" s="1025">
        <v>70.06583333333334</v>
      </c>
      <c r="F19" s="890"/>
    </row>
    <row r="20" spans="1:7" s="1026" customFormat="1" ht="19.5" customHeight="1">
      <c r="A20" s="1022" t="s">
        <v>303</v>
      </c>
      <c r="B20" s="1023">
        <v>82.21583333333334</v>
      </c>
      <c r="C20" s="1024">
        <v>83.3625</v>
      </c>
      <c r="D20" s="1025">
        <v>86.40916666666668</v>
      </c>
      <c r="F20" s="966"/>
      <c r="G20" s="890"/>
    </row>
    <row r="21" spans="1:7" s="1026" customFormat="1" ht="19.5" customHeight="1">
      <c r="A21" s="1022" t="s">
        <v>304</v>
      </c>
      <c r="B21" s="1023">
        <v>148.81333333333333</v>
      </c>
      <c r="C21" s="1024">
        <v>141.8875</v>
      </c>
      <c r="D21" s="1025">
        <v>138.7475</v>
      </c>
      <c r="F21" s="966"/>
      <c r="G21" s="890"/>
    </row>
    <row r="22" spans="1:7" s="1026" customFormat="1" ht="19.5" customHeight="1">
      <c r="A22" s="1022" t="s">
        <v>305</v>
      </c>
      <c r="B22" s="1023">
        <v>243.46833333333333</v>
      </c>
      <c r="C22" s="1024">
        <v>239.2325</v>
      </c>
      <c r="D22" s="1025">
        <v>235.04333333333332</v>
      </c>
      <c r="F22" s="966"/>
      <c r="G22" s="890"/>
    </row>
    <row r="23" spans="1:7" s="1026" customFormat="1" ht="19.5" customHeight="1">
      <c r="A23" s="1022" t="s">
        <v>306</v>
      </c>
      <c r="B23" s="1023">
        <v>19.770833333333332</v>
      </c>
      <c r="C23" s="1024">
        <v>19.406666666666666</v>
      </c>
      <c r="D23" s="1025">
        <v>19.975833333333334</v>
      </c>
      <c r="F23" s="966"/>
      <c r="G23" s="890"/>
    </row>
    <row r="24" spans="1:7" s="1027" customFormat="1" ht="19.5" customHeight="1">
      <c r="A24" s="1022" t="s">
        <v>307</v>
      </c>
      <c r="B24" s="1023">
        <v>11.339166666666666</v>
      </c>
      <c r="C24" s="1024">
        <v>11.3325</v>
      </c>
      <c r="D24" s="1025">
        <v>11.335</v>
      </c>
      <c r="F24" s="966"/>
      <c r="G24" s="884"/>
    </row>
    <row r="25" spans="1:7" s="1026" customFormat="1" ht="19.5" customHeight="1">
      <c r="A25" s="1022" t="s">
        <v>308</v>
      </c>
      <c r="B25" s="1023">
        <v>13.8375</v>
      </c>
      <c r="C25" s="1024">
        <v>14.405</v>
      </c>
      <c r="D25" s="1025">
        <v>14.8125</v>
      </c>
      <c r="F25" s="966"/>
      <c r="G25" s="890"/>
    </row>
    <row r="26" spans="1:7" s="1026" customFormat="1" ht="19.5" customHeight="1">
      <c r="A26" s="1022" t="s">
        <v>309</v>
      </c>
      <c r="B26" s="1023">
        <v>169.0925</v>
      </c>
      <c r="C26" s="1024">
        <v>164.48833333333332</v>
      </c>
      <c r="D26" s="1025">
        <v>176.02416666666667</v>
      </c>
      <c r="F26" s="966"/>
      <c r="G26" s="890"/>
    </row>
    <row r="27" spans="1:7" s="1026" customFormat="1" ht="19.5" customHeight="1">
      <c r="A27" s="1022" t="s">
        <v>310</v>
      </c>
      <c r="B27" s="1023">
        <v>250.5525</v>
      </c>
      <c r="C27" s="1024">
        <v>246.8858333333333</v>
      </c>
      <c r="D27" s="1025">
        <v>259.0825</v>
      </c>
      <c r="F27" s="966"/>
      <c r="G27" s="890"/>
    </row>
    <row r="28" spans="1:7" s="1026" customFormat="1" ht="19.5" customHeight="1">
      <c r="A28" s="1022" t="s">
        <v>311</v>
      </c>
      <c r="B28" s="1023">
        <v>28.04</v>
      </c>
      <c r="C28" s="1024">
        <v>27.909166666666664</v>
      </c>
      <c r="D28" s="1025">
        <v>28.469166666666666</v>
      </c>
      <c r="F28" s="966"/>
      <c r="G28" s="890"/>
    </row>
    <row r="29" spans="1:7" s="1026" customFormat="1" ht="19.5" customHeight="1">
      <c r="A29" s="1022" t="s">
        <v>312</v>
      </c>
      <c r="B29" s="1023">
        <v>2.7808333333333333</v>
      </c>
      <c r="C29" s="1024">
        <v>3.033333333333333</v>
      </c>
      <c r="D29" s="1025">
        <v>3.285</v>
      </c>
      <c r="F29" s="966"/>
      <c r="G29" s="884"/>
    </row>
    <row r="30" spans="1:7" s="1026" customFormat="1" ht="19.5" customHeight="1">
      <c r="A30" s="1028" t="s">
        <v>313</v>
      </c>
      <c r="B30" s="1023">
        <v>22.9725</v>
      </c>
      <c r="C30" s="1024">
        <v>22.93166666666667</v>
      </c>
      <c r="D30" s="1025">
        <v>24.38666666666667</v>
      </c>
      <c r="F30" s="966"/>
      <c r="G30" s="884"/>
    </row>
    <row r="31" spans="1:7" s="1026" customFormat="1" ht="19.5" customHeight="1">
      <c r="A31" s="1022" t="s">
        <v>314</v>
      </c>
      <c r="B31" s="1023">
        <v>49.01083333333333</v>
      </c>
      <c r="C31" s="1024">
        <v>45.8025</v>
      </c>
      <c r="D31" s="1025">
        <v>45.55166666666668</v>
      </c>
      <c r="F31" s="966"/>
      <c r="G31" s="884"/>
    </row>
    <row r="32" spans="1:7" s="1021" customFormat="1" ht="19.5" customHeight="1">
      <c r="A32" s="1022" t="s">
        <v>315</v>
      </c>
      <c r="B32" s="1023">
        <v>67.51583333333333</v>
      </c>
      <c r="C32" s="1024">
        <v>66.1225</v>
      </c>
      <c r="D32" s="1025">
        <v>63.205</v>
      </c>
      <c r="F32" s="966"/>
      <c r="G32" s="884"/>
    </row>
    <row r="33" spans="1:4" ht="19.5" customHeight="1">
      <c r="A33" s="1022" t="s">
        <v>316</v>
      </c>
      <c r="B33" s="1029">
        <v>25.735</v>
      </c>
      <c r="C33" s="1030">
        <v>29.3725</v>
      </c>
      <c r="D33" s="1031">
        <v>32.09583333333333</v>
      </c>
    </row>
    <row r="34" spans="1:4" ht="19.5" customHeight="1">
      <c r="A34" s="1022" t="s">
        <v>317</v>
      </c>
      <c r="B34" s="1029">
        <v>9.321666666666665</v>
      </c>
      <c r="C34" s="1030">
        <v>15.1025</v>
      </c>
      <c r="D34" s="1031">
        <v>17.03416666666667</v>
      </c>
    </row>
    <row r="35" spans="1:4" ht="19.5" customHeight="1" thickBot="1">
      <c r="A35" s="1032" t="s">
        <v>318</v>
      </c>
      <c r="B35" s="1033">
        <v>32.9975</v>
      </c>
      <c r="C35" s="1034">
        <v>32.45166666666666</v>
      </c>
      <c r="D35" s="1035">
        <v>32.225</v>
      </c>
    </row>
    <row r="36" ht="15">
      <c r="A36" s="1005" t="s">
        <v>319</v>
      </c>
    </row>
    <row r="37" ht="15">
      <c r="A37" s="1005" t="s">
        <v>1070</v>
      </c>
    </row>
  </sheetData>
  <mergeCells count="1">
    <mergeCell ref="B4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selection activeCell="P5" sqref="P5"/>
    </sheetView>
  </sheetViews>
  <sheetFormatPr defaultColWidth="9.140625" defaultRowHeight="15"/>
  <cols>
    <col min="1" max="1" width="24.140625" style="1042" customWidth="1"/>
    <col min="2" max="2" width="8.28125" style="1042" customWidth="1"/>
    <col min="3" max="7" width="7.421875" style="1042" customWidth="1"/>
    <col min="8" max="8" width="7.421875" style="1097" customWidth="1"/>
    <col min="9" max="9" width="7.00390625" style="1042" customWidth="1"/>
    <col min="10" max="10" width="7.140625" style="1042" customWidth="1"/>
    <col min="11" max="11" width="6.8515625" style="1042" bestFit="1" customWidth="1"/>
    <col min="12" max="12" width="11.421875" style="1042" customWidth="1"/>
    <col min="13" max="13" width="3.00390625" style="1042" customWidth="1"/>
    <col min="14" max="14" width="2.28125" style="1042" customWidth="1"/>
    <col min="15" max="15" width="1.57421875" style="1042" customWidth="1"/>
    <col min="16" max="16" width="6.421875" style="1042" customWidth="1"/>
    <col min="17" max="17" width="1.7109375" style="1042" customWidth="1"/>
    <col min="18" max="19" width="8.00390625" style="1042" customWidth="1"/>
    <col min="20" max="20" width="14.8515625" style="1042" customWidth="1"/>
    <col min="21" max="16384" width="9.140625" style="1042" customWidth="1"/>
  </cols>
  <sheetData>
    <row r="1" spans="1:11" ht="15">
      <c r="A1" s="1036" t="s">
        <v>320</v>
      </c>
      <c r="B1" s="1037"/>
      <c r="C1" s="1038"/>
      <c r="D1" s="1038"/>
      <c r="E1" s="1038"/>
      <c r="F1" s="1039"/>
      <c r="G1" s="1039"/>
      <c r="H1" s="1040"/>
      <c r="I1" s="1041"/>
      <c r="J1" s="1039"/>
      <c r="K1" s="1041"/>
    </row>
    <row r="2" spans="1:10" ht="18" customHeight="1" thickBot="1">
      <c r="A2" s="1039"/>
      <c r="B2" s="1039"/>
      <c r="C2" s="1039"/>
      <c r="D2" s="1039"/>
      <c r="E2" s="1039"/>
      <c r="F2" s="1039"/>
      <c r="G2" s="1039"/>
      <c r="H2" s="1039"/>
      <c r="I2" s="1043"/>
      <c r="J2" s="1043" t="s">
        <v>584</v>
      </c>
    </row>
    <row r="3" spans="1:10" ht="23.25" customHeight="1">
      <c r="A3" s="1044" t="s">
        <v>321</v>
      </c>
      <c r="B3" s="1045" t="s">
        <v>20</v>
      </c>
      <c r="C3" s="1046" t="s">
        <v>21</v>
      </c>
      <c r="D3" s="1047"/>
      <c r="E3" s="1046"/>
      <c r="F3" s="1047"/>
      <c r="G3" s="1047"/>
      <c r="H3" s="1048"/>
      <c r="I3" s="1046" t="s">
        <v>322</v>
      </c>
      <c r="J3" s="1049"/>
    </row>
    <row r="4" spans="1:11" ht="23.25" customHeight="1" thickBot="1">
      <c r="A4" s="1050"/>
      <c r="B4" s="1051" t="s">
        <v>70</v>
      </c>
      <c r="C4" s="1052">
        <v>1990</v>
      </c>
      <c r="D4" s="1053">
        <v>2003</v>
      </c>
      <c r="E4" s="1052">
        <v>2004</v>
      </c>
      <c r="F4" s="1053">
        <v>2005</v>
      </c>
      <c r="G4" s="1053">
        <v>2006</v>
      </c>
      <c r="H4" s="1051">
        <v>2007</v>
      </c>
      <c r="I4" s="1054" t="s">
        <v>323</v>
      </c>
      <c r="J4" s="1055" t="s">
        <v>324</v>
      </c>
      <c r="K4" s="1056"/>
    </row>
    <row r="5" spans="1:12" ht="26.25" customHeight="1" thickTop="1">
      <c r="A5" s="1057" t="s">
        <v>329</v>
      </c>
      <c r="B5" s="1058" t="s">
        <v>37</v>
      </c>
      <c r="C5" s="1059">
        <v>269.8</v>
      </c>
      <c r="D5" s="1060">
        <v>158.2199</v>
      </c>
      <c r="E5" s="1061">
        <v>155.7</v>
      </c>
      <c r="F5" s="1061">
        <v>174.9</v>
      </c>
      <c r="G5" s="1062">
        <v>111.0719</v>
      </c>
      <c r="H5" s="1063">
        <v>113.307</v>
      </c>
      <c r="I5" s="1062">
        <f aca="true" t="shared" si="0" ref="I5:I19">H5/C5*100</f>
        <v>41.99666419570052</v>
      </c>
      <c r="J5" s="1064">
        <f aca="true" t="shared" si="1" ref="J5:J20">H5/G5*100</f>
        <v>102.01230014071967</v>
      </c>
      <c r="K5" s="1059"/>
      <c r="L5" s="1065"/>
    </row>
    <row r="6" spans="1:12" ht="26.25" customHeight="1">
      <c r="A6" s="1057" t="s">
        <v>330</v>
      </c>
      <c r="B6" s="1058" t="s">
        <v>37</v>
      </c>
      <c r="C6" s="1059">
        <v>165.7</v>
      </c>
      <c r="D6" s="1060">
        <v>170.609</v>
      </c>
      <c r="E6" s="1066">
        <v>230.1</v>
      </c>
      <c r="F6" s="1066">
        <v>246.7</v>
      </c>
      <c r="G6" s="1062">
        <v>224.109</v>
      </c>
      <c r="H6" s="1063">
        <v>135.988</v>
      </c>
      <c r="I6" s="1062">
        <f t="shared" si="0"/>
        <v>82.06879903439952</v>
      </c>
      <c r="J6" s="1064">
        <f t="shared" si="1"/>
        <v>60.67940154121432</v>
      </c>
      <c r="K6" s="1059"/>
      <c r="L6" s="1065"/>
    </row>
    <row r="7" spans="1:12" ht="26.25" customHeight="1">
      <c r="A7" s="1057" t="s">
        <v>331</v>
      </c>
      <c r="B7" s="1058" t="s">
        <v>37</v>
      </c>
      <c r="C7" s="1059">
        <v>528.4</v>
      </c>
      <c r="D7" s="1060">
        <v>327.5</v>
      </c>
      <c r="E7" s="1066">
        <v>292.7</v>
      </c>
      <c r="F7" s="1066">
        <v>246.9</v>
      </c>
      <c r="G7" s="1062">
        <v>238.3</v>
      </c>
      <c r="H7" s="1063">
        <v>252.279</v>
      </c>
      <c r="I7" s="1062">
        <f t="shared" si="0"/>
        <v>47.74394398183195</v>
      </c>
      <c r="J7" s="1064">
        <f t="shared" si="1"/>
        <v>105.86613512379353</v>
      </c>
      <c r="K7" s="1059"/>
      <c r="L7" s="1065"/>
    </row>
    <row r="8" spans="1:12" s="1041" customFormat="1" ht="26.25" customHeight="1">
      <c r="A8" s="1067" t="s">
        <v>332</v>
      </c>
      <c r="B8" s="1068" t="s">
        <v>37</v>
      </c>
      <c r="C8" s="1069">
        <v>35.3</v>
      </c>
      <c r="D8" s="1070">
        <v>53.3</v>
      </c>
      <c r="E8" s="1071">
        <v>48.9</v>
      </c>
      <c r="F8" s="1071">
        <v>54.1</v>
      </c>
      <c r="G8" s="1062">
        <v>59.5</v>
      </c>
      <c r="H8" s="1063">
        <v>58.31</v>
      </c>
      <c r="I8" s="1072">
        <f t="shared" si="0"/>
        <v>165.18413597733712</v>
      </c>
      <c r="J8" s="1064">
        <f t="shared" si="1"/>
        <v>98.00000000000001</v>
      </c>
      <c r="K8" s="1059"/>
      <c r="L8" s="1065"/>
    </row>
    <row r="9" spans="1:12" ht="26.25" customHeight="1">
      <c r="A9" s="1057" t="s">
        <v>333</v>
      </c>
      <c r="B9" s="1058" t="s">
        <v>37</v>
      </c>
      <c r="C9" s="1059">
        <v>31</v>
      </c>
      <c r="D9" s="1070">
        <v>16.3</v>
      </c>
      <c r="E9" s="1071">
        <v>13.1</v>
      </c>
      <c r="F9" s="1071">
        <v>10</v>
      </c>
      <c r="G9" s="1062">
        <v>10.7</v>
      </c>
      <c r="H9" s="1063">
        <v>11.69</v>
      </c>
      <c r="I9" s="1062">
        <f t="shared" si="0"/>
        <v>37.70967741935484</v>
      </c>
      <c r="J9" s="1064">
        <f t="shared" si="1"/>
        <v>109.25233644859813</v>
      </c>
      <c r="K9" s="1059"/>
      <c r="L9" s="1065"/>
    </row>
    <row r="10" spans="1:12" ht="26.25" customHeight="1">
      <c r="A10" s="1057" t="s">
        <v>334</v>
      </c>
      <c r="B10" s="1058" t="s">
        <v>37</v>
      </c>
      <c r="C10" s="1059">
        <v>470</v>
      </c>
      <c r="D10" s="1060">
        <v>394.162</v>
      </c>
      <c r="E10" s="1066">
        <v>410.5</v>
      </c>
      <c r="F10" s="1066">
        <v>394.3</v>
      </c>
      <c r="G10" s="1062">
        <v>362.751</v>
      </c>
      <c r="H10" s="1063">
        <v>361.917</v>
      </c>
      <c r="I10" s="1062">
        <f t="shared" si="0"/>
        <v>77.0036170212766</v>
      </c>
      <c r="J10" s="1064">
        <f t="shared" si="1"/>
        <v>99.77009022718063</v>
      </c>
      <c r="K10" s="1059"/>
      <c r="L10" s="1065"/>
    </row>
    <row r="11" spans="1:12" ht="26.25" customHeight="1">
      <c r="A11" s="1073" t="s">
        <v>335</v>
      </c>
      <c r="B11" s="1058" t="s">
        <v>37</v>
      </c>
      <c r="C11" s="1059">
        <v>448.2</v>
      </c>
      <c r="D11" s="1074">
        <v>189.847</v>
      </c>
      <c r="E11" s="1075">
        <v>192.764</v>
      </c>
      <c r="F11" s="1075">
        <v>192.461</v>
      </c>
      <c r="G11" s="1062">
        <v>198.134</v>
      </c>
      <c r="H11" s="1063">
        <v>457.771</v>
      </c>
      <c r="I11" s="1062">
        <f t="shared" si="0"/>
        <v>102.13543061133423</v>
      </c>
      <c r="J11" s="1064">
        <f t="shared" si="1"/>
        <v>231.0411135897928</v>
      </c>
      <c r="K11" s="1059"/>
      <c r="L11" s="1065"/>
    </row>
    <row r="12" spans="1:12" ht="26.25" customHeight="1">
      <c r="A12" s="1057" t="s">
        <v>336</v>
      </c>
      <c r="B12" s="1058" t="s">
        <v>37</v>
      </c>
      <c r="C12" s="1059">
        <v>19.7</v>
      </c>
      <c r="D12" s="1074">
        <v>19.081</v>
      </c>
      <c r="E12" s="1075">
        <v>12.093</v>
      </c>
      <c r="F12" s="1075">
        <v>25.961</v>
      </c>
      <c r="G12" s="1062">
        <v>22.288</v>
      </c>
      <c r="H12" s="1063">
        <v>16.267</v>
      </c>
      <c r="I12" s="1062">
        <f t="shared" si="0"/>
        <v>82.57360406091371</v>
      </c>
      <c r="J12" s="1064">
        <f t="shared" si="1"/>
        <v>72.98546302943288</v>
      </c>
      <c r="K12" s="1059"/>
      <c r="L12" s="1065"/>
    </row>
    <row r="13" spans="1:12" ht="26.25" customHeight="1">
      <c r="A13" s="1057" t="s">
        <v>337</v>
      </c>
      <c r="B13" s="1058" t="s">
        <v>37</v>
      </c>
      <c r="C13" s="1059">
        <v>73.6</v>
      </c>
      <c r="D13" s="1060">
        <v>92.3</v>
      </c>
      <c r="E13" s="1066">
        <v>87.7</v>
      </c>
      <c r="F13" s="1066">
        <v>92.201</v>
      </c>
      <c r="G13" s="1062">
        <v>94.2</v>
      </c>
      <c r="H13" s="1063">
        <v>92.5</v>
      </c>
      <c r="I13" s="1062">
        <f t="shared" si="0"/>
        <v>125.67934782608697</v>
      </c>
      <c r="J13" s="1064">
        <f t="shared" si="1"/>
        <v>98.19532908704883</v>
      </c>
      <c r="K13" s="1059"/>
      <c r="L13" s="1065"/>
    </row>
    <row r="14" spans="1:12" ht="26.25" customHeight="1">
      <c r="A14" s="1057" t="s">
        <v>338</v>
      </c>
      <c r="B14" s="1058" t="s">
        <v>325</v>
      </c>
      <c r="C14" s="1059">
        <v>733.7</v>
      </c>
      <c r="D14" s="1060">
        <v>709.4</v>
      </c>
      <c r="E14" s="1066">
        <v>637.3</v>
      </c>
      <c r="F14" s="1066">
        <v>622.87</v>
      </c>
      <c r="G14" s="1062">
        <v>632.01</v>
      </c>
      <c r="H14" s="1063">
        <v>663.7</v>
      </c>
      <c r="I14" s="1062">
        <f t="shared" si="0"/>
        <v>90.45931579664713</v>
      </c>
      <c r="J14" s="1064">
        <f t="shared" si="1"/>
        <v>105.01416116833595</v>
      </c>
      <c r="K14" s="1059"/>
      <c r="L14" s="1065"/>
    </row>
    <row r="15" spans="1:12" ht="26.25" customHeight="1">
      <c r="A15" s="1057" t="s">
        <v>339</v>
      </c>
      <c r="B15" s="1058" t="s">
        <v>37</v>
      </c>
      <c r="C15" s="1059">
        <v>217</v>
      </c>
      <c r="D15" s="1060">
        <v>278</v>
      </c>
      <c r="E15" s="1066">
        <v>249.7</v>
      </c>
      <c r="F15" s="1066">
        <v>250</v>
      </c>
      <c r="G15" s="1062">
        <v>265.044</v>
      </c>
      <c r="H15" s="1063">
        <v>263.52</v>
      </c>
      <c r="I15" s="1062">
        <f t="shared" si="0"/>
        <v>121.43778801843317</v>
      </c>
      <c r="J15" s="1064">
        <f t="shared" si="1"/>
        <v>99.42500113188754</v>
      </c>
      <c r="K15" s="1059"/>
      <c r="L15" s="1065"/>
    </row>
    <row r="16" spans="1:12" ht="26.25" customHeight="1">
      <c r="A16" s="1057" t="s">
        <v>340</v>
      </c>
      <c r="B16" s="1058" t="s">
        <v>326</v>
      </c>
      <c r="C16" s="1059">
        <v>398.8</v>
      </c>
      <c r="D16" s="1060">
        <v>467</v>
      </c>
      <c r="E16" s="1066">
        <v>421.7</v>
      </c>
      <c r="F16" s="1066">
        <v>396.2</v>
      </c>
      <c r="G16" s="1062">
        <v>372.7905</v>
      </c>
      <c r="H16" s="1063">
        <v>369.2644</v>
      </c>
      <c r="I16" s="1062">
        <f t="shared" si="0"/>
        <v>92.59388164493481</v>
      </c>
      <c r="J16" s="1064">
        <f t="shared" si="1"/>
        <v>99.0541336219673</v>
      </c>
      <c r="K16" s="1059"/>
      <c r="L16" s="1065"/>
    </row>
    <row r="17" spans="1:12" ht="26.25" customHeight="1">
      <c r="A17" s="1057" t="s">
        <v>341</v>
      </c>
      <c r="B17" s="1058" t="s">
        <v>37</v>
      </c>
      <c r="C17" s="1059">
        <v>55.5</v>
      </c>
      <c r="D17" s="1060">
        <v>97.467</v>
      </c>
      <c r="E17" s="1066">
        <v>96.6</v>
      </c>
      <c r="F17" s="1066">
        <v>82</v>
      </c>
      <c r="G17" s="1062">
        <v>79.035</v>
      </c>
      <c r="H17" s="1063">
        <v>73.639</v>
      </c>
      <c r="I17" s="1062">
        <f t="shared" si="0"/>
        <v>132.6828828828829</v>
      </c>
      <c r="J17" s="1064">
        <f t="shared" si="1"/>
        <v>93.17264503068262</v>
      </c>
      <c r="K17" s="1059"/>
      <c r="L17" s="1065"/>
    </row>
    <row r="18" spans="1:12" ht="26.25" customHeight="1">
      <c r="A18" s="1057" t="s">
        <v>342</v>
      </c>
      <c r="B18" s="1058" t="s">
        <v>37</v>
      </c>
      <c r="C18" s="1059">
        <v>24.3</v>
      </c>
      <c r="D18" s="1074">
        <v>9.146</v>
      </c>
      <c r="E18" s="1075">
        <v>8.299</v>
      </c>
      <c r="F18" s="1075">
        <v>5.271</v>
      </c>
      <c r="G18" s="1062">
        <v>4.09</v>
      </c>
      <c r="H18" s="1063">
        <v>5.037</v>
      </c>
      <c r="I18" s="1076">
        <f t="shared" si="0"/>
        <v>20.728395061728396</v>
      </c>
      <c r="J18" s="1077">
        <f t="shared" si="1"/>
        <v>123.15403422982885</v>
      </c>
      <c r="K18" s="1059"/>
      <c r="L18" s="1065"/>
    </row>
    <row r="19" spans="1:12" ht="26.25" customHeight="1">
      <c r="A19" s="1057" t="s">
        <v>343</v>
      </c>
      <c r="B19" s="1058" t="s">
        <v>37</v>
      </c>
      <c r="C19" s="1059">
        <v>58.4</v>
      </c>
      <c r="D19" s="1074">
        <v>21.055</v>
      </c>
      <c r="E19" s="1075">
        <v>29.263</v>
      </c>
      <c r="F19" s="1075">
        <v>26.133</v>
      </c>
      <c r="G19" s="1062">
        <v>26.339</v>
      </c>
      <c r="H19" s="1063">
        <v>18.097</v>
      </c>
      <c r="I19" s="1062">
        <f t="shared" si="0"/>
        <v>30.98801369863014</v>
      </c>
      <c r="J19" s="1064">
        <f t="shared" si="1"/>
        <v>68.70799954440184</v>
      </c>
      <c r="K19" s="1059"/>
      <c r="L19" s="1065"/>
    </row>
    <row r="20" spans="1:12" s="1087" customFormat="1" ht="26.25" customHeight="1" thickBot="1">
      <c r="A20" s="1078" t="s">
        <v>344</v>
      </c>
      <c r="B20" s="1079" t="s">
        <v>326</v>
      </c>
      <c r="C20" s="1080" t="s">
        <v>327</v>
      </c>
      <c r="D20" s="1081">
        <v>53.7192</v>
      </c>
      <c r="E20" s="1082">
        <v>45.1502</v>
      </c>
      <c r="F20" s="1082">
        <v>27.7876</v>
      </c>
      <c r="G20" s="1083">
        <v>29.4316</v>
      </c>
      <c r="H20" s="1084">
        <v>33.464</v>
      </c>
      <c r="I20" s="1085" t="s">
        <v>327</v>
      </c>
      <c r="J20" s="1086">
        <f t="shared" si="1"/>
        <v>113.70092009948492</v>
      </c>
      <c r="K20" s="1059"/>
      <c r="L20" s="1065"/>
    </row>
    <row r="21" spans="1:8" s="1089" customFormat="1" ht="18" customHeight="1">
      <c r="A21" s="1088" t="s">
        <v>328</v>
      </c>
      <c r="H21" s="1090"/>
    </row>
    <row r="22" spans="1:8" s="1089" customFormat="1" ht="13.5" customHeight="1">
      <c r="A22" s="1091" t="s">
        <v>345</v>
      </c>
      <c r="H22" s="1090"/>
    </row>
    <row r="23" spans="1:8" s="1089" customFormat="1" ht="13.5" customHeight="1">
      <c r="A23" s="1091" t="s">
        <v>346</v>
      </c>
      <c r="H23" s="1090"/>
    </row>
    <row r="24" spans="1:8" s="1089" customFormat="1" ht="13.5" customHeight="1">
      <c r="A24" s="1091" t="s">
        <v>347</v>
      </c>
      <c r="H24" s="1090"/>
    </row>
    <row r="25" spans="1:8" s="1089" customFormat="1" ht="13.5" customHeight="1">
      <c r="A25" s="1091" t="s">
        <v>348</v>
      </c>
      <c r="H25" s="1090"/>
    </row>
    <row r="26" spans="1:8" s="1089" customFormat="1" ht="13.5" customHeight="1">
      <c r="A26" s="1091" t="s">
        <v>349</v>
      </c>
      <c r="H26" s="1090"/>
    </row>
    <row r="27" spans="1:8" s="1089" customFormat="1" ht="13.5" customHeight="1">
      <c r="A27" s="1092" t="s">
        <v>350</v>
      </c>
      <c r="H27" s="1090"/>
    </row>
    <row r="28" spans="1:19" s="1093" customFormat="1" ht="12.75">
      <c r="A28" s="1089" t="s">
        <v>1223</v>
      </c>
      <c r="B28" s="1089"/>
      <c r="C28" s="1089"/>
      <c r="D28" s="1089"/>
      <c r="E28" s="1089"/>
      <c r="F28" s="1089"/>
      <c r="G28" s="1089"/>
      <c r="H28" s="1090"/>
      <c r="I28" s="1089"/>
      <c r="J28" s="1089"/>
      <c r="K28" s="1089"/>
      <c r="L28" s="1089"/>
      <c r="M28" s="1089"/>
      <c r="N28" s="1089"/>
      <c r="O28" s="1089"/>
      <c r="P28" s="1089"/>
      <c r="Q28" s="1089"/>
      <c r="R28" s="1089"/>
      <c r="S28" s="1089"/>
    </row>
    <row r="29" spans="2:19" ht="15">
      <c r="B29" s="1038"/>
      <c r="C29" s="1038"/>
      <c r="D29" s="1038"/>
      <c r="E29" s="1038"/>
      <c r="F29" s="1038"/>
      <c r="G29" s="1038"/>
      <c r="H29" s="1043"/>
      <c r="I29" s="1038"/>
      <c r="J29" s="1038"/>
      <c r="K29" s="1038"/>
      <c r="L29" s="1038"/>
      <c r="M29" s="1038"/>
      <c r="N29" s="1038"/>
      <c r="O29" s="1038"/>
      <c r="P29" s="1038"/>
      <c r="Q29" s="1038"/>
      <c r="R29" s="1038"/>
      <c r="S29" s="1038"/>
    </row>
    <row r="30" spans="2:19" ht="15">
      <c r="B30" s="1038"/>
      <c r="C30" s="1038"/>
      <c r="D30" s="1038"/>
      <c r="E30" s="1038"/>
      <c r="F30" s="1038"/>
      <c r="G30" s="1038"/>
      <c r="H30" s="1043"/>
      <c r="I30" s="1038"/>
      <c r="J30" s="1038"/>
      <c r="K30" s="1038"/>
      <c r="L30" s="1038"/>
      <c r="M30" s="1038"/>
      <c r="N30" s="1038"/>
      <c r="O30" s="1038"/>
      <c r="P30" s="1038"/>
      <c r="Q30" s="1038"/>
      <c r="R30" s="1038"/>
      <c r="S30" s="1038"/>
    </row>
    <row r="31" spans="1:19" ht="15">
      <c r="A31" s="1094"/>
      <c r="B31" s="1037"/>
      <c r="C31" s="1095"/>
      <c r="D31" s="1095"/>
      <c r="E31" s="1095"/>
      <c r="F31" s="1095"/>
      <c r="G31" s="1095"/>
      <c r="H31" s="1096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</row>
    <row r="32" spans="1:19" ht="15">
      <c r="A32" s="1094"/>
      <c r="B32" s="1037"/>
      <c r="C32" s="1095"/>
      <c r="D32" s="1095"/>
      <c r="E32" s="1095"/>
      <c r="F32" s="1095"/>
      <c r="G32" s="1095"/>
      <c r="H32" s="1096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</row>
    <row r="33" spans="1:19" ht="15">
      <c r="A33" s="1094"/>
      <c r="B33" s="1037"/>
      <c r="C33" s="1095"/>
      <c r="D33" s="1095"/>
      <c r="E33" s="1095"/>
      <c r="F33" s="1095"/>
      <c r="G33" s="1095"/>
      <c r="H33" s="1096"/>
      <c r="I33" s="1095"/>
      <c r="J33" s="1095"/>
      <c r="K33" s="1095"/>
      <c r="L33" s="1095"/>
      <c r="M33" s="1095"/>
      <c r="N33" s="1095"/>
      <c r="O33" s="1095"/>
      <c r="P33" s="1095"/>
      <c r="Q33" s="1095"/>
      <c r="R33" s="1095"/>
      <c r="S33" s="1095"/>
    </row>
    <row r="34" spans="1:19" ht="15">
      <c r="A34" s="1094"/>
      <c r="B34" s="1037"/>
      <c r="C34" s="1095"/>
      <c r="D34" s="1095"/>
      <c r="E34" s="1095"/>
      <c r="F34" s="1095"/>
      <c r="G34" s="1095"/>
      <c r="H34" s="1096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</row>
    <row r="35" spans="1:19" ht="15">
      <c r="A35" s="1094"/>
      <c r="B35" s="1037"/>
      <c r="C35" s="1038"/>
      <c r="D35" s="1038"/>
      <c r="E35" s="1038"/>
      <c r="F35" s="1038"/>
      <c r="G35" s="1038"/>
      <c r="H35" s="1043"/>
      <c r="I35" s="1038"/>
      <c r="J35" s="1038"/>
      <c r="K35" s="1038"/>
      <c r="L35" s="1038"/>
      <c r="M35" s="1038"/>
      <c r="N35" s="1038"/>
      <c r="O35" s="1038"/>
      <c r="P35" s="1038"/>
      <c r="Q35" s="1038"/>
      <c r="R35" s="1038"/>
      <c r="S35" s="1038"/>
    </row>
    <row r="36" spans="1:19" ht="15">
      <c r="A36" s="1094"/>
      <c r="B36" s="1037"/>
      <c r="C36" s="1038"/>
      <c r="D36" s="1038"/>
      <c r="E36" s="1038"/>
      <c r="F36" s="1038"/>
      <c r="G36" s="1038"/>
      <c r="H36" s="1043"/>
      <c r="I36" s="1038"/>
      <c r="J36" s="1038"/>
      <c r="K36" s="1038"/>
      <c r="L36" s="1038"/>
      <c r="M36" s="1038"/>
      <c r="N36" s="1038"/>
      <c r="O36" s="1038"/>
      <c r="P36" s="1038"/>
      <c r="Q36" s="1038"/>
      <c r="R36" s="1038"/>
      <c r="S36" s="1038"/>
    </row>
    <row r="37" spans="1:19" ht="15">
      <c r="A37" s="1094"/>
      <c r="B37" s="1037"/>
      <c r="C37" s="1038"/>
      <c r="D37" s="1038"/>
      <c r="E37" s="1038"/>
      <c r="F37" s="1038"/>
      <c r="G37" s="1038"/>
      <c r="H37" s="1043"/>
      <c r="I37" s="1038"/>
      <c r="J37" s="1038"/>
      <c r="K37" s="1038"/>
      <c r="L37" s="1038"/>
      <c r="M37" s="1038"/>
      <c r="N37" s="1038"/>
      <c r="O37" s="1038"/>
      <c r="P37" s="1038"/>
      <c r="Q37" s="1038"/>
      <c r="R37" s="1038"/>
      <c r="S37" s="1038"/>
    </row>
    <row r="38" spans="1:19" ht="15">
      <c r="A38" s="1038"/>
      <c r="B38" s="1038"/>
      <c r="C38" s="1038"/>
      <c r="D38" s="1038"/>
      <c r="E38" s="1038"/>
      <c r="F38" s="1038"/>
      <c r="G38" s="1038"/>
      <c r="H38" s="1043"/>
      <c r="I38" s="1038"/>
      <c r="J38" s="1038"/>
      <c r="K38" s="1038"/>
      <c r="L38" s="1038"/>
      <c r="M38" s="1038"/>
      <c r="N38" s="1038"/>
      <c r="O38" s="1038"/>
      <c r="P38" s="1038"/>
      <c r="Q38" s="1038"/>
      <c r="R38" s="1038"/>
      <c r="S38" s="1038"/>
    </row>
    <row r="39" spans="1:19" ht="15">
      <c r="A39" s="1038"/>
      <c r="B39" s="1038"/>
      <c r="C39" s="1038"/>
      <c r="D39" s="1038"/>
      <c r="E39" s="1038"/>
      <c r="F39" s="1038"/>
      <c r="G39" s="1038"/>
      <c r="H39" s="1043"/>
      <c r="I39" s="1038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</row>
    <row r="40" spans="1:19" ht="15">
      <c r="A40" s="1038"/>
      <c r="B40" s="1038"/>
      <c r="C40" s="1038"/>
      <c r="D40" s="1038"/>
      <c r="E40" s="1038"/>
      <c r="F40" s="1038"/>
      <c r="G40" s="1038"/>
      <c r="H40" s="1043"/>
      <c r="I40" s="1038"/>
      <c r="J40" s="1038"/>
      <c r="K40" s="1038"/>
      <c r="L40" s="1038"/>
      <c r="M40" s="1038"/>
      <c r="N40" s="1038"/>
      <c r="O40" s="1038"/>
      <c r="P40" s="1038"/>
      <c r="Q40" s="1038"/>
      <c r="R40" s="1038"/>
      <c r="S40" s="1038"/>
    </row>
    <row r="41" spans="1:19" ht="15">
      <c r="A41" s="1038"/>
      <c r="B41" s="1038"/>
      <c r="C41" s="1038"/>
      <c r="D41" s="1038"/>
      <c r="E41" s="1038"/>
      <c r="F41" s="1038"/>
      <c r="G41" s="1038"/>
      <c r="H41" s="1043"/>
      <c r="I41" s="1038"/>
      <c r="J41" s="1038"/>
      <c r="K41" s="1038"/>
      <c r="L41" s="1038"/>
      <c r="M41" s="1038"/>
      <c r="N41" s="1038"/>
      <c r="O41" s="1038"/>
      <c r="P41" s="1038"/>
      <c r="Q41" s="1038"/>
      <c r="R41" s="1038"/>
      <c r="S41" s="1038"/>
    </row>
    <row r="42" spans="1:19" ht="15">
      <c r="A42" s="1038"/>
      <c r="B42" s="1038"/>
      <c r="C42" s="1038"/>
      <c r="D42" s="1038"/>
      <c r="E42" s="1038"/>
      <c r="F42" s="1038"/>
      <c r="G42" s="1038"/>
      <c r="H42" s="1043"/>
      <c r="I42" s="1038"/>
      <c r="J42" s="1038"/>
      <c r="K42" s="1038"/>
      <c r="L42" s="1038"/>
      <c r="M42" s="1038"/>
      <c r="N42" s="1038"/>
      <c r="O42" s="1038"/>
      <c r="P42" s="1038"/>
      <c r="Q42" s="1038"/>
      <c r="R42" s="1038"/>
      <c r="S42" s="1038"/>
    </row>
    <row r="43" spans="1:19" ht="15">
      <c r="A43" s="1038"/>
      <c r="B43" s="1038"/>
      <c r="C43" s="1038"/>
      <c r="D43" s="1038"/>
      <c r="E43" s="1038"/>
      <c r="F43" s="1038"/>
      <c r="G43" s="1038"/>
      <c r="H43" s="1043"/>
      <c r="I43" s="1038"/>
      <c r="J43" s="1038"/>
      <c r="K43" s="1038"/>
      <c r="L43" s="1038"/>
      <c r="M43" s="1038"/>
      <c r="N43" s="1038"/>
      <c r="O43" s="1038"/>
      <c r="P43" s="1038"/>
      <c r="Q43" s="1038"/>
      <c r="R43" s="1038"/>
      <c r="S43" s="1038"/>
    </row>
    <row r="44" spans="1:19" ht="15">
      <c r="A44" s="1038"/>
      <c r="B44" s="1038"/>
      <c r="C44" s="1038"/>
      <c r="D44" s="1038"/>
      <c r="E44" s="1038"/>
      <c r="F44" s="1038"/>
      <c r="G44" s="1038"/>
      <c r="H44" s="1043"/>
      <c r="I44" s="1038"/>
      <c r="J44" s="1038"/>
      <c r="K44" s="1038"/>
      <c r="L44" s="1038"/>
      <c r="M44" s="1038"/>
      <c r="N44" s="1038"/>
      <c r="O44" s="1038"/>
      <c r="P44" s="1038"/>
      <c r="Q44" s="1038"/>
      <c r="R44" s="1038"/>
      <c r="S44" s="1038"/>
    </row>
    <row r="45" spans="1:19" ht="15">
      <c r="A45" s="1038"/>
      <c r="B45" s="1038"/>
      <c r="C45" s="1038"/>
      <c r="D45" s="1038"/>
      <c r="E45" s="1038"/>
      <c r="F45" s="1038"/>
      <c r="G45" s="1038"/>
      <c r="H45" s="1043"/>
      <c r="I45" s="1038"/>
      <c r="J45" s="1038"/>
      <c r="K45" s="1038"/>
      <c r="L45" s="1038"/>
      <c r="M45" s="1038"/>
      <c r="N45" s="1038"/>
      <c r="O45" s="1038"/>
      <c r="P45" s="1038"/>
      <c r="Q45" s="1038"/>
      <c r="R45" s="1038"/>
      <c r="S45" s="1038"/>
    </row>
    <row r="46" spans="1:19" ht="15">
      <c r="A46" s="1038"/>
      <c r="B46" s="1038"/>
      <c r="C46" s="1038"/>
      <c r="D46" s="1038"/>
      <c r="E46" s="1038"/>
      <c r="F46" s="1038"/>
      <c r="G46" s="1038"/>
      <c r="H46" s="1043"/>
      <c r="I46" s="1038"/>
      <c r="J46" s="1038"/>
      <c r="K46" s="1038"/>
      <c r="L46" s="1038"/>
      <c r="M46" s="1038"/>
      <c r="N46" s="1038"/>
      <c r="O46" s="1038"/>
      <c r="P46" s="1038"/>
      <c r="Q46" s="1038"/>
      <c r="R46" s="1038"/>
      <c r="S46" s="1038"/>
    </row>
    <row r="47" spans="1:19" ht="15">
      <c r="A47" s="1038"/>
      <c r="B47" s="1038"/>
      <c r="C47" s="1038"/>
      <c r="D47" s="1038"/>
      <c r="E47" s="1038"/>
      <c r="F47" s="1038"/>
      <c r="G47" s="1038"/>
      <c r="H47" s="1043"/>
      <c r="I47" s="1038"/>
      <c r="J47" s="1038"/>
      <c r="K47" s="1038"/>
      <c r="L47" s="1038"/>
      <c r="M47" s="1038"/>
      <c r="N47" s="1038"/>
      <c r="O47" s="1038"/>
      <c r="P47" s="1038"/>
      <c r="Q47" s="1038"/>
      <c r="R47" s="1038"/>
      <c r="S47" s="1038"/>
    </row>
    <row r="48" spans="1:19" ht="15">
      <c r="A48" s="1038"/>
      <c r="B48" s="1038"/>
      <c r="C48" s="1038"/>
      <c r="D48" s="1038"/>
      <c r="E48" s="1038"/>
      <c r="F48" s="1038"/>
      <c r="G48" s="1038"/>
      <c r="H48" s="1043"/>
      <c r="I48" s="1038"/>
      <c r="J48" s="1038"/>
      <c r="K48" s="1038"/>
      <c r="L48" s="1038"/>
      <c r="M48" s="1038"/>
      <c r="N48" s="1038"/>
      <c r="O48" s="1038"/>
      <c r="P48" s="1038"/>
      <c r="Q48" s="1038"/>
      <c r="R48" s="1038"/>
      <c r="S48" s="1038"/>
    </row>
    <row r="49" spans="1:19" ht="15">
      <c r="A49" s="1038"/>
      <c r="B49" s="1038"/>
      <c r="C49" s="1038"/>
      <c r="D49" s="1038"/>
      <c r="E49" s="1038"/>
      <c r="F49" s="1038"/>
      <c r="G49" s="1038"/>
      <c r="H49" s="1043"/>
      <c r="I49" s="1038"/>
      <c r="J49" s="1038"/>
      <c r="K49" s="1038"/>
      <c r="L49" s="1038"/>
      <c r="M49" s="1038"/>
      <c r="N49" s="1038"/>
      <c r="O49" s="1038"/>
      <c r="P49" s="1038"/>
      <c r="Q49" s="1038"/>
      <c r="R49" s="1038"/>
      <c r="S49" s="1038"/>
    </row>
    <row r="50" spans="1:19" ht="15">
      <c r="A50" s="1038"/>
      <c r="B50" s="1038"/>
      <c r="C50" s="1038"/>
      <c r="D50" s="1038"/>
      <c r="E50" s="1038"/>
      <c r="F50" s="1038"/>
      <c r="G50" s="1038"/>
      <c r="H50" s="1043"/>
      <c r="I50" s="1038"/>
      <c r="J50" s="1038"/>
      <c r="K50" s="1038"/>
      <c r="L50" s="1038"/>
      <c r="M50" s="1038"/>
      <c r="N50" s="1038"/>
      <c r="O50" s="1038"/>
      <c r="P50" s="1038"/>
      <c r="Q50" s="1038"/>
      <c r="R50" s="1038"/>
      <c r="S50" s="1038"/>
    </row>
    <row r="51" spans="1:19" ht="15">
      <c r="A51" s="1038"/>
      <c r="B51" s="1038"/>
      <c r="C51" s="1038"/>
      <c r="D51" s="1038"/>
      <c r="E51" s="1038"/>
      <c r="F51" s="1038"/>
      <c r="G51" s="1038"/>
      <c r="H51" s="1043"/>
      <c r="I51" s="1038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</row>
    <row r="52" spans="1:19" ht="15">
      <c r="A52" s="1038"/>
      <c r="B52" s="1038"/>
      <c r="C52" s="1038"/>
      <c r="D52" s="1038"/>
      <c r="E52" s="1038"/>
      <c r="F52" s="1038"/>
      <c r="G52" s="1038"/>
      <c r="H52" s="1043"/>
      <c r="I52" s="1038"/>
      <c r="J52" s="1038"/>
      <c r="K52" s="1038"/>
      <c r="L52" s="1038"/>
      <c r="M52" s="1038"/>
      <c r="N52" s="1038"/>
      <c r="O52" s="1038"/>
      <c r="P52" s="1038"/>
      <c r="Q52" s="1038"/>
      <c r="R52" s="1038"/>
      <c r="S52" s="1038"/>
    </row>
    <row r="53" spans="1:19" ht="15">
      <c r="A53" s="1038"/>
      <c r="B53" s="1038"/>
      <c r="C53" s="1038"/>
      <c r="D53" s="1038"/>
      <c r="E53" s="1038"/>
      <c r="F53" s="1038"/>
      <c r="G53" s="1038"/>
      <c r="H53" s="1043"/>
      <c r="I53" s="1038"/>
      <c r="J53" s="1038"/>
      <c r="K53" s="1038"/>
      <c r="L53" s="1038"/>
      <c r="M53" s="1038"/>
      <c r="N53" s="1038"/>
      <c r="O53" s="1038"/>
      <c r="P53" s="1038"/>
      <c r="Q53" s="1038"/>
      <c r="R53" s="1038"/>
      <c r="S53" s="1038"/>
    </row>
    <row r="54" spans="1:19" ht="15">
      <c r="A54" s="1038"/>
      <c r="B54" s="1038"/>
      <c r="C54" s="1038"/>
      <c r="D54" s="1038"/>
      <c r="E54" s="1038"/>
      <c r="F54" s="1038"/>
      <c r="G54" s="1038"/>
      <c r="H54" s="1043"/>
      <c r="I54" s="1038"/>
      <c r="J54" s="1038"/>
      <c r="K54" s="1038"/>
      <c r="L54" s="1038"/>
      <c r="M54" s="1038"/>
      <c r="N54" s="1038"/>
      <c r="O54" s="1038"/>
      <c r="P54" s="1038"/>
      <c r="Q54" s="1038"/>
      <c r="R54" s="1038"/>
      <c r="S54" s="1038"/>
    </row>
    <row r="55" spans="1:19" ht="15">
      <c r="A55" s="1038"/>
      <c r="B55" s="1038"/>
      <c r="C55" s="1038"/>
      <c r="D55" s="1038"/>
      <c r="E55" s="1038"/>
      <c r="F55" s="1038"/>
      <c r="G55" s="1038"/>
      <c r="H55" s="1043"/>
      <c r="I55" s="1038"/>
      <c r="J55" s="1038"/>
      <c r="K55" s="1038"/>
      <c r="L55" s="1038"/>
      <c r="M55" s="1038"/>
      <c r="N55" s="1038"/>
      <c r="O55" s="1038"/>
      <c r="P55" s="1038"/>
      <c r="Q55" s="1038"/>
      <c r="R55" s="1038"/>
      <c r="S55" s="1038"/>
    </row>
    <row r="56" spans="1:19" ht="15">
      <c r="A56" s="1038"/>
      <c r="B56" s="1038"/>
      <c r="C56" s="1038"/>
      <c r="D56" s="1038"/>
      <c r="E56" s="1038"/>
      <c r="F56" s="1038"/>
      <c r="G56" s="1038"/>
      <c r="H56" s="1043"/>
      <c r="I56" s="1038"/>
      <c r="J56" s="1038"/>
      <c r="K56" s="1038"/>
      <c r="L56" s="1038"/>
      <c r="M56" s="1038"/>
      <c r="N56" s="1038"/>
      <c r="O56" s="1038"/>
      <c r="P56" s="1038"/>
      <c r="Q56" s="1038"/>
      <c r="R56" s="1038"/>
      <c r="S56" s="1038"/>
    </row>
    <row r="57" spans="1:19" ht="15">
      <c r="A57" s="1038"/>
      <c r="B57" s="1038"/>
      <c r="C57" s="1038"/>
      <c r="D57" s="1038"/>
      <c r="E57" s="1038"/>
      <c r="F57" s="1038"/>
      <c r="G57" s="1038"/>
      <c r="H57" s="1043"/>
      <c r="I57" s="1038"/>
      <c r="J57" s="1038"/>
      <c r="K57" s="1038"/>
      <c r="L57" s="1038"/>
      <c r="M57" s="1038"/>
      <c r="N57" s="1038"/>
      <c r="O57" s="1038"/>
      <c r="P57" s="1038"/>
      <c r="Q57" s="1038"/>
      <c r="R57" s="1038"/>
      <c r="S57" s="1038"/>
    </row>
    <row r="58" spans="1:19" ht="15">
      <c r="A58" s="1038"/>
      <c r="B58" s="1038"/>
      <c r="C58" s="1038"/>
      <c r="D58" s="1038"/>
      <c r="E58" s="1038"/>
      <c r="F58" s="1038"/>
      <c r="G58" s="1038"/>
      <c r="H58" s="1043"/>
      <c r="I58" s="1038"/>
      <c r="J58" s="1038"/>
      <c r="K58" s="1038"/>
      <c r="L58" s="1038"/>
      <c r="M58" s="1038"/>
      <c r="N58" s="1038"/>
      <c r="O58" s="1038"/>
      <c r="P58" s="1038"/>
      <c r="Q58" s="1038"/>
      <c r="R58" s="1038"/>
      <c r="S58" s="1038"/>
    </row>
    <row r="59" spans="1:19" ht="15">
      <c r="A59" s="1038"/>
      <c r="B59" s="1038"/>
      <c r="C59" s="1038"/>
      <c r="D59" s="1038"/>
      <c r="E59" s="1038"/>
      <c r="F59" s="1038"/>
      <c r="G59" s="1038"/>
      <c r="H59" s="1043"/>
      <c r="I59" s="1038"/>
      <c r="J59" s="1038"/>
      <c r="K59" s="1038"/>
      <c r="L59" s="1038"/>
      <c r="M59" s="1038"/>
      <c r="N59" s="1038"/>
      <c r="O59" s="1038"/>
      <c r="P59" s="1038"/>
      <c r="Q59" s="1038"/>
      <c r="R59" s="1038"/>
      <c r="S59" s="1038"/>
    </row>
    <row r="60" spans="1:19" ht="15">
      <c r="A60" s="1038"/>
      <c r="B60" s="1038"/>
      <c r="C60" s="1038"/>
      <c r="D60" s="1038"/>
      <c r="E60" s="1038"/>
      <c r="F60" s="1038"/>
      <c r="G60" s="1038"/>
      <c r="H60" s="1043"/>
      <c r="I60" s="1038"/>
      <c r="J60" s="1038"/>
      <c r="K60" s="1038"/>
      <c r="L60" s="1038"/>
      <c r="M60" s="1038"/>
      <c r="N60" s="1038"/>
      <c r="O60" s="1038"/>
      <c r="P60" s="1038"/>
      <c r="Q60" s="1038"/>
      <c r="R60" s="1038"/>
      <c r="S60" s="1038"/>
    </row>
    <row r="61" spans="1:19" ht="15">
      <c r="A61" s="1038"/>
      <c r="B61" s="1038"/>
      <c r="C61" s="1038"/>
      <c r="D61" s="1038"/>
      <c r="E61" s="1038"/>
      <c r="F61" s="1038"/>
      <c r="G61" s="1038"/>
      <c r="H61" s="1043"/>
      <c r="I61" s="1038"/>
      <c r="J61" s="1038"/>
      <c r="K61" s="1038"/>
      <c r="L61" s="1038"/>
      <c r="M61" s="1038"/>
      <c r="N61" s="1038"/>
      <c r="O61" s="1038"/>
      <c r="P61" s="1038"/>
      <c r="Q61" s="1038"/>
      <c r="R61" s="1038"/>
      <c r="S61" s="1038"/>
    </row>
    <row r="62" spans="1:19" ht="15">
      <c r="A62" s="1038"/>
      <c r="B62" s="1038"/>
      <c r="C62" s="1038"/>
      <c r="D62" s="1038"/>
      <c r="E62" s="1038"/>
      <c r="F62" s="1038"/>
      <c r="G62" s="1038"/>
      <c r="H62" s="1043"/>
      <c r="I62" s="1038"/>
      <c r="J62" s="1038"/>
      <c r="K62" s="1038"/>
      <c r="L62" s="1038"/>
      <c r="M62" s="1038"/>
      <c r="N62" s="1038"/>
      <c r="O62" s="1038"/>
      <c r="P62" s="1038"/>
      <c r="Q62" s="1038"/>
      <c r="R62" s="1038"/>
      <c r="S62" s="1038"/>
    </row>
    <row r="63" spans="1:19" ht="15">
      <c r="A63" s="1038"/>
      <c r="B63" s="1038"/>
      <c r="C63" s="1038"/>
      <c r="D63" s="1038"/>
      <c r="E63" s="1038"/>
      <c r="F63" s="1038"/>
      <c r="G63" s="1038"/>
      <c r="H63" s="1043"/>
      <c r="I63" s="1038"/>
      <c r="J63" s="1038"/>
      <c r="K63" s="1038"/>
      <c r="L63" s="1038"/>
      <c r="M63" s="1038"/>
      <c r="N63" s="1038"/>
      <c r="O63" s="1038"/>
      <c r="P63" s="1038"/>
      <c r="Q63" s="1038"/>
      <c r="R63" s="1038"/>
      <c r="S63" s="1038"/>
    </row>
    <row r="64" spans="1:19" ht="15">
      <c r="A64" s="1038"/>
      <c r="B64" s="1038"/>
      <c r="C64" s="1038"/>
      <c r="D64" s="1038"/>
      <c r="E64" s="1038"/>
      <c r="F64" s="1038"/>
      <c r="G64" s="1038"/>
      <c r="H64" s="1043"/>
      <c r="I64" s="1038"/>
      <c r="J64" s="1038"/>
      <c r="K64" s="1038"/>
      <c r="L64" s="1038"/>
      <c r="M64" s="1038"/>
      <c r="N64" s="1038"/>
      <c r="O64" s="1038"/>
      <c r="P64" s="1038"/>
      <c r="Q64" s="1038"/>
      <c r="R64" s="1038"/>
      <c r="S64" s="1038"/>
    </row>
  </sheetData>
  <printOptions/>
  <pageMargins left="0.53" right="0.56" top="0.984251968503937" bottom="0.984251968503937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G9" sqref="G9"/>
    </sheetView>
  </sheetViews>
  <sheetFormatPr defaultColWidth="9.140625" defaultRowHeight="15"/>
  <cols>
    <col min="1" max="1" width="43.28125" style="1042" customWidth="1"/>
    <col min="2" max="4" width="12.7109375" style="1042" customWidth="1"/>
    <col min="5" max="16384" width="9.140625" style="1042" customWidth="1"/>
  </cols>
  <sheetData>
    <row r="1" spans="1:4" ht="15">
      <c r="A1" s="1098" t="s">
        <v>351</v>
      </c>
      <c r="B1" s="1099"/>
      <c r="C1" s="1099"/>
      <c r="D1" s="1100"/>
    </row>
    <row r="3" spans="1:4" ht="15.75" thickBot="1">
      <c r="A3" s="1101" t="s">
        <v>1325</v>
      </c>
      <c r="B3" s="1102"/>
      <c r="C3" s="1102"/>
      <c r="D3" s="1103" t="s">
        <v>585</v>
      </c>
    </row>
    <row r="4" spans="1:4" ht="30.75" thickBot="1">
      <c r="A4" s="1104" t="s">
        <v>1331</v>
      </c>
      <c r="B4" s="1105">
        <v>2006</v>
      </c>
      <c r="C4" s="1105">
        <v>2007</v>
      </c>
      <c r="D4" s="1106" t="s">
        <v>1379</v>
      </c>
    </row>
    <row r="5" spans="1:6" ht="22.5" customHeight="1" thickTop="1">
      <c r="A5" s="1107" t="s">
        <v>1361</v>
      </c>
      <c r="B5" s="1108">
        <v>14865.659</v>
      </c>
      <c r="C5" s="1108">
        <v>17385.26</v>
      </c>
      <c r="D5" s="1109">
        <f aca="true" t="shared" si="0" ref="D5:D22">C5/B5*100</f>
        <v>116.94913760634493</v>
      </c>
      <c r="E5" s="1065"/>
      <c r="F5" s="1065"/>
    </row>
    <row r="6" spans="1:6" ht="22.5" customHeight="1">
      <c r="A6" s="1107" t="s">
        <v>1362</v>
      </c>
      <c r="B6" s="1108">
        <v>3551.797</v>
      </c>
      <c r="C6" s="1108">
        <v>3233.672</v>
      </c>
      <c r="D6" s="1109">
        <f t="shared" si="0"/>
        <v>91.04326626775122</v>
      </c>
      <c r="E6" s="1065"/>
      <c r="F6" s="1065"/>
    </row>
    <row r="7" spans="1:6" ht="22.5" customHeight="1">
      <c r="A7" s="1107" t="s">
        <v>1363</v>
      </c>
      <c r="B7" s="1108">
        <v>6861.811</v>
      </c>
      <c r="C7" s="1108">
        <v>8440.989</v>
      </c>
      <c r="D7" s="1109">
        <f t="shared" si="0"/>
        <v>123.0140118986081</v>
      </c>
      <c r="E7" s="1065"/>
      <c r="F7" s="1065"/>
    </row>
    <row r="8" spans="1:6" ht="22.5" customHeight="1">
      <c r="A8" s="1107" t="s">
        <v>1364</v>
      </c>
      <c r="B8" s="1108">
        <v>5470.85</v>
      </c>
      <c r="C8" s="1108">
        <v>3737.02</v>
      </c>
      <c r="D8" s="1109">
        <f t="shared" si="0"/>
        <v>68.3078497856823</v>
      </c>
      <c r="E8" s="1065"/>
      <c r="F8" s="1065"/>
    </row>
    <row r="9" spans="1:6" ht="22.5" customHeight="1">
      <c r="A9" s="1107" t="s">
        <v>1365</v>
      </c>
      <c r="B9" s="1108">
        <v>15033.114</v>
      </c>
      <c r="C9" s="1108">
        <v>14114.494</v>
      </c>
      <c r="D9" s="1109">
        <f t="shared" si="0"/>
        <v>93.88935652320605</v>
      </c>
      <c r="E9" s="1065"/>
      <c r="F9" s="1065"/>
    </row>
    <row r="10" spans="1:6" ht="22.5" customHeight="1">
      <c r="A10" s="1107" t="s">
        <v>352</v>
      </c>
      <c r="B10" s="1108">
        <v>3702.395</v>
      </c>
      <c r="C10" s="1108">
        <v>4589.316</v>
      </c>
      <c r="D10" s="1109">
        <f t="shared" si="0"/>
        <v>123.95533161642666</v>
      </c>
      <c r="E10" s="1065"/>
      <c r="F10" s="1065"/>
    </row>
    <row r="11" spans="1:6" ht="22.5" customHeight="1">
      <c r="A11" s="1107" t="s">
        <v>1367</v>
      </c>
      <c r="B11" s="1108">
        <v>5534.105</v>
      </c>
      <c r="C11" s="1108">
        <v>5996.121</v>
      </c>
      <c r="D11" s="1109">
        <f t="shared" si="0"/>
        <v>108.3485224801481</v>
      </c>
      <c r="E11" s="1065"/>
      <c r="F11" s="1065"/>
    </row>
    <row r="12" spans="1:6" ht="22.5" customHeight="1">
      <c r="A12" s="1110" t="s">
        <v>1368</v>
      </c>
      <c r="B12" s="1108">
        <v>2623.538</v>
      </c>
      <c r="C12" s="1108">
        <v>3116.437</v>
      </c>
      <c r="D12" s="1109">
        <f t="shared" si="0"/>
        <v>118.78756854293707</v>
      </c>
      <c r="E12" s="1065"/>
      <c r="F12" s="1065"/>
    </row>
    <row r="13" spans="1:6" ht="22.5" customHeight="1">
      <c r="A13" s="1107" t="s">
        <v>1369</v>
      </c>
      <c r="B13" s="1108">
        <v>2859.37</v>
      </c>
      <c r="C13" s="1108">
        <v>3604.261</v>
      </c>
      <c r="D13" s="1109">
        <f t="shared" si="0"/>
        <v>126.05087834033371</v>
      </c>
      <c r="E13" s="1065"/>
      <c r="F13" s="1065"/>
    </row>
    <row r="14" spans="1:6" ht="22.5" customHeight="1">
      <c r="A14" s="1107" t="s">
        <v>353</v>
      </c>
      <c r="B14" s="1108">
        <v>2187.755</v>
      </c>
      <c r="C14" s="1108">
        <v>2556.897</v>
      </c>
      <c r="D14" s="1111">
        <f t="shared" si="0"/>
        <v>116.87309593624514</v>
      </c>
      <c r="E14" s="1065"/>
      <c r="F14" s="1065"/>
    </row>
    <row r="15" spans="1:6" ht="22.5" customHeight="1">
      <c r="A15" s="1107" t="s">
        <v>1371</v>
      </c>
      <c r="B15" s="1108">
        <v>631.195</v>
      </c>
      <c r="C15" s="1108">
        <v>639.331</v>
      </c>
      <c r="D15" s="1111">
        <f t="shared" si="0"/>
        <v>101.28898359461023</v>
      </c>
      <c r="E15" s="1065"/>
      <c r="F15" s="1065"/>
    </row>
    <row r="16" spans="1:6" ht="22.5" customHeight="1">
      <c r="A16" s="1107" t="s">
        <v>1372</v>
      </c>
      <c r="B16" s="1108">
        <v>1320.584</v>
      </c>
      <c r="C16" s="1108">
        <v>1375.914</v>
      </c>
      <c r="D16" s="1109">
        <f t="shared" si="0"/>
        <v>104.18981299182786</v>
      </c>
      <c r="E16" s="1065"/>
      <c r="F16" s="1065"/>
    </row>
    <row r="17" spans="1:6" ht="22.5" customHeight="1">
      <c r="A17" s="1107" t="s">
        <v>354</v>
      </c>
      <c r="B17" s="1108">
        <v>7728.645</v>
      </c>
      <c r="C17" s="1108">
        <v>7959.559</v>
      </c>
      <c r="D17" s="1109">
        <f t="shared" si="0"/>
        <v>102.98776823104178</v>
      </c>
      <c r="E17" s="1065"/>
      <c r="F17" s="1065"/>
    </row>
    <row r="18" spans="1:6" ht="22.5" customHeight="1">
      <c r="A18" s="1107" t="s">
        <v>355</v>
      </c>
      <c r="B18" s="1108">
        <v>5922.081</v>
      </c>
      <c r="C18" s="1108">
        <v>6439.375</v>
      </c>
      <c r="D18" s="1109">
        <f t="shared" si="0"/>
        <v>108.73500379343004</v>
      </c>
      <c r="E18" s="1065"/>
      <c r="F18" s="1065"/>
    </row>
    <row r="19" spans="1:6" ht="22.5" customHeight="1">
      <c r="A19" s="1107" t="s">
        <v>1375</v>
      </c>
      <c r="B19" s="1108">
        <v>4748.813</v>
      </c>
      <c r="C19" s="1108">
        <v>4802.218</v>
      </c>
      <c r="D19" s="1109">
        <f t="shared" si="0"/>
        <v>101.12459682030016</v>
      </c>
      <c r="E19" s="1065"/>
      <c r="F19" s="1065"/>
    </row>
    <row r="20" spans="1:6" ht="22.5" customHeight="1">
      <c r="A20" s="1110" t="s">
        <v>1376</v>
      </c>
      <c r="B20" s="1108">
        <v>1925.393</v>
      </c>
      <c r="C20" s="1108">
        <v>2353.691</v>
      </c>
      <c r="D20" s="1111">
        <f t="shared" si="0"/>
        <v>122.24470536664462</v>
      </c>
      <c r="E20" s="1065"/>
      <c r="F20" s="1065"/>
    </row>
    <row r="21" spans="1:6" ht="22.5" customHeight="1">
      <c r="A21" s="1112" t="s">
        <v>1351</v>
      </c>
      <c r="B21" s="1113">
        <v>1581.598</v>
      </c>
      <c r="C21" s="1113">
        <v>1652.712</v>
      </c>
      <c r="D21" s="1114">
        <f t="shared" si="0"/>
        <v>104.4963385133264</v>
      </c>
      <c r="E21" s="1065"/>
      <c r="F21" s="1065"/>
    </row>
    <row r="22" spans="1:6" ht="22.5" customHeight="1" thickBot="1">
      <c r="A22" s="1115" t="s">
        <v>1352</v>
      </c>
      <c r="B22" s="1116">
        <v>86548.703</v>
      </c>
      <c r="C22" s="1116">
        <v>91997.267</v>
      </c>
      <c r="D22" s="1117">
        <f t="shared" si="0"/>
        <v>106.29537336914223</v>
      </c>
      <c r="E22" s="1065"/>
      <c r="F22" s="1065"/>
    </row>
    <row r="23" spans="1:4" s="1093" customFormat="1" ht="12.75">
      <c r="A23" s="1118" t="s">
        <v>1353</v>
      </c>
      <c r="B23" s="1119"/>
      <c r="C23" s="1120"/>
      <c r="D23" s="1121"/>
    </row>
    <row r="24" spans="1:4" s="1093" customFormat="1" ht="12.75">
      <c r="A24" s="1122" t="s">
        <v>356</v>
      </c>
      <c r="B24" s="1123"/>
      <c r="C24" s="1123"/>
      <c r="D24" s="1124"/>
    </row>
    <row r="25" spans="2:4" ht="15">
      <c r="B25" s="1099"/>
      <c r="C25" s="1099"/>
      <c r="D25" s="1100"/>
    </row>
  </sheetData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5"/>
  <sheetViews>
    <sheetView zoomScale="75" zoomScaleNormal="75" workbookViewId="0" topLeftCell="A1">
      <selection activeCell="K27" sqref="K27"/>
    </sheetView>
  </sheetViews>
  <sheetFormatPr defaultColWidth="9.140625" defaultRowHeight="15"/>
  <cols>
    <col min="1" max="1" width="24.28125" style="1127" customWidth="1"/>
    <col min="2" max="7" width="12.140625" style="1127" customWidth="1"/>
    <col min="8" max="9" width="12.140625" style="1126" customWidth="1"/>
    <col min="10" max="10" width="10.140625" style="1127" customWidth="1"/>
    <col min="11" max="11" width="7.8515625" style="1127" customWidth="1"/>
    <col min="12" max="12" width="3.140625" style="1127" customWidth="1"/>
    <col min="13" max="13" width="15.00390625" style="1127" customWidth="1"/>
    <col min="14" max="14" width="7.00390625" style="1127" customWidth="1"/>
    <col min="15" max="15" width="8.140625" style="1127" bestFit="1" customWidth="1"/>
    <col min="16" max="16" width="13.57421875" style="1127" bestFit="1" customWidth="1"/>
    <col min="17" max="16384" width="7.00390625" style="1127" customWidth="1"/>
  </cols>
  <sheetData>
    <row r="1" spans="1:2" ht="15">
      <c r="A1" s="1125" t="s">
        <v>357</v>
      </c>
      <c r="B1" s="1126"/>
    </row>
    <row r="2" spans="1:15" ht="15.75" thickBot="1">
      <c r="A2" s="1127" t="s">
        <v>358</v>
      </c>
      <c r="O2" s="1128" t="s">
        <v>694</v>
      </c>
    </row>
    <row r="3" spans="1:15" ht="45">
      <c r="A3" s="1129" t="s">
        <v>359</v>
      </c>
      <c r="B3" s="2069"/>
      <c r="C3" s="2069"/>
      <c r="D3" s="2069"/>
      <c r="E3" s="2069"/>
      <c r="F3" s="2069"/>
      <c r="G3" s="2069"/>
      <c r="H3" s="2070"/>
      <c r="I3" s="1131" t="s">
        <v>360</v>
      </c>
      <c r="J3" s="1132" t="s">
        <v>361</v>
      </c>
      <c r="K3" s="1133" t="s">
        <v>528</v>
      </c>
      <c r="L3" s="1134"/>
      <c r="M3" s="1130" t="s">
        <v>362</v>
      </c>
      <c r="N3" s="2074" t="s">
        <v>363</v>
      </c>
      <c r="O3" s="2075"/>
    </row>
    <row r="4" spans="1:15" ht="18.75" thickBot="1">
      <c r="A4" s="1135"/>
      <c r="B4" s="1136">
        <v>2000</v>
      </c>
      <c r="C4" s="1136">
        <v>2001</v>
      </c>
      <c r="D4" s="1136">
        <v>2002</v>
      </c>
      <c r="E4" s="1136">
        <v>2003</v>
      </c>
      <c r="F4" s="1136">
        <v>2004</v>
      </c>
      <c r="G4" s="1136">
        <v>2005</v>
      </c>
      <c r="H4" s="1136">
        <v>2006</v>
      </c>
      <c r="I4" s="1136">
        <v>2007</v>
      </c>
      <c r="J4" s="1137" t="s">
        <v>364</v>
      </c>
      <c r="K4" s="1138"/>
      <c r="L4" s="1139"/>
      <c r="M4" s="1140" t="s">
        <v>529</v>
      </c>
      <c r="N4" s="1141" t="s">
        <v>365</v>
      </c>
      <c r="O4" s="1142"/>
    </row>
    <row r="5" spans="1:17" ht="18.75" thickTop="1">
      <c r="A5" s="1143" t="s">
        <v>366</v>
      </c>
      <c r="B5" s="1144" t="s">
        <v>367</v>
      </c>
      <c r="C5" s="1144" t="s">
        <v>368</v>
      </c>
      <c r="D5" s="1144" t="s">
        <v>369</v>
      </c>
      <c r="E5" s="1144" t="s">
        <v>370</v>
      </c>
      <c r="F5" s="1144" t="s">
        <v>371</v>
      </c>
      <c r="G5" s="1145">
        <v>61.6</v>
      </c>
      <c r="H5" s="1146">
        <v>61.1</v>
      </c>
      <c r="I5" s="1146">
        <v>58.8</v>
      </c>
      <c r="J5" s="1147">
        <f aca="true" t="shared" si="0" ref="J5:J20">I5-H5</f>
        <v>-2.3000000000000043</v>
      </c>
      <c r="K5" s="1148" t="s">
        <v>372</v>
      </c>
      <c r="L5" s="1149"/>
      <c r="M5" s="1150" t="s">
        <v>373</v>
      </c>
      <c r="N5" s="1151" t="s">
        <v>374</v>
      </c>
      <c r="O5" s="1152" t="s">
        <v>375</v>
      </c>
      <c r="P5" s="1153"/>
      <c r="Q5" s="1154"/>
    </row>
    <row r="6" spans="1:17" ht="18">
      <c r="A6" s="1143" t="s">
        <v>376</v>
      </c>
      <c r="B6" s="1144" t="s">
        <v>377</v>
      </c>
      <c r="C6" s="1144">
        <v>7</v>
      </c>
      <c r="D6" s="1144" t="s">
        <v>378</v>
      </c>
      <c r="E6" s="1144" t="s">
        <v>379</v>
      </c>
      <c r="F6" s="1144" t="s">
        <v>380</v>
      </c>
      <c r="G6" s="1145" t="s">
        <v>381</v>
      </c>
      <c r="H6" s="1146">
        <v>5.3</v>
      </c>
      <c r="I6" s="1146">
        <v>5.4</v>
      </c>
      <c r="J6" s="1147">
        <f t="shared" si="0"/>
        <v>0.10000000000000053</v>
      </c>
      <c r="K6" s="1148" t="s">
        <v>382</v>
      </c>
      <c r="L6" s="1149"/>
      <c r="M6" s="1150"/>
      <c r="N6" s="1151" t="s">
        <v>383</v>
      </c>
      <c r="O6" s="1152" t="s">
        <v>375</v>
      </c>
      <c r="P6" s="1153"/>
      <c r="Q6" s="1154"/>
    </row>
    <row r="7" spans="1:17" ht="18">
      <c r="A7" s="1143" t="s">
        <v>384</v>
      </c>
      <c r="B7" s="1144" t="s">
        <v>385</v>
      </c>
      <c r="C7" s="1144" t="s">
        <v>386</v>
      </c>
      <c r="D7" s="1144" t="s">
        <v>387</v>
      </c>
      <c r="E7" s="1144" t="s">
        <v>388</v>
      </c>
      <c r="F7" s="1144" t="s">
        <v>389</v>
      </c>
      <c r="G7" s="1145" t="s">
        <v>390</v>
      </c>
      <c r="H7" s="1146">
        <v>32.2</v>
      </c>
      <c r="I7" s="1146">
        <v>32.2</v>
      </c>
      <c r="J7" s="1147">
        <f t="shared" si="0"/>
        <v>0</v>
      </c>
      <c r="K7" s="1148" t="s">
        <v>391</v>
      </c>
      <c r="L7" s="1149"/>
      <c r="M7" s="1150"/>
      <c r="N7" s="1151" t="s">
        <v>392</v>
      </c>
      <c r="O7" s="1152" t="s">
        <v>375</v>
      </c>
      <c r="P7" s="1153"/>
      <c r="Q7" s="1154"/>
    </row>
    <row r="8" spans="1:17" ht="18">
      <c r="A8" s="1143" t="s">
        <v>393</v>
      </c>
      <c r="B8" s="1144" t="s">
        <v>394</v>
      </c>
      <c r="C8" s="1144" t="s">
        <v>395</v>
      </c>
      <c r="D8" s="1144" t="s">
        <v>396</v>
      </c>
      <c r="E8" s="1144" t="s">
        <v>397</v>
      </c>
      <c r="F8" s="1144" t="s">
        <v>398</v>
      </c>
      <c r="G8" s="1145">
        <v>21.1</v>
      </c>
      <c r="H8" s="1146">
        <v>22.3</v>
      </c>
      <c r="I8" s="1146">
        <v>19.9</v>
      </c>
      <c r="J8" s="1147">
        <f t="shared" si="0"/>
        <v>-2.400000000000002</v>
      </c>
      <c r="K8" s="1148" t="s">
        <v>399</v>
      </c>
      <c r="L8" s="1149"/>
      <c r="M8" s="1150"/>
      <c r="N8" s="1151" t="s">
        <v>400</v>
      </c>
      <c r="O8" s="1152" t="s">
        <v>375</v>
      </c>
      <c r="P8" s="1153"/>
      <c r="Q8" s="1154"/>
    </row>
    <row r="9" spans="1:17" ht="18">
      <c r="A9" s="1155" t="s">
        <v>530</v>
      </c>
      <c r="B9" s="1144" t="s">
        <v>401</v>
      </c>
      <c r="C9" s="1144" t="s">
        <v>401</v>
      </c>
      <c r="D9" s="1144" t="s">
        <v>402</v>
      </c>
      <c r="E9" s="1144" t="s">
        <v>403</v>
      </c>
      <c r="F9" s="1144" t="s">
        <v>401</v>
      </c>
      <c r="G9" s="1145" t="s">
        <v>401</v>
      </c>
      <c r="H9" s="1146">
        <v>1.3</v>
      </c>
      <c r="I9" s="1146">
        <v>1.4</v>
      </c>
      <c r="J9" s="1147">
        <f t="shared" si="0"/>
        <v>0.09999999999999987</v>
      </c>
      <c r="K9" s="1148" t="s">
        <v>404</v>
      </c>
      <c r="L9" s="1149"/>
      <c r="M9" s="1156"/>
      <c r="N9" s="1151" t="s">
        <v>405</v>
      </c>
      <c r="O9" s="1152" t="s">
        <v>406</v>
      </c>
      <c r="P9" s="1157"/>
      <c r="Q9" s="1154"/>
    </row>
    <row r="10" spans="1:17" ht="18">
      <c r="A10" s="1143" t="s">
        <v>407</v>
      </c>
      <c r="B10" s="1144" t="s">
        <v>408</v>
      </c>
      <c r="C10" s="1144" t="s">
        <v>409</v>
      </c>
      <c r="D10" s="1144" t="s">
        <v>410</v>
      </c>
      <c r="E10" s="1144" t="s">
        <v>411</v>
      </c>
      <c r="F10" s="1144" t="s">
        <v>410</v>
      </c>
      <c r="G10" s="1145">
        <v>4.4</v>
      </c>
      <c r="H10" s="1146">
        <v>5.1</v>
      </c>
      <c r="I10" s="1146">
        <v>4.7</v>
      </c>
      <c r="J10" s="1147">
        <f t="shared" si="0"/>
        <v>-0.39999999999999947</v>
      </c>
      <c r="K10" s="1148" t="s">
        <v>412</v>
      </c>
      <c r="L10" s="1149"/>
      <c r="M10" s="1156"/>
      <c r="N10" s="1151" t="s">
        <v>413</v>
      </c>
      <c r="O10" s="1152" t="s">
        <v>375</v>
      </c>
      <c r="P10" s="1153"/>
      <c r="Q10" s="1154"/>
    </row>
    <row r="11" spans="1:17" ht="18">
      <c r="A11" s="1143" t="s">
        <v>414</v>
      </c>
      <c r="B11" s="1144" t="s">
        <v>415</v>
      </c>
      <c r="C11" s="1144" t="s">
        <v>416</v>
      </c>
      <c r="D11" s="1144" t="s">
        <v>417</v>
      </c>
      <c r="E11" s="1144" t="s">
        <v>418</v>
      </c>
      <c r="F11" s="1144" t="s">
        <v>419</v>
      </c>
      <c r="G11" s="1145">
        <v>154.6</v>
      </c>
      <c r="H11" s="1146">
        <v>152.4</v>
      </c>
      <c r="I11" s="1146">
        <v>155.5</v>
      </c>
      <c r="J11" s="1147">
        <f t="shared" si="0"/>
        <v>3.0999999999999943</v>
      </c>
      <c r="K11" s="1148" t="s">
        <v>420</v>
      </c>
      <c r="L11" s="1149"/>
      <c r="M11" s="1156" t="s">
        <v>421</v>
      </c>
      <c r="N11" s="1151" t="s">
        <v>422</v>
      </c>
      <c r="O11" s="1158" t="s">
        <v>423</v>
      </c>
      <c r="P11" s="1153"/>
      <c r="Q11" s="1154"/>
    </row>
    <row r="12" spans="1:17" ht="18">
      <c r="A12" s="1143" t="s">
        <v>424</v>
      </c>
      <c r="B12" s="1144" t="s">
        <v>425</v>
      </c>
      <c r="C12" s="1144" t="s">
        <v>426</v>
      </c>
      <c r="D12" s="1144" t="s">
        <v>427</v>
      </c>
      <c r="E12" s="1145" t="s">
        <v>428</v>
      </c>
      <c r="F12" s="1145" t="s">
        <v>429</v>
      </c>
      <c r="G12" s="1145">
        <v>55.7</v>
      </c>
      <c r="H12" s="1146">
        <v>55.9</v>
      </c>
      <c r="I12" s="1146">
        <v>52.4</v>
      </c>
      <c r="J12" s="1147">
        <f t="shared" si="0"/>
        <v>-3.5</v>
      </c>
      <c r="K12" s="1148" t="s">
        <v>430</v>
      </c>
      <c r="L12" s="1149"/>
      <c r="M12" s="1150"/>
      <c r="N12" s="1159" t="s">
        <v>431</v>
      </c>
      <c r="O12" s="1152" t="s">
        <v>375</v>
      </c>
      <c r="P12" s="1153"/>
      <c r="Q12" s="1154"/>
    </row>
    <row r="13" spans="1:17" ht="18">
      <c r="A13" s="1143" t="s">
        <v>432</v>
      </c>
      <c r="B13" s="1144" t="s">
        <v>433</v>
      </c>
      <c r="C13" s="1144" t="s">
        <v>434</v>
      </c>
      <c r="D13" s="1144" t="s">
        <v>435</v>
      </c>
      <c r="E13" s="1145" t="s">
        <v>377</v>
      </c>
      <c r="F13" s="1145" t="s">
        <v>436</v>
      </c>
      <c r="G13" s="1145">
        <v>9.1</v>
      </c>
      <c r="H13" s="1146">
        <v>9.5</v>
      </c>
      <c r="I13" s="1146">
        <v>9.8</v>
      </c>
      <c r="J13" s="1147">
        <f t="shared" si="0"/>
        <v>0.3000000000000007</v>
      </c>
      <c r="K13" s="1148" t="s">
        <v>437</v>
      </c>
      <c r="L13" s="1160" t="s">
        <v>438</v>
      </c>
      <c r="M13" s="1150"/>
      <c r="N13" s="1151" t="s">
        <v>439</v>
      </c>
      <c r="O13" s="1158" t="s">
        <v>440</v>
      </c>
      <c r="P13" s="1153"/>
      <c r="Q13" s="1154"/>
    </row>
    <row r="14" spans="1:17" ht="18">
      <c r="A14" s="1143" t="s">
        <v>441</v>
      </c>
      <c r="B14" s="1144" t="s">
        <v>442</v>
      </c>
      <c r="C14" s="1144" t="s">
        <v>443</v>
      </c>
      <c r="D14" s="1144" t="s">
        <v>444</v>
      </c>
      <c r="E14" s="1145" t="s">
        <v>445</v>
      </c>
      <c r="F14" s="1145" t="s">
        <v>446</v>
      </c>
      <c r="G14" s="1145">
        <v>199</v>
      </c>
      <c r="H14" s="1146">
        <v>207</v>
      </c>
      <c r="I14" s="1146">
        <v>206</v>
      </c>
      <c r="J14" s="1147">
        <f t="shared" si="0"/>
        <v>-1</v>
      </c>
      <c r="K14" s="1148" t="s">
        <v>447</v>
      </c>
      <c r="L14" s="1149"/>
      <c r="M14" s="1161"/>
      <c r="N14" s="1151" t="s">
        <v>448</v>
      </c>
      <c r="O14" s="1152" t="s">
        <v>449</v>
      </c>
      <c r="P14" s="1153"/>
      <c r="Q14" s="1154"/>
    </row>
    <row r="15" spans="1:17" ht="18">
      <c r="A15" s="1143" t="s">
        <v>450</v>
      </c>
      <c r="B15" s="1144" t="s">
        <v>451</v>
      </c>
      <c r="C15" s="1144" t="s">
        <v>452</v>
      </c>
      <c r="D15" s="1144" t="s">
        <v>453</v>
      </c>
      <c r="E15" s="1145" t="s">
        <v>454</v>
      </c>
      <c r="F15" s="1145" t="s">
        <v>455</v>
      </c>
      <c r="G15" s="1145">
        <v>23.8</v>
      </c>
      <c r="H15" s="1146">
        <v>23.3</v>
      </c>
      <c r="I15" s="1146">
        <v>22</v>
      </c>
      <c r="J15" s="1147">
        <f t="shared" si="0"/>
        <v>-1.3000000000000007</v>
      </c>
      <c r="K15" s="1148" t="s">
        <v>456</v>
      </c>
      <c r="L15" s="1149"/>
      <c r="M15" s="1156" t="s">
        <v>457</v>
      </c>
      <c r="N15" s="1162" t="s">
        <v>327</v>
      </c>
      <c r="O15" s="1158"/>
      <c r="P15" s="1153"/>
      <c r="Q15" s="1154"/>
    </row>
    <row r="16" spans="1:17" ht="18">
      <c r="A16" s="1143" t="s">
        <v>458</v>
      </c>
      <c r="B16" s="1144" t="s">
        <v>404</v>
      </c>
      <c r="C16" s="1144" t="s">
        <v>459</v>
      </c>
      <c r="D16" s="1144" t="s">
        <v>459</v>
      </c>
      <c r="E16" s="1145" t="s">
        <v>405</v>
      </c>
      <c r="F16" s="1145" t="s">
        <v>460</v>
      </c>
      <c r="G16" s="1145" t="s">
        <v>461</v>
      </c>
      <c r="H16" s="1146">
        <v>2</v>
      </c>
      <c r="I16" s="1146">
        <v>2.2</v>
      </c>
      <c r="J16" s="1147">
        <f t="shared" si="0"/>
        <v>0.20000000000000018</v>
      </c>
      <c r="K16" s="1148" t="s">
        <v>405</v>
      </c>
      <c r="L16" s="1149"/>
      <c r="M16" s="1150"/>
      <c r="N16" s="1151" t="s">
        <v>462</v>
      </c>
      <c r="O16" s="1152" t="s">
        <v>375</v>
      </c>
      <c r="P16" s="1153"/>
      <c r="Q16" s="1154"/>
    </row>
    <row r="17" spans="1:17" ht="18">
      <c r="A17" s="1143" t="s">
        <v>463</v>
      </c>
      <c r="B17" s="1144" t="s">
        <v>464</v>
      </c>
      <c r="C17" s="1144" t="s">
        <v>405</v>
      </c>
      <c r="D17" s="1144" t="s">
        <v>465</v>
      </c>
      <c r="E17" s="1145" t="s">
        <v>466</v>
      </c>
      <c r="F17" s="1145" t="s">
        <v>464</v>
      </c>
      <c r="G17" s="1145">
        <v>3.3</v>
      </c>
      <c r="H17" s="1146">
        <v>3</v>
      </c>
      <c r="I17" s="1146">
        <v>3.1</v>
      </c>
      <c r="J17" s="1147">
        <f t="shared" si="0"/>
        <v>0.10000000000000009</v>
      </c>
      <c r="K17" s="1148" t="s">
        <v>459</v>
      </c>
      <c r="L17" s="1149"/>
      <c r="M17" s="1150"/>
      <c r="N17" s="1162" t="s">
        <v>327</v>
      </c>
      <c r="O17" s="1158"/>
      <c r="P17" s="1153"/>
      <c r="Q17" s="1154"/>
    </row>
    <row r="18" spans="1:17" ht="18">
      <c r="A18" s="1143" t="s">
        <v>531</v>
      </c>
      <c r="B18" s="1144" t="s">
        <v>467</v>
      </c>
      <c r="C18" s="1144" t="s">
        <v>468</v>
      </c>
      <c r="D18" s="1144" t="s">
        <v>469</v>
      </c>
      <c r="E18" s="1145">
        <v>18.3</v>
      </c>
      <c r="F18" s="1145">
        <v>17.7</v>
      </c>
      <c r="G18" s="1145">
        <v>18.4</v>
      </c>
      <c r="H18" s="1146">
        <v>18.2</v>
      </c>
      <c r="I18" s="1146">
        <v>16.6</v>
      </c>
      <c r="J18" s="1147">
        <f t="shared" si="0"/>
        <v>-1.5999999999999979</v>
      </c>
      <c r="K18" s="1148" t="s">
        <v>470</v>
      </c>
      <c r="L18" s="1149"/>
      <c r="M18" s="1150"/>
      <c r="N18" s="1151" t="s">
        <v>471</v>
      </c>
      <c r="O18" s="1158" t="s">
        <v>472</v>
      </c>
      <c r="P18" s="1153"/>
      <c r="Q18" s="1154"/>
    </row>
    <row r="19" spans="1:17" ht="18">
      <c r="A19" s="1143" t="s">
        <v>473</v>
      </c>
      <c r="B19" s="1144" t="s">
        <v>474</v>
      </c>
      <c r="C19" s="1144" t="s">
        <v>475</v>
      </c>
      <c r="D19" s="1144" t="s">
        <v>476</v>
      </c>
      <c r="E19" s="1145">
        <v>27</v>
      </c>
      <c r="F19" s="1145" t="s">
        <v>477</v>
      </c>
      <c r="G19" s="1145">
        <v>34</v>
      </c>
      <c r="H19" s="1146">
        <v>31.9</v>
      </c>
      <c r="I19" s="1146">
        <v>28.7</v>
      </c>
      <c r="J19" s="1147">
        <f t="shared" si="0"/>
        <v>-3.1999999999999993</v>
      </c>
      <c r="K19" s="1148" t="s">
        <v>478</v>
      </c>
      <c r="L19" s="1149"/>
      <c r="M19" s="1156"/>
      <c r="N19" s="1151" t="s">
        <v>479</v>
      </c>
      <c r="O19" s="1158" t="s">
        <v>480</v>
      </c>
      <c r="P19" s="1153"/>
      <c r="Q19" s="1154"/>
    </row>
    <row r="20" spans="1:17" ht="18">
      <c r="A20" s="1163" t="s">
        <v>481</v>
      </c>
      <c r="B20" s="1164" t="s">
        <v>482</v>
      </c>
      <c r="C20" s="1164" t="s">
        <v>483</v>
      </c>
      <c r="D20" s="1164" t="s">
        <v>484</v>
      </c>
      <c r="E20" s="1165" t="s">
        <v>485</v>
      </c>
      <c r="F20" s="1165" t="s">
        <v>486</v>
      </c>
      <c r="G20" s="1145">
        <v>91</v>
      </c>
      <c r="H20" s="1949">
        <v>84.8</v>
      </c>
      <c r="I20" s="1949">
        <v>85</v>
      </c>
      <c r="J20" s="1147">
        <f t="shared" si="0"/>
        <v>0.20000000000000284</v>
      </c>
      <c r="K20" s="1166" t="s">
        <v>482</v>
      </c>
      <c r="L20" s="1167"/>
      <c r="M20" s="1168" t="s">
        <v>487</v>
      </c>
      <c r="N20" s="1151" t="s">
        <v>488</v>
      </c>
      <c r="O20" s="1152" t="s">
        <v>449</v>
      </c>
      <c r="P20" s="1169"/>
      <c r="Q20" s="1170"/>
    </row>
    <row r="21" spans="1:17" ht="18">
      <c r="A21" s="1143" t="s">
        <v>32</v>
      </c>
      <c r="B21" s="1144" t="s">
        <v>489</v>
      </c>
      <c r="C21" s="1144" t="s">
        <v>490</v>
      </c>
      <c r="D21" s="1144" t="s">
        <v>491</v>
      </c>
      <c r="E21" s="1145" t="s">
        <v>492</v>
      </c>
      <c r="F21" s="1145" t="s">
        <v>493</v>
      </c>
      <c r="G21" s="1145">
        <v>60.3</v>
      </c>
      <c r="H21" s="1146">
        <v>58.6</v>
      </c>
      <c r="I21" s="1146">
        <v>58.7</v>
      </c>
      <c r="J21" s="1147">
        <f>I21-H21</f>
        <v>0.10000000000000142</v>
      </c>
      <c r="K21" s="1148" t="s">
        <v>494</v>
      </c>
      <c r="L21" s="1149"/>
      <c r="M21" s="1150" t="s">
        <v>495</v>
      </c>
      <c r="N21" s="1151" t="s">
        <v>496</v>
      </c>
      <c r="O21" s="1152" t="s">
        <v>449</v>
      </c>
      <c r="P21" s="1153"/>
      <c r="Q21" s="1154"/>
    </row>
    <row r="22" spans="1:17" ht="18">
      <c r="A22" s="1143" t="s">
        <v>497</v>
      </c>
      <c r="B22" s="1144" t="s">
        <v>498</v>
      </c>
      <c r="C22" s="1144" t="s">
        <v>498</v>
      </c>
      <c r="D22" s="1144" t="s">
        <v>498</v>
      </c>
      <c r="E22" s="1145" t="s">
        <v>403</v>
      </c>
      <c r="F22" s="1145" t="s">
        <v>403</v>
      </c>
      <c r="G22" s="1145" t="s">
        <v>403</v>
      </c>
      <c r="H22" s="1146">
        <v>1.6</v>
      </c>
      <c r="I22" s="1146">
        <v>1.6</v>
      </c>
      <c r="J22" s="1147">
        <f>I22-H22</f>
        <v>0</v>
      </c>
      <c r="K22" s="1148" t="s">
        <v>499</v>
      </c>
      <c r="L22" s="1149"/>
      <c r="M22" s="1150" t="s">
        <v>500</v>
      </c>
      <c r="N22" s="1151" t="s">
        <v>501</v>
      </c>
      <c r="O22" s="1152" t="s">
        <v>472</v>
      </c>
      <c r="P22" s="1153"/>
      <c r="Q22" s="1154"/>
    </row>
    <row r="23" spans="1:17" ht="18">
      <c r="A23" s="1143" t="s">
        <v>532</v>
      </c>
      <c r="B23" s="1144" t="s">
        <v>502</v>
      </c>
      <c r="C23" s="1144" t="s">
        <v>496</v>
      </c>
      <c r="D23" s="1144" t="s">
        <v>503</v>
      </c>
      <c r="E23" s="1145" t="s">
        <v>504</v>
      </c>
      <c r="F23" s="1145" t="s">
        <v>505</v>
      </c>
      <c r="G23" s="1145">
        <v>86.7</v>
      </c>
      <c r="H23" s="1146">
        <v>88</v>
      </c>
      <c r="I23" s="1146">
        <v>89.1</v>
      </c>
      <c r="J23" s="1147">
        <f>I23-H23</f>
        <v>1.0999999999999943</v>
      </c>
      <c r="K23" s="1148" t="s">
        <v>506</v>
      </c>
      <c r="L23" s="1149"/>
      <c r="M23" s="1150" t="s">
        <v>507</v>
      </c>
      <c r="N23" s="2071" t="s">
        <v>508</v>
      </c>
      <c r="O23" s="2072" t="s">
        <v>509</v>
      </c>
      <c r="P23" s="1153"/>
      <c r="Q23" s="1154"/>
    </row>
    <row r="24" spans="1:17" ht="18">
      <c r="A24" s="1143" t="s">
        <v>533</v>
      </c>
      <c r="B24" s="1144" t="s">
        <v>510</v>
      </c>
      <c r="C24" s="1144" t="s">
        <v>511</v>
      </c>
      <c r="D24" s="1144" t="s">
        <v>512</v>
      </c>
      <c r="E24" s="1145" t="s">
        <v>513</v>
      </c>
      <c r="F24" s="1145" t="s">
        <v>512</v>
      </c>
      <c r="G24" s="1145">
        <v>52.6</v>
      </c>
      <c r="H24" s="1146">
        <v>54</v>
      </c>
      <c r="I24" s="1146">
        <v>58.2</v>
      </c>
      <c r="J24" s="1147">
        <f>I24-H24</f>
        <v>4.200000000000003</v>
      </c>
      <c r="K24" s="1148" t="s">
        <v>514</v>
      </c>
      <c r="L24" s="1149"/>
      <c r="M24" s="1150" t="s">
        <v>515</v>
      </c>
      <c r="N24" s="2071"/>
      <c r="O24" s="2073"/>
      <c r="P24" s="1153"/>
      <c r="Q24" s="1154"/>
    </row>
    <row r="25" spans="1:17" s="1180" customFormat="1" ht="18.75" thickBot="1">
      <c r="A25" s="1171" t="s">
        <v>516</v>
      </c>
      <c r="B25" s="1172" t="s">
        <v>517</v>
      </c>
      <c r="C25" s="1173" t="s">
        <v>518</v>
      </c>
      <c r="D25" s="1172" t="s">
        <v>519</v>
      </c>
      <c r="E25" s="1174" t="s">
        <v>517</v>
      </c>
      <c r="F25" s="1175" t="s">
        <v>520</v>
      </c>
      <c r="G25" s="1174">
        <v>10.2</v>
      </c>
      <c r="H25" s="1950">
        <v>12.2</v>
      </c>
      <c r="I25" s="1951">
        <v>11.5</v>
      </c>
      <c r="J25" s="1176">
        <f>I25-H25</f>
        <v>-0.6999999999999993</v>
      </c>
      <c r="K25" s="1176" t="s">
        <v>327</v>
      </c>
      <c r="L25" s="1177"/>
      <c r="M25" s="1178" t="s">
        <v>327</v>
      </c>
      <c r="N25" s="1176" t="s">
        <v>521</v>
      </c>
      <c r="O25" s="1179" t="s">
        <v>449</v>
      </c>
      <c r="P25" s="1157"/>
      <c r="Q25" s="1154"/>
    </row>
    <row r="26" spans="1:16" s="1185" customFormat="1" ht="18">
      <c r="A26" s="1181" t="s">
        <v>522</v>
      </c>
      <c r="B26" s="1182"/>
      <c r="C26" s="1182"/>
      <c r="D26" s="1182"/>
      <c r="E26" s="1182"/>
      <c r="F26" s="1182"/>
      <c r="G26" s="1183" t="s">
        <v>534</v>
      </c>
      <c r="H26" s="1182"/>
      <c r="I26" s="1182"/>
      <c r="J26" s="1184"/>
      <c r="O26" s="1186"/>
      <c r="P26" s="1187"/>
    </row>
    <row r="27" spans="1:16" s="1185" customFormat="1" ht="18" customHeight="1">
      <c r="A27" s="1182" t="s">
        <v>523</v>
      </c>
      <c r="B27" s="1188" t="s">
        <v>524</v>
      </c>
      <c r="C27" s="1182"/>
      <c r="D27" s="1182"/>
      <c r="E27" s="1182"/>
      <c r="F27" s="1182"/>
      <c r="G27" s="1183" t="s">
        <v>535</v>
      </c>
      <c r="H27" s="1182"/>
      <c r="I27" s="1182"/>
      <c r="J27" s="1184"/>
      <c r="O27" s="1186"/>
      <c r="P27" s="1187"/>
    </row>
    <row r="28" spans="1:15" s="1185" customFormat="1" ht="15.75">
      <c r="A28" s="1182" t="s">
        <v>525</v>
      </c>
      <c r="B28" s="1182" t="s">
        <v>526</v>
      </c>
      <c r="C28" s="1182"/>
      <c r="D28" s="1182"/>
      <c r="E28" s="1182"/>
      <c r="F28" s="1182"/>
      <c r="G28" s="1183" t="s">
        <v>536</v>
      </c>
      <c r="H28" s="1182"/>
      <c r="I28" s="1182"/>
      <c r="J28" s="1184"/>
      <c r="L28" s="1184"/>
      <c r="M28" s="1182"/>
      <c r="N28" s="1182"/>
      <c r="O28" s="1182"/>
    </row>
    <row r="29" spans="1:15" s="1185" customFormat="1" ht="15.75">
      <c r="A29" s="1183" t="s">
        <v>537</v>
      </c>
      <c r="B29" s="1182"/>
      <c r="C29" s="1182"/>
      <c r="D29" s="1182"/>
      <c r="E29" s="1182"/>
      <c r="F29" s="1182"/>
      <c r="G29" s="1183" t="s">
        <v>538</v>
      </c>
      <c r="H29" s="1182"/>
      <c r="I29" s="1182"/>
      <c r="J29" s="1189"/>
      <c r="L29" s="1184"/>
      <c r="M29" s="1182"/>
      <c r="N29" s="1182"/>
      <c r="O29" s="1182"/>
    </row>
    <row r="30" spans="1:15" s="1185" customFormat="1" ht="15.75">
      <c r="A30" s="1183" t="s">
        <v>539</v>
      </c>
      <c r="B30" s="1182"/>
      <c r="C30" s="1182"/>
      <c r="D30" s="1182"/>
      <c r="E30" s="1182"/>
      <c r="F30" s="1182"/>
      <c r="G30" s="1190" t="s">
        <v>540</v>
      </c>
      <c r="H30" s="1182"/>
      <c r="I30" s="1182"/>
      <c r="J30" s="1182"/>
      <c r="L30" s="1184"/>
      <c r="M30" s="1182"/>
      <c r="N30" s="1182"/>
      <c r="O30" s="1182"/>
    </row>
    <row r="31" spans="1:16" s="1185" customFormat="1" ht="18">
      <c r="A31" s="1191" t="s">
        <v>541</v>
      </c>
      <c r="B31" s="1182"/>
      <c r="C31" s="1182"/>
      <c r="D31" s="1192"/>
      <c r="E31" s="1182"/>
      <c r="F31" s="1182"/>
      <c r="G31" s="1190" t="s">
        <v>542</v>
      </c>
      <c r="H31" s="1182"/>
      <c r="I31" s="1182"/>
      <c r="J31" s="1184"/>
      <c r="L31" s="1189"/>
      <c r="M31" s="1193"/>
      <c r="N31" s="1193"/>
      <c r="O31" s="1193"/>
      <c r="P31" s="1194"/>
    </row>
    <row r="32" spans="1:254" s="1185" customFormat="1" ht="18" customHeight="1">
      <c r="A32" s="1183" t="s">
        <v>543</v>
      </c>
      <c r="B32" s="1182"/>
      <c r="C32" s="1182"/>
      <c r="D32" s="1182"/>
      <c r="E32" s="1182"/>
      <c r="F32" s="1182"/>
      <c r="G32" s="1182"/>
      <c r="H32" s="1182"/>
      <c r="I32" s="1182"/>
      <c r="J32" s="1184"/>
      <c r="L32" s="1182"/>
      <c r="M32" s="1182"/>
      <c r="N32" s="1183"/>
      <c r="O32" s="1182"/>
      <c r="T32" s="1195"/>
      <c r="Z32" s="1195"/>
      <c r="AF32" s="1195"/>
      <c r="AL32" s="1195"/>
      <c r="AR32" s="1195"/>
      <c r="AX32" s="1195"/>
      <c r="BD32" s="1195"/>
      <c r="BJ32" s="1195"/>
      <c r="BP32" s="1195"/>
      <c r="BV32" s="1195"/>
      <c r="CB32" s="1195"/>
      <c r="CH32" s="1195"/>
      <c r="CN32" s="1195"/>
      <c r="CT32" s="1195"/>
      <c r="CZ32" s="1195"/>
      <c r="DF32" s="1195"/>
      <c r="DL32" s="1195"/>
      <c r="DR32" s="1195"/>
      <c r="DX32" s="1195"/>
      <c r="ED32" s="1195"/>
      <c r="EJ32" s="1195"/>
      <c r="EP32" s="1195"/>
      <c r="EV32" s="1195"/>
      <c r="FB32" s="1195"/>
      <c r="FH32" s="1195"/>
      <c r="FN32" s="1195"/>
      <c r="FT32" s="1195"/>
      <c r="FZ32" s="1195"/>
      <c r="GF32" s="1195"/>
      <c r="GL32" s="1195"/>
      <c r="GR32" s="1195"/>
      <c r="GX32" s="1195"/>
      <c r="HD32" s="1195"/>
      <c r="HJ32" s="1195"/>
      <c r="HP32" s="1195"/>
      <c r="HV32" s="1195"/>
      <c r="IB32" s="1195"/>
      <c r="IH32" s="1195"/>
      <c r="IN32" s="1195"/>
      <c r="IT32" s="1195"/>
    </row>
    <row r="33" spans="1:15" s="1185" customFormat="1" ht="15.75">
      <c r="A33" s="1183" t="s">
        <v>544</v>
      </c>
      <c r="B33" s="1182"/>
      <c r="C33" s="1182"/>
      <c r="D33" s="1182"/>
      <c r="E33" s="1182"/>
      <c r="F33" s="1182"/>
      <c r="G33" s="1186"/>
      <c r="L33" s="1184"/>
      <c r="M33" s="1182"/>
      <c r="N33" s="1182"/>
      <c r="O33" s="1182"/>
    </row>
    <row r="34" spans="1:15" s="1185" customFormat="1" ht="15.75">
      <c r="A34" s="1182" t="s">
        <v>527</v>
      </c>
      <c r="B34" s="1182"/>
      <c r="C34" s="1182"/>
      <c r="D34" s="1192"/>
      <c r="E34" s="1192"/>
      <c r="F34" s="1191"/>
      <c r="G34" s="1182" t="s">
        <v>1223</v>
      </c>
      <c r="L34" s="1184"/>
      <c r="M34" s="1182"/>
      <c r="N34" s="1182"/>
      <c r="O34" s="1182"/>
    </row>
    <row r="35" spans="2:16" ht="15">
      <c r="B35" s="1182"/>
      <c r="C35" s="1196"/>
      <c r="D35" s="1196"/>
      <c r="E35" s="1196"/>
      <c r="F35" s="1196"/>
      <c r="G35" s="1196"/>
      <c r="H35" s="1197"/>
      <c r="I35" s="1182"/>
      <c r="J35" s="1182"/>
      <c r="K35" s="1184"/>
      <c r="L35" s="1184"/>
      <c r="M35" s="1182"/>
      <c r="N35" s="1182"/>
      <c r="O35" s="1182"/>
      <c r="P35" s="1185"/>
    </row>
  </sheetData>
  <mergeCells count="4">
    <mergeCell ref="B3:H3"/>
    <mergeCell ref="N23:N24"/>
    <mergeCell ref="O23:O24"/>
    <mergeCell ref="N3:O3"/>
  </mergeCells>
  <printOptions/>
  <pageMargins left="0.7874015748031497" right="0.7874015748031497" top="0.984251968503937" bottom="0.5" header="0.5118110236220472" footer="0.5118110236220472"/>
  <pageSetup fitToHeight="1" fitToWidth="1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75" zoomScaleNormal="75" workbookViewId="0" topLeftCell="A1">
      <selection activeCell="L16" sqref="L16"/>
    </sheetView>
  </sheetViews>
  <sheetFormatPr defaultColWidth="9.140625" defaultRowHeight="15"/>
  <cols>
    <col min="1" max="1" width="39.8515625" style="1199" customWidth="1"/>
    <col min="2" max="9" width="13.7109375" style="1199" customWidth="1"/>
    <col min="10" max="10" width="9.28125" style="1199" bestFit="1" customWidth="1"/>
    <col min="11" max="16384" width="9.140625" style="1199" customWidth="1"/>
  </cols>
  <sheetData>
    <row r="1" spans="1:9" ht="15.75">
      <c r="A1" s="1198" t="s">
        <v>545</v>
      </c>
      <c r="B1" s="1198"/>
      <c r="C1" s="1198"/>
      <c r="D1" s="1198"/>
      <c r="E1" s="1198"/>
      <c r="F1" s="1198"/>
      <c r="G1" s="1198"/>
      <c r="H1" s="1198"/>
      <c r="I1" s="1198"/>
    </row>
    <row r="2" spans="1:9" ht="15.75">
      <c r="A2" s="1199" t="s">
        <v>546</v>
      </c>
      <c r="B2" s="1198"/>
      <c r="C2" s="1198"/>
      <c r="D2" s="1198"/>
      <c r="E2" s="1198"/>
      <c r="F2" s="1198"/>
      <c r="G2" s="1198"/>
      <c r="H2" s="1198"/>
      <c r="I2" s="1198"/>
    </row>
    <row r="3" spans="1:9" ht="16.5" thickBot="1">
      <c r="A3" s="1200" t="s">
        <v>547</v>
      </c>
      <c r="F3" s="1201"/>
      <c r="G3" s="1201"/>
      <c r="H3" s="1201"/>
      <c r="I3" s="1202" t="s">
        <v>586</v>
      </c>
    </row>
    <row r="4" spans="1:9" ht="15.75">
      <c r="A4" s="2076" t="s">
        <v>548</v>
      </c>
      <c r="B4" s="2079" t="s">
        <v>549</v>
      </c>
      <c r="C4" s="2080"/>
      <c r="D4" s="2081"/>
      <c r="E4" s="2082"/>
      <c r="F4" s="2080" t="s">
        <v>550</v>
      </c>
      <c r="G4" s="2080"/>
      <c r="H4" s="2081"/>
      <c r="I4" s="2083"/>
    </row>
    <row r="5" spans="1:9" ht="18.75">
      <c r="A5" s="2077"/>
      <c r="B5" s="2084">
        <v>2006</v>
      </c>
      <c r="C5" s="2085"/>
      <c r="D5" s="2086" t="s">
        <v>626</v>
      </c>
      <c r="E5" s="2087"/>
      <c r="F5" s="2086">
        <v>2006</v>
      </c>
      <c r="G5" s="2085"/>
      <c r="H5" s="2086" t="s">
        <v>626</v>
      </c>
      <c r="I5" s="2088"/>
    </row>
    <row r="6" spans="1:9" ht="16.5" thickBot="1">
      <c r="A6" s="2078"/>
      <c r="B6" s="1203" t="s">
        <v>551</v>
      </c>
      <c r="C6" s="1204" t="s">
        <v>552</v>
      </c>
      <c r="D6" s="1205" t="s">
        <v>551</v>
      </c>
      <c r="E6" s="1206" t="s">
        <v>552</v>
      </c>
      <c r="F6" s="1205" t="s">
        <v>551</v>
      </c>
      <c r="G6" s="1207" t="s">
        <v>552</v>
      </c>
      <c r="H6" s="1205" t="s">
        <v>551</v>
      </c>
      <c r="I6" s="1208" t="s">
        <v>552</v>
      </c>
    </row>
    <row r="7" spans="1:9" ht="16.5" thickTop="1">
      <c r="A7" s="1209" t="s">
        <v>553</v>
      </c>
      <c r="B7" s="1210">
        <v>2771.924685</v>
      </c>
      <c r="C7" s="1211">
        <v>388.016578</v>
      </c>
      <c r="D7" s="1211">
        <v>2517.5404040000003</v>
      </c>
      <c r="E7" s="1212">
        <v>271.579289</v>
      </c>
      <c r="F7" s="1213">
        <v>1374.5749720000001</v>
      </c>
      <c r="G7" s="1211">
        <v>557.919364</v>
      </c>
      <c r="H7" s="1211">
        <v>1107.761403</v>
      </c>
      <c r="I7" s="1214">
        <v>412.450021</v>
      </c>
    </row>
    <row r="8" spans="1:9" ht="15.75">
      <c r="A8" s="1209" t="s">
        <v>554</v>
      </c>
      <c r="B8" s="1210">
        <v>2587.8353309999998</v>
      </c>
      <c r="C8" s="1211">
        <v>820.900971</v>
      </c>
      <c r="D8" s="1211">
        <v>2521.441215</v>
      </c>
      <c r="E8" s="1212">
        <v>999.185066</v>
      </c>
      <c r="F8" s="1213">
        <v>6156.9871969999995</v>
      </c>
      <c r="G8" s="1211">
        <v>1184.241583</v>
      </c>
      <c r="H8" s="1211">
        <v>6391.638211</v>
      </c>
      <c r="I8" s="1214">
        <v>1147.85602</v>
      </c>
    </row>
    <row r="9" spans="1:9" ht="15.75">
      <c r="A9" s="1209" t="s">
        <v>555</v>
      </c>
      <c r="B9" s="1210">
        <v>228.479585</v>
      </c>
      <c r="C9" s="1211">
        <v>134.541795</v>
      </c>
      <c r="D9" s="1211">
        <v>148.970147</v>
      </c>
      <c r="E9" s="1212">
        <v>63.255248</v>
      </c>
      <c r="F9" s="1213">
        <v>1048.8402760000001</v>
      </c>
      <c r="G9" s="1211">
        <v>192.35725</v>
      </c>
      <c r="H9" s="1211">
        <v>884.3838149999999</v>
      </c>
      <c r="I9" s="1214">
        <v>157.619071</v>
      </c>
    </row>
    <row r="10" spans="1:9" ht="15.75">
      <c r="A10" s="1209" t="s">
        <v>556</v>
      </c>
      <c r="B10" s="1210">
        <v>7515.5057209999995</v>
      </c>
      <c r="C10" s="1211">
        <v>2624.880102</v>
      </c>
      <c r="D10" s="1211">
        <v>8652.051258</v>
      </c>
      <c r="E10" s="1212">
        <v>2622.980377</v>
      </c>
      <c r="F10" s="1213">
        <v>5356.806261</v>
      </c>
      <c r="G10" s="1211">
        <v>2760.93453</v>
      </c>
      <c r="H10" s="1211">
        <v>6225.457727</v>
      </c>
      <c r="I10" s="1214">
        <v>2995.7802540000002</v>
      </c>
    </row>
    <row r="11" spans="1:9" ht="15.75">
      <c r="A11" s="1209" t="s">
        <v>557</v>
      </c>
      <c r="B11" s="1210">
        <v>306.877816</v>
      </c>
      <c r="C11" s="1211">
        <v>112.40370200000001</v>
      </c>
      <c r="D11" s="1211">
        <v>290.310185</v>
      </c>
      <c r="E11" s="1212">
        <v>142.257096</v>
      </c>
      <c r="F11" s="1213">
        <v>452.4697</v>
      </c>
      <c r="G11" s="1211">
        <v>8.770417</v>
      </c>
      <c r="H11" s="1211">
        <v>537.33225</v>
      </c>
      <c r="I11" s="1214">
        <v>7.481161</v>
      </c>
    </row>
    <row r="12" spans="1:9" ht="15.75">
      <c r="A12" s="1215" t="s">
        <v>558</v>
      </c>
      <c r="B12" s="1210">
        <v>142.994093</v>
      </c>
      <c r="C12" s="1211">
        <v>45.790913999999994</v>
      </c>
      <c r="D12" s="1211">
        <v>107.250191</v>
      </c>
      <c r="E12" s="1212">
        <v>32.633296</v>
      </c>
      <c r="F12" s="1213">
        <v>969.863125</v>
      </c>
      <c r="G12" s="1211">
        <v>61.963502</v>
      </c>
      <c r="H12" s="1211">
        <v>1022.5742929999999</v>
      </c>
      <c r="I12" s="1214">
        <v>62.047686999999996</v>
      </c>
    </row>
    <row r="13" spans="1:9" ht="15.75">
      <c r="A13" s="1215" t="s">
        <v>606</v>
      </c>
      <c r="B13" s="1210">
        <v>1279.3148359999998</v>
      </c>
      <c r="C13" s="1211">
        <v>714.30435</v>
      </c>
      <c r="D13" s="1211">
        <v>1434.609436</v>
      </c>
      <c r="E13" s="1212">
        <v>699.302833</v>
      </c>
      <c r="F13" s="1213">
        <v>3895.256962</v>
      </c>
      <c r="G13" s="1211">
        <v>610.578875</v>
      </c>
      <c r="H13" s="1211">
        <v>4506.932312</v>
      </c>
      <c r="I13" s="1214">
        <v>704.487926</v>
      </c>
    </row>
    <row r="14" spans="1:9" ht="15.75">
      <c r="A14" s="1209" t="s">
        <v>607</v>
      </c>
      <c r="B14" s="1210">
        <v>2927.445259</v>
      </c>
      <c r="C14" s="1211">
        <v>1040.316231</v>
      </c>
      <c r="D14" s="1211">
        <v>2155.7380550000003</v>
      </c>
      <c r="E14" s="1212">
        <v>824.899584</v>
      </c>
      <c r="F14" s="1213">
        <v>6290.236940000001</v>
      </c>
      <c r="G14" s="1211">
        <v>442.46650900000003</v>
      </c>
      <c r="H14" s="1211">
        <v>6860.056702</v>
      </c>
      <c r="I14" s="1214">
        <v>429.907833</v>
      </c>
    </row>
    <row r="15" spans="1:9" ht="15.75">
      <c r="A15" s="1209" t="s">
        <v>608</v>
      </c>
      <c r="B15" s="1210">
        <v>581.660068</v>
      </c>
      <c r="C15" s="1211">
        <v>150.127903</v>
      </c>
      <c r="D15" s="1211">
        <v>1082.3114850000002</v>
      </c>
      <c r="E15" s="1212">
        <v>546.289046</v>
      </c>
      <c r="F15" s="1213">
        <v>1562.984677</v>
      </c>
      <c r="G15" s="1211">
        <v>265.252757</v>
      </c>
      <c r="H15" s="1211">
        <v>2430.049261</v>
      </c>
      <c r="I15" s="1214">
        <v>452.176664</v>
      </c>
    </row>
    <row r="16" spans="1:9" ht="15.75">
      <c r="A16" s="1209" t="s">
        <v>609</v>
      </c>
      <c r="B16" s="1210">
        <v>6167.129565</v>
      </c>
      <c r="C16" s="1211">
        <v>724.065787</v>
      </c>
      <c r="D16" s="1211">
        <v>5547.923874</v>
      </c>
      <c r="E16" s="1212">
        <v>1005.7469150000001</v>
      </c>
      <c r="F16" s="1213">
        <v>1990.825271</v>
      </c>
      <c r="G16" s="1211">
        <v>238.219395</v>
      </c>
      <c r="H16" s="1211">
        <v>3820.747295</v>
      </c>
      <c r="I16" s="1214">
        <v>223.012172</v>
      </c>
    </row>
    <row r="17" spans="1:9" ht="15.75">
      <c r="A17" s="1209" t="s">
        <v>610</v>
      </c>
      <c r="B17" s="1210">
        <v>2674.480903</v>
      </c>
      <c r="C17" s="1211">
        <v>381.84853499999997</v>
      </c>
      <c r="D17" s="1211">
        <v>3394.4907310000003</v>
      </c>
      <c r="E17" s="1212">
        <v>644.685269</v>
      </c>
      <c r="F17" s="1213">
        <v>384.320067</v>
      </c>
      <c r="G17" s="1211">
        <v>108.604611</v>
      </c>
      <c r="H17" s="1211">
        <v>573.193297</v>
      </c>
      <c r="I17" s="1214">
        <v>92.981856</v>
      </c>
    </row>
    <row r="18" spans="1:9" ht="15.75">
      <c r="A18" s="1215" t="s">
        <v>611</v>
      </c>
      <c r="B18" s="1210">
        <v>1967.030408</v>
      </c>
      <c r="C18" s="1211">
        <v>783.622388</v>
      </c>
      <c r="D18" s="1211">
        <v>2864.491441</v>
      </c>
      <c r="E18" s="1212">
        <v>408.821048</v>
      </c>
      <c r="F18" s="1213">
        <v>1314.3571129999998</v>
      </c>
      <c r="G18" s="1211">
        <v>224.24832800000001</v>
      </c>
      <c r="H18" s="1211">
        <v>1238.7728240000001</v>
      </c>
      <c r="I18" s="1214">
        <v>191.621963</v>
      </c>
    </row>
    <row r="19" spans="1:9" ht="15.75">
      <c r="A19" s="1209" t="s">
        <v>612</v>
      </c>
      <c r="B19" s="1210">
        <v>9.538060999999999</v>
      </c>
      <c r="C19" s="1211">
        <v>4.988561</v>
      </c>
      <c r="D19" s="1211">
        <v>16.336279</v>
      </c>
      <c r="E19" s="1212">
        <v>10.846446</v>
      </c>
      <c r="F19" s="1213">
        <v>170.17555900000002</v>
      </c>
      <c r="G19" s="1211">
        <v>21.551616999999997</v>
      </c>
      <c r="H19" s="1211">
        <v>191.731728</v>
      </c>
      <c r="I19" s="1214">
        <v>10.322628</v>
      </c>
    </row>
    <row r="20" spans="1:9" ht="15.75">
      <c r="A20" s="1209" t="s">
        <v>613</v>
      </c>
      <c r="B20" s="1210">
        <v>6.336787999999999</v>
      </c>
      <c r="C20" s="1211">
        <v>0.081524</v>
      </c>
      <c r="D20" s="1211">
        <v>10.008524</v>
      </c>
      <c r="E20" s="1212">
        <v>0.22761</v>
      </c>
      <c r="F20" s="1213">
        <v>32.440225999999996</v>
      </c>
      <c r="G20" s="1211">
        <v>0.862939</v>
      </c>
      <c r="H20" s="1211">
        <v>20.521009</v>
      </c>
      <c r="I20" s="1214">
        <v>0.128202</v>
      </c>
    </row>
    <row r="21" spans="1:9" ht="15.75">
      <c r="A21" s="1209" t="s">
        <v>614</v>
      </c>
      <c r="B21" s="1210">
        <v>1694.57201</v>
      </c>
      <c r="C21" s="1211">
        <v>1021.953634</v>
      </c>
      <c r="D21" s="1211">
        <v>1318.459693</v>
      </c>
      <c r="E21" s="1212">
        <v>495.780927</v>
      </c>
      <c r="F21" s="1213">
        <v>3307.0402289999997</v>
      </c>
      <c r="G21" s="1211">
        <v>906.956915</v>
      </c>
      <c r="H21" s="1211">
        <v>2586.911389</v>
      </c>
      <c r="I21" s="1214">
        <v>714.744835</v>
      </c>
    </row>
    <row r="22" spans="1:9" ht="15.75">
      <c r="A22" s="1209" t="s">
        <v>615</v>
      </c>
      <c r="B22" s="1210">
        <v>1081.4116589999999</v>
      </c>
      <c r="C22" s="1211">
        <v>327.575681</v>
      </c>
      <c r="D22" s="1211">
        <v>1291.037632</v>
      </c>
      <c r="E22" s="1212">
        <v>353.827768</v>
      </c>
      <c r="F22" s="1213">
        <v>2843.417815</v>
      </c>
      <c r="G22" s="1211">
        <v>1595.2038989999999</v>
      </c>
      <c r="H22" s="1211">
        <v>3204.031327</v>
      </c>
      <c r="I22" s="1214">
        <v>1722.164169</v>
      </c>
    </row>
    <row r="23" spans="1:9" ht="15.75">
      <c r="A23" s="1209" t="s">
        <v>616</v>
      </c>
      <c r="B23" s="1210">
        <v>6117.865222</v>
      </c>
      <c r="C23" s="1211">
        <v>2057.112932</v>
      </c>
      <c r="D23" s="1211">
        <v>6319.5105539999995</v>
      </c>
      <c r="E23" s="1212">
        <v>2254.175283</v>
      </c>
      <c r="F23" s="1213">
        <v>2657.3574019999996</v>
      </c>
      <c r="G23" s="1211">
        <v>1019.51488</v>
      </c>
      <c r="H23" s="1211">
        <v>2993.022342</v>
      </c>
      <c r="I23" s="1214">
        <v>870.695975</v>
      </c>
    </row>
    <row r="24" spans="1:9" ht="15.75">
      <c r="A24" s="1209" t="s">
        <v>617</v>
      </c>
      <c r="B24" s="1210">
        <v>4198.332976</v>
      </c>
      <c r="C24" s="1211">
        <v>872.597627</v>
      </c>
      <c r="D24" s="1211">
        <v>4531.117171</v>
      </c>
      <c r="E24" s="1212">
        <v>1067.8463259999999</v>
      </c>
      <c r="F24" s="1213">
        <v>4057.195503</v>
      </c>
      <c r="G24" s="1211">
        <v>809.249923</v>
      </c>
      <c r="H24" s="1211">
        <v>4575.357096</v>
      </c>
      <c r="I24" s="1214">
        <v>835.322377</v>
      </c>
    </row>
    <row r="25" spans="1:9" ht="15.75">
      <c r="A25" s="1209" t="s">
        <v>618</v>
      </c>
      <c r="B25" s="1210">
        <v>2502.401684</v>
      </c>
      <c r="C25" s="1211">
        <v>1612.4464110000001</v>
      </c>
      <c r="D25" s="1211">
        <v>2352.893996</v>
      </c>
      <c r="E25" s="1212">
        <v>1439.71218</v>
      </c>
      <c r="F25" s="1213">
        <v>4442.462320000001</v>
      </c>
      <c r="G25" s="1211">
        <v>1656.9484320000001</v>
      </c>
      <c r="H25" s="1211">
        <v>4839.5405820000005</v>
      </c>
      <c r="I25" s="1214">
        <v>1696.621733</v>
      </c>
    </row>
    <row r="26" spans="1:9" ht="15.75">
      <c r="A26" s="1215" t="s">
        <v>619</v>
      </c>
      <c r="B26" s="1210">
        <v>1039.803529</v>
      </c>
      <c r="C26" s="1211">
        <v>570.7887</v>
      </c>
      <c r="D26" s="1211">
        <v>1378.283882</v>
      </c>
      <c r="E26" s="1212">
        <v>690.433881</v>
      </c>
      <c r="F26" s="1213">
        <v>3522.5672999999997</v>
      </c>
      <c r="G26" s="1211">
        <v>984.50567</v>
      </c>
      <c r="H26" s="1211">
        <v>3849.0452200000004</v>
      </c>
      <c r="I26" s="1214">
        <v>981.5831629999999</v>
      </c>
    </row>
    <row r="27" spans="1:9" ht="15.75">
      <c r="A27" s="1209" t="s">
        <v>620</v>
      </c>
      <c r="B27" s="1210">
        <v>2912.726285</v>
      </c>
      <c r="C27" s="1211">
        <v>1214.321021</v>
      </c>
      <c r="D27" s="1211">
        <v>2951.4147940000003</v>
      </c>
      <c r="E27" s="1212">
        <v>1255.0167620000002</v>
      </c>
      <c r="F27" s="1213">
        <v>5416.359892</v>
      </c>
      <c r="G27" s="1211">
        <v>1520.4442900000001</v>
      </c>
      <c r="H27" s="1211">
        <v>5820.000889000001</v>
      </c>
      <c r="I27" s="1214">
        <v>1624.725455</v>
      </c>
    </row>
    <row r="28" spans="1:9" ht="15.75">
      <c r="A28" s="1209" t="s">
        <v>621</v>
      </c>
      <c r="B28" s="1210">
        <v>2326.77386</v>
      </c>
      <c r="C28" s="1211">
        <v>1227.137987</v>
      </c>
      <c r="D28" s="1211">
        <v>3350.6199279999996</v>
      </c>
      <c r="E28" s="1212">
        <v>1370.849969</v>
      </c>
      <c r="F28" s="1213">
        <v>5896.777110999999</v>
      </c>
      <c r="G28" s="1211">
        <v>2730.0009</v>
      </c>
      <c r="H28" s="1211">
        <v>7531.452539</v>
      </c>
      <c r="I28" s="1214">
        <v>2794.526975</v>
      </c>
    </row>
    <row r="29" spans="1:9" ht="15.75">
      <c r="A29" s="1209" t="s">
        <v>622</v>
      </c>
      <c r="B29" s="1210">
        <v>1009.7832539999999</v>
      </c>
      <c r="C29" s="1211">
        <v>155.89229600000002</v>
      </c>
      <c r="D29" s="1211">
        <v>1196.410236</v>
      </c>
      <c r="E29" s="1212">
        <v>189.84348300000002</v>
      </c>
      <c r="F29" s="1213">
        <v>3971.8364279999996</v>
      </c>
      <c r="G29" s="1211">
        <v>871.084599</v>
      </c>
      <c r="H29" s="1211">
        <v>3745.434553</v>
      </c>
      <c r="I29" s="1214">
        <v>651.797191</v>
      </c>
    </row>
    <row r="30" spans="1:9" ht="15.75">
      <c r="A30" s="1216" t="s">
        <v>623</v>
      </c>
      <c r="B30" s="1217">
        <v>217.114463</v>
      </c>
      <c r="C30" s="1218">
        <v>25.594724</v>
      </c>
      <c r="D30" s="1218">
        <v>281.211917</v>
      </c>
      <c r="E30" s="1219">
        <v>18.485986</v>
      </c>
      <c r="F30" s="1220">
        <v>2047.210249</v>
      </c>
      <c r="G30" s="1218">
        <v>1170.223226</v>
      </c>
      <c r="H30" s="1218">
        <v>5394.268221</v>
      </c>
      <c r="I30" s="1221">
        <v>2823.271937</v>
      </c>
    </row>
    <row r="31" spans="1:9" ht="16.5" thickBot="1">
      <c r="A31" s="1222" t="s">
        <v>624</v>
      </c>
      <c r="B31" s="1223">
        <v>52267.338060999995</v>
      </c>
      <c r="C31" s="1224">
        <v>17011.310353999997</v>
      </c>
      <c r="D31" s="1224">
        <v>55714.433028</v>
      </c>
      <c r="E31" s="1225">
        <v>17408.681688</v>
      </c>
      <c r="F31" s="1226">
        <v>69162.362595</v>
      </c>
      <c r="G31" s="1224">
        <v>19942.104411</v>
      </c>
      <c r="H31" s="1224">
        <v>80350.216285</v>
      </c>
      <c r="I31" s="1227">
        <v>21603.327268</v>
      </c>
    </row>
    <row r="32" ht="6.75" customHeight="1"/>
    <row r="33" spans="1:8" s="1230" customFormat="1" ht="18">
      <c r="A33" s="1228" t="s">
        <v>627</v>
      </c>
      <c r="B33" s="1229"/>
      <c r="D33" s="1231"/>
      <c r="H33" s="1229"/>
    </row>
    <row r="34" spans="1:8" s="1230" customFormat="1" ht="15">
      <c r="A34" s="1230" t="s">
        <v>625</v>
      </c>
      <c r="B34" s="1231"/>
      <c r="C34" s="1231"/>
      <c r="D34" s="1231"/>
      <c r="E34" s="1231"/>
      <c r="F34" s="1231"/>
      <c r="G34" s="1231"/>
      <c r="H34" s="1231"/>
    </row>
    <row r="35" ht="15.75">
      <c r="A35" s="1230" t="s">
        <v>1070</v>
      </c>
    </row>
  </sheetData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874015748031497" right="0.7874015748031497" top="1.1811023622047245" bottom="0.5905511811023623" header="0" footer="0"/>
  <pageSetup fitToHeight="1" fitToWidth="1" horizontalDpi="180" verticalDpi="180" orientation="landscape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workbookViewId="0" topLeftCell="A1">
      <selection activeCell="L7" sqref="L7"/>
    </sheetView>
  </sheetViews>
  <sheetFormatPr defaultColWidth="9.140625" defaultRowHeight="15"/>
  <cols>
    <col min="1" max="1" width="4.421875" style="1199" customWidth="1"/>
    <col min="2" max="2" width="23.28125" style="1199" customWidth="1"/>
    <col min="3" max="3" width="16.00390625" style="1199" customWidth="1"/>
    <col min="4" max="4" width="15.8515625" style="1199" customWidth="1"/>
    <col min="5" max="5" width="14.140625" style="1199" customWidth="1"/>
    <col min="6" max="6" width="14.8515625" style="1199" customWidth="1"/>
    <col min="7" max="7" width="14.7109375" style="1199" customWidth="1"/>
    <col min="8" max="8" width="14.00390625" style="1199" customWidth="1"/>
    <col min="9" max="16384" width="10.00390625" style="1199" customWidth="1"/>
  </cols>
  <sheetData>
    <row r="1" spans="1:8" s="1234" customFormat="1" ht="18.75" customHeight="1">
      <c r="A1" s="1232" t="s">
        <v>628</v>
      </c>
      <c r="B1" s="1233"/>
      <c r="C1" s="1233"/>
      <c r="D1" s="1233"/>
      <c r="E1" s="1233"/>
      <c r="F1" s="1233"/>
      <c r="G1" s="1233"/>
      <c r="H1" s="1233"/>
    </row>
    <row r="2" spans="1:8" s="1234" customFormat="1" ht="21" customHeight="1">
      <c r="A2" s="1235" t="s">
        <v>629</v>
      </c>
      <c r="B2" s="1233"/>
      <c r="C2" s="1233"/>
      <c r="D2" s="1233"/>
      <c r="E2" s="1233"/>
      <c r="F2" s="1233"/>
      <c r="G2" s="1233"/>
      <c r="H2" s="1233"/>
    </row>
    <row r="3" spans="1:8" s="1234" customFormat="1" ht="18.75" customHeight="1" thickBot="1">
      <c r="A3" s="1233"/>
      <c r="B3" s="1233"/>
      <c r="C3" s="1233"/>
      <c r="D3" s="1233"/>
      <c r="E3" s="1233"/>
      <c r="F3" s="1233"/>
      <c r="G3" s="1236"/>
      <c r="H3" s="1237" t="s">
        <v>587</v>
      </c>
    </row>
    <row r="4" spans="1:8" s="1234" customFormat="1" ht="18.75" customHeight="1">
      <c r="A4" s="1238"/>
      <c r="B4" s="1239" t="s">
        <v>1041</v>
      </c>
      <c r="C4" s="1240" t="s">
        <v>550</v>
      </c>
      <c r="D4" s="1240"/>
      <c r="E4" s="1241" t="s">
        <v>549</v>
      </c>
      <c r="F4" s="1242"/>
      <c r="G4" s="1240" t="s">
        <v>630</v>
      </c>
      <c r="H4" s="1243"/>
    </row>
    <row r="5" spans="1:8" s="1234" customFormat="1" ht="33" customHeight="1" thickBot="1">
      <c r="A5" s="1244"/>
      <c r="B5" s="1245" t="s">
        <v>631</v>
      </c>
      <c r="C5" s="1246" t="s">
        <v>632</v>
      </c>
      <c r="D5" s="1247" t="s">
        <v>1079</v>
      </c>
      <c r="E5" s="1248" t="s">
        <v>633</v>
      </c>
      <c r="F5" s="1249" t="s">
        <v>1079</v>
      </c>
      <c r="G5" s="1250" t="s">
        <v>634</v>
      </c>
      <c r="H5" s="1251" t="s">
        <v>1079</v>
      </c>
    </row>
    <row r="6" spans="1:8" s="1257" customFormat="1" ht="25.5" customHeight="1" thickTop="1">
      <c r="A6" s="1252"/>
      <c r="B6" s="1253" t="s">
        <v>635</v>
      </c>
      <c r="C6" s="1254">
        <v>60405.505352</v>
      </c>
      <c r="D6" s="1255">
        <f>(C6/C16)*100</f>
        <v>87.33869562224432</v>
      </c>
      <c r="E6" s="1254">
        <v>48184.09939</v>
      </c>
      <c r="F6" s="1255">
        <f>(E6/E16)*100</f>
        <v>92.18778146643982</v>
      </c>
      <c r="G6" s="1254">
        <f>E6-C6</f>
        <v>-12221.405961999997</v>
      </c>
      <c r="H6" s="1256">
        <f>(G6/G16)*100</f>
        <v>72.337308166705</v>
      </c>
    </row>
    <row r="7" spans="1:8" s="1257" customFormat="1" ht="25.5" customHeight="1">
      <c r="A7" s="1252"/>
      <c r="B7" s="1253" t="s">
        <v>636</v>
      </c>
      <c r="C7" s="1254">
        <v>8756.857242999999</v>
      </c>
      <c r="D7" s="1255">
        <f>(C7/C16)*100</f>
        <v>12.66130437775569</v>
      </c>
      <c r="E7" s="1254">
        <v>4083.238670999992</v>
      </c>
      <c r="F7" s="1255">
        <f>(E7/E16)*100</f>
        <v>7.812218533560173</v>
      </c>
      <c r="G7" s="1254">
        <f>E7-C7</f>
        <v>-4673.618572000007</v>
      </c>
      <c r="H7" s="1256">
        <f>(G7/G16)*100</f>
        <v>27.662691833295007</v>
      </c>
    </row>
    <row r="8" spans="1:10" s="1257" customFormat="1" ht="25.5" customHeight="1">
      <c r="A8" s="1252"/>
      <c r="B8" s="1253" t="s">
        <v>79</v>
      </c>
      <c r="C8" s="1254"/>
      <c r="D8" s="1255"/>
      <c r="E8" s="1254"/>
      <c r="F8" s="1255"/>
      <c r="G8" s="1254"/>
      <c r="H8" s="1256"/>
      <c r="I8" s="1258"/>
      <c r="J8" s="1258"/>
    </row>
    <row r="9" spans="1:10" s="1257" customFormat="1" ht="25.5" customHeight="1">
      <c r="A9" s="1259">
        <v>2</v>
      </c>
      <c r="B9" s="1253" t="s">
        <v>637</v>
      </c>
      <c r="C9" s="1254">
        <v>280.98269400000004</v>
      </c>
      <c r="D9" s="1255">
        <f>(C9/C16)*100</f>
        <v>0.4062653204104299</v>
      </c>
      <c r="E9" s="1254">
        <v>130.426926</v>
      </c>
      <c r="F9" s="1255">
        <f>(E9/E16)*100</f>
        <v>0.24953810704455961</v>
      </c>
      <c r="G9" s="1254">
        <f aca="true" t="shared" si="0" ref="G9:G18">E9-C9</f>
        <v>-150.55576800000003</v>
      </c>
      <c r="H9" s="1256">
        <f>(G9/G16)*100</f>
        <v>0.8911248852999151</v>
      </c>
      <c r="I9" s="1258"/>
      <c r="J9" s="1258"/>
    </row>
    <row r="10" spans="1:8" s="1257" customFormat="1" ht="25.5" customHeight="1">
      <c r="A10" s="1259">
        <v>0</v>
      </c>
      <c r="B10" s="1253" t="s">
        <v>638</v>
      </c>
      <c r="C10" s="1254">
        <v>381.07357299999995</v>
      </c>
      <c r="D10" s="1255">
        <f>(C10/C16)*100</f>
        <v>0.5509840304783764</v>
      </c>
      <c r="E10" s="1254">
        <v>1062.43039</v>
      </c>
      <c r="F10" s="1255">
        <f>(E10/E16)*100</f>
        <v>2.0326850943892767</v>
      </c>
      <c r="G10" s="1254">
        <f t="shared" si="0"/>
        <v>681.3568170000001</v>
      </c>
      <c r="H10" s="1256">
        <f>(G10/G16)*100</f>
        <v>-4.032884448488484</v>
      </c>
    </row>
    <row r="11" spans="1:8" s="1257" customFormat="1" ht="25.5" customHeight="1">
      <c r="A11" s="1259">
        <v>0</v>
      </c>
      <c r="B11" s="1253" t="s">
        <v>639</v>
      </c>
      <c r="C11" s="1254">
        <v>1234.281329</v>
      </c>
      <c r="D11" s="1255">
        <f>(C11/C16)*100</f>
        <v>1.7846141784191023</v>
      </c>
      <c r="E11" s="1254">
        <v>1264.347936</v>
      </c>
      <c r="F11" s="1255">
        <f>(E11/E16)*100</f>
        <v>2.4190019673938794</v>
      </c>
      <c r="G11" s="1254">
        <f t="shared" si="0"/>
        <v>30.066606999999976</v>
      </c>
      <c r="H11" s="1256">
        <f>(G11/G16)*100</f>
        <v>-0.17796131008565938</v>
      </c>
    </row>
    <row r="12" spans="1:8" s="1257" customFormat="1" ht="25.5" customHeight="1">
      <c r="A12" s="1259">
        <v>6</v>
      </c>
      <c r="B12" s="1253" t="s">
        <v>640</v>
      </c>
      <c r="C12" s="1254">
        <v>1017.0767549999999</v>
      </c>
      <c r="D12" s="1255">
        <f>(C12/C16)*100</f>
        <v>1.4705639264462145</v>
      </c>
      <c r="E12" s="1254">
        <v>62.583403</v>
      </c>
      <c r="F12" s="1255">
        <f>(E12/E16)*100</f>
        <v>0.11973711560929383</v>
      </c>
      <c r="G12" s="1254">
        <f t="shared" si="0"/>
        <v>-954.493352</v>
      </c>
      <c r="H12" s="1256">
        <f>(G12/G16)*100</f>
        <v>5.649552920619628</v>
      </c>
    </row>
    <row r="13" spans="1:8" s="1257" customFormat="1" ht="25.5" customHeight="1">
      <c r="A13" s="1252"/>
      <c r="B13" s="1253" t="s">
        <v>641</v>
      </c>
      <c r="C13" s="1254">
        <v>1213.24358</v>
      </c>
      <c r="D13" s="1255">
        <f>(C13/C16)*100</f>
        <v>1.7541962629363819</v>
      </c>
      <c r="E13" s="1254">
        <v>0.002448</v>
      </c>
      <c r="F13" s="1255">
        <f>(E13/E16)*100</f>
        <v>4.683613305776155E-06</v>
      </c>
      <c r="G13" s="1260">
        <f t="shared" si="0"/>
        <v>-1213.241132</v>
      </c>
      <c r="H13" s="1256">
        <f>(G13/G16)*100</f>
        <v>7.181055757323353</v>
      </c>
    </row>
    <row r="14" spans="1:8" s="1257" customFormat="1" ht="25.5" customHeight="1">
      <c r="A14" s="1252"/>
      <c r="B14" s="1253" t="s">
        <v>642</v>
      </c>
      <c r="C14" s="1254">
        <v>1015.821472</v>
      </c>
      <c r="D14" s="1255">
        <f>(C14/C16)*100</f>
        <v>1.4687489465165227</v>
      </c>
      <c r="E14" s="1254">
        <v>233.70895000000002</v>
      </c>
      <c r="F14" s="1255">
        <f>(E14/E16)*100</f>
        <v>0.447141481984875</v>
      </c>
      <c r="G14" s="1260">
        <f t="shared" si="0"/>
        <v>-782.1125219999999</v>
      </c>
      <c r="H14" s="1256">
        <f>(G14/G16)*100</f>
        <v>4.6292476250984755</v>
      </c>
    </row>
    <row r="15" spans="1:8" s="1257" customFormat="1" ht="25.5" customHeight="1">
      <c r="A15" s="1252"/>
      <c r="B15" s="1261" t="s">
        <v>643</v>
      </c>
      <c r="C15" s="1262">
        <v>529.6387709999999</v>
      </c>
      <c r="D15" s="1263">
        <f>(C15/C16)*100</f>
        <v>0.7657904547035955</v>
      </c>
      <c r="E15" s="1262">
        <v>1245.89643</v>
      </c>
      <c r="F15" s="1263">
        <f>(E15/E16)*100</f>
        <v>2.3836997945943668</v>
      </c>
      <c r="G15" s="1262">
        <f t="shared" si="0"/>
        <v>716.2576590000001</v>
      </c>
      <c r="H15" s="1264">
        <f>(G15/G16)*100</f>
        <v>-4.239459123356607</v>
      </c>
    </row>
    <row r="16" spans="1:8" s="1257" customFormat="1" ht="25.5" customHeight="1">
      <c r="A16" s="1265"/>
      <c r="B16" s="1266" t="s">
        <v>644</v>
      </c>
      <c r="C16" s="1267">
        <v>69162.362595</v>
      </c>
      <c r="D16" s="1268">
        <v>100</v>
      </c>
      <c r="E16" s="1267">
        <v>52267.338060999995</v>
      </c>
      <c r="F16" s="1268">
        <v>100</v>
      </c>
      <c r="G16" s="1267">
        <f t="shared" si="0"/>
        <v>-16895.024534000004</v>
      </c>
      <c r="H16" s="1269">
        <v>100</v>
      </c>
    </row>
    <row r="17" spans="1:8" s="1257" customFormat="1" ht="25.5" customHeight="1">
      <c r="A17" s="1270"/>
      <c r="B17" s="1253" t="s">
        <v>667</v>
      </c>
      <c r="C17" s="1254">
        <v>71457.21952099999</v>
      </c>
      <c r="D17" s="1255">
        <f>(C17/C27)*100</f>
        <v>88.93220556811347</v>
      </c>
      <c r="E17" s="1254">
        <v>53252.510446</v>
      </c>
      <c r="F17" s="1255">
        <f>(E17/E27)*100</f>
        <v>95.58117628018806</v>
      </c>
      <c r="G17" s="1254">
        <f t="shared" si="0"/>
        <v>-18204.70907499999</v>
      </c>
      <c r="H17" s="1256">
        <f>(G17/G27)*100</f>
        <v>73.89539388737442</v>
      </c>
    </row>
    <row r="18" spans="1:8" s="1257" customFormat="1" ht="25.5" customHeight="1">
      <c r="A18" s="1252"/>
      <c r="B18" s="1253" t="s">
        <v>668</v>
      </c>
      <c r="C18" s="1254">
        <v>8892.99676400001</v>
      </c>
      <c r="D18" s="1255">
        <f>(C18/C27)*100</f>
        <v>11.067794431886526</v>
      </c>
      <c r="E18" s="1254">
        <v>2461.922581999992</v>
      </c>
      <c r="F18" s="1255">
        <f>(E18/E27)*100</f>
        <v>4.418823719811923</v>
      </c>
      <c r="G18" s="1254">
        <f t="shared" si="0"/>
        <v>-6431.0741820000185</v>
      </c>
      <c r="H18" s="1256">
        <f>(G18/G27)*100</f>
        <v>26.104606112625607</v>
      </c>
    </row>
    <row r="19" spans="1:8" s="1257" customFormat="1" ht="25.5" customHeight="1">
      <c r="A19" s="1252"/>
      <c r="B19" s="1253" t="s">
        <v>79</v>
      </c>
      <c r="C19" s="1254"/>
      <c r="D19" s="1255"/>
      <c r="E19" s="1254"/>
      <c r="F19" s="1255"/>
      <c r="G19" s="1254"/>
      <c r="H19" s="1256"/>
    </row>
    <row r="20" spans="1:8" s="1257" customFormat="1" ht="25.5" customHeight="1">
      <c r="A20" s="1259">
        <v>2</v>
      </c>
      <c r="B20" s="1253" t="s">
        <v>637</v>
      </c>
      <c r="C20" s="1254">
        <v>373.60093</v>
      </c>
      <c r="D20" s="1255">
        <f>(C20/C27)*100</f>
        <v>0.46496568058366866</v>
      </c>
      <c r="E20" s="1254">
        <v>323.16317499999997</v>
      </c>
      <c r="F20" s="1255">
        <f>(E20/E27)*100</f>
        <v>0.5800349342828099</v>
      </c>
      <c r="G20" s="1254">
        <f aca="true" t="shared" si="1" ref="G20:G27">E20-C20</f>
        <v>-50.43775500000004</v>
      </c>
      <c r="H20" s="1256">
        <f>(G20/G27)*100</f>
        <v>0.20473371791687878</v>
      </c>
    </row>
    <row r="21" spans="1:8" s="1257" customFormat="1" ht="25.5" customHeight="1">
      <c r="A21" s="1259">
        <v>0</v>
      </c>
      <c r="B21" s="1253" t="s">
        <v>638</v>
      </c>
      <c r="C21" s="1254">
        <v>435.3849759999999</v>
      </c>
      <c r="D21" s="1255">
        <f>(C21/C27)*100</f>
        <v>0.5418591213939007</v>
      </c>
      <c r="E21" s="1254">
        <v>863.326519</v>
      </c>
      <c r="F21" s="1255">
        <f>(E21/E27)*100</f>
        <v>1.5495563215479984</v>
      </c>
      <c r="G21" s="1254">
        <f t="shared" si="1"/>
        <v>427.9415430000001</v>
      </c>
      <c r="H21" s="1256">
        <f>(G21/G27)*100</f>
        <v>-1.737073015035578</v>
      </c>
    </row>
    <row r="22" spans="1:8" s="1257" customFormat="1" ht="25.5" customHeight="1">
      <c r="A22" s="1259">
        <v>0</v>
      </c>
      <c r="B22" s="1253" t="s">
        <v>639</v>
      </c>
      <c r="C22" s="1254">
        <v>1215.598086</v>
      </c>
      <c r="D22" s="1255">
        <f>(C22/C27)*100</f>
        <v>1.512874690577443</v>
      </c>
      <c r="E22" s="1254">
        <v>235.248199</v>
      </c>
      <c r="F22" s="1255">
        <f>(E22/E27)*100</f>
        <v>0.4222392407399587</v>
      </c>
      <c r="G22" s="1254">
        <f t="shared" si="1"/>
        <v>-980.349887</v>
      </c>
      <c r="H22" s="1256">
        <f>(G22/G27)*100</f>
        <v>3.97937372955838</v>
      </c>
    </row>
    <row r="23" spans="1:8" s="1257" customFormat="1" ht="25.5" customHeight="1">
      <c r="A23" s="1259">
        <v>7</v>
      </c>
      <c r="B23" s="1253" t="s">
        <v>640</v>
      </c>
      <c r="C23" s="1254">
        <v>790.855647</v>
      </c>
      <c r="D23" s="1255">
        <f>(C23/C27)*100</f>
        <v>0.9842607569279673</v>
      </c>
      <c r="E23" s="1254">
        <v>42.862102</v>
      </c>
      <c r="F23" s="1255">
        <f>(E23/E27)*100</f>
        <v>0.07693177453400468</v>
      </c>
      <c r="G23" s="1254">
        <f t="shared" si="1"/>
        <v>-747.9935449999999</v>
      </c>
      <c r="H23" s="1256">
        <f>(G23/G27)*100</f>
        <v>3.0362076869931274</v>
      </c>
    </row>
    <row r="24" spans="1:8" s="1257" customFormat="1" ht="25.5" customHeight="1">
      <c r="A24" s="1252"/>
      <c r="B24" s="1253" t="s">
        <v>641</v>
      </c>
      <c r="C24" s="1254">
        <v>1428.9050020000002</v>
      </c>
      <c r="D24" s="1255">
        <f>(C24/C27)*100</f>
        <v>1.7783461800920528</v>
      </c>
      <c r="E24" s="1260">
        <v>0.013436</v>
      </c>
      <c r="F24" s="1255">
        <f>(E24/E27)*100</f>
        <v>2.411583367140713E-05</v>
      </c>
      <c r="G24" s="1254">
        <f t="shared" si="1"/>
        <v>-1428.8915660000002</v>
      </c>
      <c r="H24" s="1256">
        <f>(G24/G27)*100</f>
        <v>5.800065502662658</v>
      </c>
    </row>
    <row r="25" spans="1:8" s="1257" customFormat="1" ht="25.5" customHeight="1">
      <c r="A25" s="1252"/>
      <c r="B25" s="1253" t="s">
        <v>642</v>
      </c>
      <c r="C25" s="1254">
        <v>1192.588185</v>
      </c>
      <c r="D25" s="1255">
        <f>(C25/C27)*100</f>
        <v>1.4842376786764615</v>
      </c>
      <c r="E25" s="1260">
        <v>6.867183</v>
      </c>
      <c r="F25" s="1255">
        <f>(E25/E27)*100</f>
        <v>0.012325680486686115</v>
      </c>
      <c r="G25" s="1254">
        <f t="shared" si="1"/>
        <v>-1185.721002</v>
      </c>
      <c r="H25" s="1256">
        <f>(G25/G27)*100</f>
        <v>4.8130030599416385</v>
      </c>
    </row>
    <row r="26" spans="1:9" s="1257" customFormat="1" ht="25.5" customHeight="1">
      <c r="A26" s="1252"/>
      <c r="B26" s="1261" t="s">
        <v>643</v>
      </c>
      <c r="C26" s="1262">
        <v>363.396396</v>
      </c>
      <c r="D26" s="1263">
        <f>(C26/C27)*100</f>
        <v>0.4522656102269134</v>
      </c>
      <c r="E26" s="1262">
        <v>855.45498</v>
      </c>
      <c r="F26" s="1263">
        <f>(E26/E27)*100</f>
        <v>1.535427955571369</v>
      </c>
      <c r="G26" s="1262">
        <f t="shared" si="1"/>
        <v>492.058584</v>
      </c>
      <c r="H26" s="1264">
        <f>(G26/G27)*100</f>
        <v>-1.9973328181485224</v>
      </c>
      <c r="I26" s="1271"/>
    </row>
    <row r="27" spans="1:8" s="1257" customFormat="1" ht="25.5" customHeight="1" thickBot="1">
      <c r="A27" s="1272"/>
      <c r="B27" s="1273" t="s">
        <v>669</v>
      </c>
      <c r="C27" s="1274">
        <v>80350.216285</v>
      </c>
      <c r="D27" s="1275">
        <v>100</v>
      </c>
      <c r="E27" s="1274">
        <v>55714.433028</v>
      </c>
      <c r="F27" s="1275">
        <v>100</v>
      </c>
      <c r="G27" s="1274">
        <f t="shared" si="1"/>
        <v>-24635.783257000003</v>
      </c>
      <c r="H27" s="1276">
        <v>100</v>
      </c>
    </row>
    <row r="28" spans="1:8" ht="10.5" customHeight="1">
      <c r="A28" s="1277"/>
      <c r="B28" s="1277"/>
      <c r="C28" s="1278"/>
      <c r="D28" s="1279"/>
      <c r="E28" s="1279"/>
      <c r="F28" s="1279"/>
      <c r="G28" s="1279"/>
      <c r="H28" s="1279"/>
    </row>
    <row r="29" ht="18.75">
      <c r="A29" s="1280" t="s">
        <v>670</v>
      </c>
    </row>
    <row r="30" spans="1:8" s="1230" customFormat="1" ht="19.5" customHeight="1">
      <c r="A30" s="1230" t="s">
        <v>625</v>
      </c>
      <c r="H30" s="1281"/>
    </row>
    <row r="31" spans="1:8" s="1230" customFormat="1" ht="15">
      <c r="A31" s="1230" t="s">
        <v>645</v>
      </c>
      <c r="D31" s="1230" t="s">
        <v>646</v>
      </c>
      <c r="H31" s="1282"/>
    </row>
    <row r="32" spans="1:4" s="1230" customFormat="1" ht="15">
      <c r="A32" s="1230" t="s">
        <v>647</v>
      </c>
      <c r="D32" s="1230" t="s">
        <v>648</v>
      </c>
    </row>
    <row r="33" s="1230" customFormat="1" ht="15">
      <c r="D33" s="1230" t="s">
        <v>649</v>
      </c>
    </row>
    <row r="34" s="1230" customFormat="1" ht="15">
      <c r="D34" s="1230" t="s">
        <v>650</v>
      </c>
    </row>
    <row r="35" s="1230" customFormat="1" ht="15">
      <c r="D35" s="1230" t="s">
        <v>651</v>
      </c>
    </row>
    <row r="36" spans="1:4" s="1230" customFormat="1" ht="15">
      <c r="A36" s="1230" t="s">
        <v>652</v>
      </c>
      <c r="D36" s="1283" t="s">
        <v>653</v>
      </c>
    </row>
    <row r="37" s="1230" customFormat="1" ht="15">
      <c r="D37" s="1283" t="s">
        <v>654</v>
      </c>
    </row>
    <row r="38" spans="1:4" s="1230" customFormat="1" ht="15">
      <c r="A38" s="1230" t="s">
        <v>655</v>
      </c>
      <c r="D38" s="1230" t="s">
        <v>656</v>
      </c>
    </row>
    <row r="39" s="1230" customFormat="1" ht="15">
      <c r="D39" s="1230" t="s">
        <v>657</v>
      </c>
    </row>
    <row r="40" spans="1:4" s="1230" customFormat="1" ht="15">
      <c r="A40" s="1230" t="s">
        <v>658</v>
      </c>
      <c r="D40" s="1230" t="s">
        <v>659</v>
      </c>
    </row>
    <row r="41" spans="1:4" s="1230" customFormat="1" ht="15">
      <c r="A41" s="1230" t="s">
        <v>660</v>
      </c>
      <c r="D41" s="1230" t="s">
        <v>661</v>
      </c>
    </row>
    <row r="42" spans="1:4" s="1230" customFormat="1" ht="15">
      <c r="A42" s="1230" t="s">
        <v>662</v>
      </c>
      <c r="D42" s="1230" t="s">
        <v>663</v>
      </c>
    </row>
    <row r="43" spans="1:4" s="1230" customFormat="1" ht="15">
      <c r="A43" s="1230" t="s">
        <v>664</v>
      </c>
      <c r="D43" s="1230" t="s">
        <v>665</v>
      </c>
    </row>
    <row r="44" s="1230" customFormat="1" ht="15">
      <c r="D44" s="1230" t="s">
        <v>666</v>
      </c>
    </row>
    <row r="45" s="1230" customFormat="1" ht="15">
      <c r="A45" s="1230" t="s">
        <v>1223</v>
      </c>
    </row>
  </sheetData>
  <printOptions/>
  <pageMargins left="1.1811023622047245" right="0.7874015748031497" top="0.7874015748031497" bottom="0.7874015748031497" header="0" footer="0"/>
  <pageSetup fitToHeight="1" fitToWidth="1" horizontalDpi="180" verticalDpi="18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5" zoomScaleNormal="75" workbookViewId="0" topLeftCell="A4">
      <selection activeCell="H34" sqref="H34"/>
    </sheetView>
  </sheetViews>
  <sheetFormatPr defaultColWidth="9.140625" defaultRowHeight="15"/>
  <cols>
    <col min="1" max="1" width="40.28125" style="1199" customWidth="1"/>
    <col min="2" max="7" width="12.7109375" style="1199" customWidth="1"/>
    <col min="8" max="8" width="12.8515625" style="1199" customWidth="1"/>
    <col min="9" max="9" width="13.8515625" style="1199" customWidth="1"/>
    <col min="10" max="11" width="12.7109375" style="1199" customWidth="1"/>
    <col min="12" max="12" width="11.57421875" style="1199" bestFit="1" customWidth="1"/>
    <col min="13" max="16384" width="9.140625" style="1199" customWidth="1"/>
  </cols>
  <sheetData>
    <row r="1" s="1198" customFormat="1" ht="15.75">
      <c r="A1" s="1198" t="s">
        <v>671</v>
      </c>
    </row>
    <row r="2" spans="1:11" ht="16.5" thickBot="1">
      <c r="A2" s="1284" t="s">
        <v>547</v>
      </c>
      <c r="K2" s="1202" t="s">
        <v>588</v>
      </c>
    </row>
    <row r="3" spans="1:11" ht="15.75">
      <c r="A3" s="2089" t="s">
        <v>672</v>
      </c>
      <c r="B3" s="2092" t="s">
        <v>700</v>
      </c>
      <c r="C3" s="2100" t="s">
        <v>673</v>
      </c>
      <c r="D3" s="2101"/>
      <c r="E3" s="2101"/>
      <c r="F3" s="2101"/>
      <c r="G3" s="2101"/>
      <c r="H3" s="2101"/>
      <c r="I3" s="2101"/>
      <c r="J3" s="2101"/>
      <c r="K3" s="2102"/>
    </row>
    <row r="4" spans="1:11" ht="15.75">
      <c r="A4" s="2090"/>
      <c r="B4" s="2093"/>
      <c r="C4" s="2095" t="s">
        <v>701</v>
      </c>
      <c r="D4" s="1285" t="s">
        <v>674</v>
      </c>
      <c r="E4" s="2103" t="s">
        <v>675</v>
      </c>
      <c r="F4" s="2104"/>
      <c r="G4" s="2104"/>
      <c r="H4" s="2104"/>
      <c r="I4" s="2104"/>
      <c r="J4" s="2104"/>
      <c r="K4" s="2105"/>
    </row>
    <row r="5" spans="1:11" ht="18.75">
      <c r="A5" s="2090"/>
      <c r="B5" s="2093"/>
      <c r="C5" s="2096"/>
      <c r="D5" s="1285" t="s">
        <v>702</v>
      </c>
      <c r="E5" s="2095" t="s">
        <v>676</v>
      </c>
      <c r="F5" s="2095" t="s">
        <v>677</v>
      </c>
      <c r="G5" s="1286" t="s">
        <v>678</v>
      </c>
      <c r="H5" s="1287" t="s">
        <v>679</v>
      </c>
      <c r="I5" s="2095" t="s">
        <v>680</v>
      </c>
      <c r="J5" s="2095" t="s">
        <v>681</v>
      </c>
      <c r="K5" s="2098" t="s">
        <v>682</v>
      </c>
    </row>
    <row r="6" spans="1:11" ht="16.5" thickBot="1">
      <c r="A6" s="2091"/>
      <c r="B6" s="2094"/>
      <c r="C6" s="2097"/>
      <c r="D6" s="1288"/>
      <c r="E6" s="2097"/>
      <c r="F6" s="2097"/>
      <c r="G6" s="1289" t="s">
        <v>683</v>
      </c>
      <c r="H6" s="1290" t="s">
        <v>684</v>
      </c>
      <c r="I6" s="2097"/>
      <c r="J6" s="2097"/>
      <c r="K6" s="2099"/>
    </row>
    <row r="7" spans="1:12" ht="15.75" customHeight="1" thickTop="1">
      <c r="A7" s="1291" t="s">
        <v>553</v>
      </c>
      <c r="B7" s="1292">
        <v>1107.761403</v>
      </c>
      <c r="C7" s="1293">
        <v>1094.153024</v>
      </c>
      <c r="D7" s="1211">
        <v>13.608379000000014</v>
      </c>
      <c r="E7" s="1294">
        <v>0.02</v>
      </c>
      <c r="F7" s="1211">
        <v>1.1522729999999999</v>
      </c>
      <c r="G7" s="1211">
        <v>1.959659</v>
      </c>
      <c r="H7" s="1295">
        <v>1.395337</v>
      </c>
      <c r="I7" s="1294">
        <v>0.044357</v>
      </c>
      <c r="J7" s="1211">
        <v>0.214143</v>
      </c>
      <c r="K7" s="1214">
        <v>0.018367</v>
      </c>
      <c r="L7" s="1296"/>
    </row>
    <row r="8" spans="1:12" ht="13.5" customHeight="1">
      <c r="A8" s="1291" t="s">
        <v>554</v>
      </c>
      <c r="B8" s="1292">
        <v>6391.638211</v>
      </c>
      <c r="C8" s="1293">
        <v>5853.228787000001</v>
      </c>
      <c r="D8" s="1211">
        <v>538.4094239999995</v>
      </c>
      <c r="E8" s="1294">
        <v>0.003316</v>
      </c>
      <c r="F8" s="1211">
        <v>0</v>
      </c>
      <c r="G8" s="1211">
        <v>3.808353</v>
      </c>
      <c r="H8" s="1295">
        <v>3.465177</v>
      </c>
      <c r="I8" s="1294">
        <v>507.45486800000003</v>
      </c>
      <c r="J8" s="1211">
        <v>0.838525</v>
      </c>
      <c r="K8" s="1214">
        <v>1.463029</v>
      </c>
      <c r="L8" s="1296"/>
    </row>
    <row r="9" spans="1:12" ht="13.5" customHeight="1">
      <c r="A9" s="1291" t="s">
        <v>555</v>
      </c>
      <c r="B9" s="1292">
        <v>884.3838149999999</v>
      </c>
      <c r="C9" s="1293">
        <v>496.65979200000004</v>
      </c>
      <c r="D9" s="1211">
        <v>387.7240229999999</v>
      </c>
      <c r="E9" s="1294">
        <v>33.575435</v>
      </c>
      <c r="F9" s="1211">
        <v>0</v>
      </c>
      <c r="G9" s="1211">
        <v>13.659232</v>
      </c>
      <c r="H9" s="1295">
        <v>51.54469399999999</v>
      </c>
      <c r="I9" s="1294">
        <v>31.556004</v>
      </c>
      <c r="J9" s="1211">
        <v>0.14129</v>
      </c>
      <c r="K9" s="1214">
        <v>17.180503</v>
      </c>
      <c r="L9" s="1296"/>
    </row>
    <row r="10" spans="1:12" ht="13.5" customHeight="1">
      <c r="A10" s="1291" t="s">
        <v>556</v>
      </c>
      <c r="B10" s="1292">
        <v>6225.457727</v>
      </c>
      <c r="C10" s="1293">
        <v>6200.9964199999995</v>
      </c>
      <c r="D10" s="1211">
        <v>24.461307000000488</v>
      </c>
      <c r="E10" s="1294">
        <v>0.0009170000000000001</v>
      </c>
      <c r="F10" s="1211">
        <v>1.377809</v>
      </c>
      <c r="G10" s="1211">
        <v>0</v>
      </c>
      <c r="H10" s="1295">
        <v>0.115342</v>
      </c>
      <c r="I10" s="1294">
        <v>3.8719580000000002</v>
      </c>
      <c r="J10" s="1211">
        <v>0.863559</v>
      </c>
      <c r="K10" s="1214">
        <v>8.021455</v>
      </c>
      <c r="L10" s="1296"/>
    </row>
    <row r="11" spans="1:12" ht="13.5" customHeight="1">
      <c r="A11" s="1291" t="s">
        <v>557</v>
      </c>
      <c r="B11" s="1292">
        <v>537.33225</v>
      </c>
      <c r="C11" s="1293">
        <v>492.00840000000005</v>
      </c>
      <c r="D11" s="1211">
        <v>45.32384999999999</v>
      </c>
      <c r="E11" s="1294">
        <v>0</v>
      </c>
      <c r="F11" s="1211">
        <v>0</v>
      </c>
      <c r="G11" s="1211">
        <v>0.262487</v>
      </c>
      <c r="H11" s="1295">
        <v>8.689396</v>
      </c>
      <c r="I11" s="1294">
        <v>0.6973680000000001</v>
      </c>
      <c r="J11" s="1211">
        <v>0.09846099999999999</v>
      </c>
      <c r="K11" s="1214">
        <v>0.387874</v>
      </c>
      <c r="L11" s="1296"/>
    </row>
    <row r="12" spans="1:12" ht="13.5" customHeight="1">
      <c r="A12" s="1291" t="s">
        <v>685</v>
      </c>
      <c r="B12" s="1292">
        <v>1022.5742929999999</v>
      </c>
      <c r="C12" s="1293">
        <v>942.0691400000001</v>
      </c>
      <c r="D12" s="1211">
        <v>80.50515299999984</v>
      </c>
      <c r="E12" s="1294">
        <v>0</v>
      </c>
      <c r="F12" s="1211">
        <v>0.293859</v>
      </c>
      <c r="G12" s="1211">
        <v>1.3932390000000001</v>
      </c>
      <c r="H12" s="1295">
        <v>5.401013000000001</v>
      </c>
      <c r="I12" s="1294">
        <v>0.141911</v>
      </c>
      <c r="J12" s="1211">
        <v>1.668348</v>
      </c>
      <c r="K12" s="1214">
        <v>0</v>
      </c>
      <c r="L12" s="1296"/>
    </row>
    <row r="13" spans="1:12" ht="13.5" customHeight="1">
      <c r="A13" s="1291" t="s">
        <v>606</v>
      </c>
      <c r="B13" s="1292">
        <v>4506.932312</v>
      </c>
      <c r="C13" s="1293">
        <v>3798.5071569999996</v>
      </c>
      <c r="D13" s="1211">
        <v>708.4251550000004</v>
      </c>
      <c r="E13" s="1294">
        <v>0.45346</v>
      </c>
      <c r="F13" s="1211">
        <v>11.963865999999998</v>
      </c>
      <c r="G13" s="1211">
        <v>431.68795400000005</v>
      </c>
      <c r="H13" s="1295">
        <v>64.227408</v>
      </c>
      <c r="I13" s="1294">
        <v>4.529381</v>
      </c>
      <c r="J13" s="1211">
        <v>15.597347</v>
      </c>
      <c r="K13" s="1214">
        <v>1.102662</v>
      </c>
      <c r="L13" s="1296"/>
    </row>
    <row r="14" spans="1:12" ht="13.5" customHeight="1">
      <c r="A14" s="1291" t="s">
        <v>607</v>
      </c>
      <c r="B14" s="1292">
        <v>6860.056702</v>
      </c>
      <c r="C14" s="1293">
        <v>3983.373062</v>
      </c>
      <c r="D14" s="1211">
        <v>2876.6836399999997</v>
      </c>
      <c r="E14" s="1294">
        <v>0.814489</v>
      </c>
      <c r="F14" s="1211">
        <v>44.686856</v>
      </c>
      <c r="G14" s="1211">
        <v>325.478098</v>
      </c>
      <c r="H14" s="1295">
        <v>354.51859599999995</v>
      </c>
      <c r="I14" s="1294">
        <v>332.009291</v>
      </c>
      <c r="J14" s="1211">
        <v>511.906566</v>
      </c>
      <c r="K14" s="1214">
        <v>106.124185</v>
      </c>
      <c r="L14" s="1296"/>
    </row>
    <row r="15" spans="1:12" ht="13.5" customHeight="1">
      <c r="A15" s="1291" t="s">
        <v>686</v>
      </c>
      <c r="B15" s="1292">
        <v>2430.049261</v>
      </c>
      <c r="C15" s="1293">
        <v>2036.487889</v>
      </c>
      <c r="D15" s="1211">
        <v>393.5613720000001</v>
      </c>
      <c r="E15" s="1294">
        <v>3.123964</v>
      </c>
      <c r="F15" s="1211">
        <v>20.454678</v>
      </c>
      <c r="G15" s="1211">
        <v>5.327127000000001</v>
      </c>
      <c r="H15" s="1295">
        <v>0.7782</v>
      </c>
      <c r="I15" s="1294">
        <v>46.154013</v>
      </c>
      <c r="J15" s="1211">
        <v>47.957789</v>
      </c>
      <c r="K15" s="1214">
        <v>0.218347</v>
      </c>
      <c r="L15" s="1296"/>
    </row>
    <row r="16" spans="1:12" ht="13.5" customHeight="1">
      <c r="A16" s="1291" t="s">
        <v>609</v>
      </c>
      <c r="B16" s="1292">
        <v>3820.747295</v>
      </c>
      <c r="C16" s="1293">
        <v>3810.153586</v>
      </c>
      <c r="D16" s="1211">
        <v>10.593709000000217</v>
      </c>
      <c r="E16" s="1294">
        <v>0</v>
      </c>
      <c r="F16" s="1211">
        <v>0</v>
      </c>
      <c r="G16" s="1211">
        <v>2.628812</v>
      </c>
      <c r="H16" s="1295">
        <v>0.390173</v>
      </c>
      <c r="I16" s="1294">
        <v>0.012885</v>
      </c>
      <c r="J16" s="1211">
        <v>0.9224289999999999</v>
      </c>
      <c r="K16" s="1214">
        <v>1.589801</v>
      </c>
      <c r="L16" s="1296"/>
    </row>
    <row r="17" spans="1:12" ht="13.5" customHeight="1">
      <c r="A17" s="1291" t="s">
        <v>610</v>
      </c>
      <c r="B17" s="1292">
        <v>573.193297</v>
      </c>
      <c r="C17" s="1293">
        <v>559.337145</v>
      </c>
      <c r="D17" s="1211">
        <v>13.856152000000066</v>
      </c>
      <c r="E17" s="1294">
        <v>0.6674690000000001</v>
      </c>
      <c r="F17" s="1211">
        <v>9.34368</v>
      </c>
      <c r="G17" s="1211">
        <v>0</v>
      </c>
      <c r="H17" s="1295">
        <v>0.251557</v>
      </c>
      <c r="I17" s="1294">
        <v>0</v>
      </c>
      <c r="J17" s="1211">
        <v>0</v>
      </c>
      <c r="K17" s="1214">
        <v>0.15744</v>
      </c>
      <c r="L17" s="1296"/>
    </row>
    <row r="18" spans="1:12" ht="13.5" customHeight="1">
      <c r="A18" s="1291" t="s">
        <v>611</v>
      </c>
      <c r="B18" s="1292">
        <v>1238.7728240000001</v>
      </c>
      <c r="C18" s="1293">
        <v>1023.3937950000001</v>
      </c>
      <c r="D18" s="1211">
        <v>215.37902900000006</v>
      </c>
      <c r="E18" s="1294">
        <v>1.538978</v>
      </c>
      <c r="F18" s="1211">
        <v>13.91988</v>
      </c>
      <c r="G18" s="1211">
        <v>4.484049</v>
      </c>
      <c r="H18" s="1295">
        <v>10.556682</v>
      </c>
      <c r="I18" s="1294">
        <v>36.376762</v>
      </c>
      <c r="J18" s="1211">
        <v>0.560122</v>
      </c>
      <c r="K18" s="1214">
        <v>13.944744</v>
      </c>
      <c r="L18" s="1296"/>
    </row>
    <row r="19" spans="1:12" ht="13.5" customHeight="1">
      <c r="A19" s="1291" t="s">
        <v>612</v>
      </c>
      <c r="B19" s="1292">
        <v>191.731728</v>
      </c>
      <c r="C19" s="1293">
        <v>145.893459</v>
      </c>
      <c r="D19" s="1211">
        <v>45.838269</v>
      </c>
      <c r="E19" s="1294">
        <v>1.884847</v>
      </c>
      <c r="F19" s="1211">
        <v>0</v>
      </c>
      <c r="G19" s="1211">
        <v>0.216137</v>
      </c>
      <c r="H19" s="1295">
        <v>4.360722000000001</v>
      </c>
      <c r="I19" s="1294">
        <v>11.555218</v>
      </c>
      <c r="J19" s="1211">
        <v>0.91119</v>
      </c>
      <c r="K19" s="1214">
        <v>0.126087</v>
      </c>
      <c r="L19" s="1296"/>
    </row>
    <row r="20" spans="1:12" ht="13.5" customHeight="1">
      <c r="A20" s="1291" t="s">
        <v>613</v>
      </c>
      <c r="B20" s="1292">
        <v>20.521009</v>
      </c>
      <c r="C20" s="1293">
        <v>14.941313000000001</v>
      </c>
      <c r="D20" s="1211">
        <v>5.579695999999998</v>
      </c>
      <c r="E20" s="1294">
        <v>0</v>
      </c>
      <c r="F20" s="1211">
        <v>0.945416</v>
      </c>
      <c r="G20" s="1211">
        <v>0</v>
      </c>
      <c r="H20" s="1295">
        <v>0</v>
      </c>
      <c r="I20" s="1294">
        <v>0</v>
      </c>
      <c r="J20" s="1211">
        <v>0.14418999999999998</v>
      </c>
      <c r="K20" s="1214">
        <v>0</v>
      </c>
      <c r="L20" s="1296"/>
    </row>
    <row r="21" spans="1:12" ht="13.5" customHeight="1">
      <c r="A21" s="1291" t="s">
        <v>614</v>
      </c>
      <c r="B21" s="1292">
        <v>2586.911389</v>
      </c>
      <c r="C21" s="1293">
        <v>2423.084141</v>
      </c>
      <c r="D21" s="1211">
        <v>163.82724800000005</v>
      </c>
      <c r="E21" s="1294">
        <v>0.077741</v>
      </c>
      <c r="F21" s="1211">
        <v>45.465540999999995</v>
      </c>
      <c r="G21" s="1211">
        <v>0.013139</v>
      </c>
      <c r="H21" s="1295">
        <v>2.423259</v>
      </c>
      <c r="I21" s="1294">
        <v>13.211291</v>
      </c>
      <c r="J21" s="1211">
        <v>0.014904</v>
      </c>
      <c r="K21" s="1214">
        <v>85.76296799999999</v>
      </c>
      <c r="L21" s="1296"/>
    </row>
    <row r="22" spans="1:12" ht="13.5" customHeight="1">
      <c r="A22" s="1291" t="s">
        <v>615</v>
      </c>
      <c r="B22" s="1292">
        <v>3204.031327</v>
      </c>
      <c r="C22" s="1293">
        <v>2967.2030839999998</v>
      </c>
      <c r="D22" s="1211">
        <v>236.82824300000038</v>
      </c>
      <c r="E22" s="1294">
        <v>3.719216</v>
      </c>
      <c r="F22" s="1211">
        <v>5.005758</v>
      </c>
      <c r="G22" s="1211">
        <v>23.943497</v>
      </c>
      <c r="H22" s="1295">
        <v>0.035302999999999994</v>
      </c>
      <c r="I22" s="1294">
        <v>69.057969</v>
      </c>
      <c r="J22" s="1211">
        <v>1.813562</v>
      </c>
      <c r="K22" s="1214">
        <v>0</v>
      </c>
      <c r="L22" s="1296"/>
    </row>
    <row r="23" spans="1:12" ht="13.5" customHeight="1">
      <c r="A23" s="1291" t="s">
        <v>616</v>
      </c>
      <c r="B23" s="1292">
        <v>2993.022342</v>
      </c>
      <c r="C23" s="1293">
        <v>2810.9340119999997</v>
      </c>
      <c r="D23" s="1211">
        <v>182.0883300000005</v>
      </c>
      <c r="E23" s="1294">
        <v>5.390891</v>
      </c>
      <c r="F23" s="1211">
        <v>80.16242299999999</v>
      </c>
      <c r="G23" s="1211">
        <v>35.742067000000006</v>
      </c>
      <c r="H23" s="1295">
        <v>0.339895</v>
      </c>
      <c r="I23" s="1294">
        <v>3.46575</v>
      </c>
      <c r="J23" s="1211">
        <v>2.711449</v>
      </c>
      <c r="K23" s="1214">
        <v>3.683254</v>
      </c>
      <c r="L23" s="1296"/>
    </row>
    <row r="24" spans="1:12" ht="13.5" customHeight="1">
      <c r="A24" s="1291" t="s">
        <v>617</v>
      </c>
      <c r="B24" s="1292">
        <v>4575.357096</v>
      </c>
      <c r="C24" s="1293">
        <v>3866.7181240000004</v>
      </c>
      <c r="D24" s="1211">
        <v>708.6389719999993</v>
      </c>
      <c r="E24" s="1294">
        <v>65.872821</v>
      </c>
      <c r="F24" s="1211">
        <v>33.322799999999994</v>
      </c>
      <c r="G24" s="1211">
        <v>59.263427</v>
      </c>
      <c r="H24" s="1295">
        <v>0.663859</v>
      </c>
      <c r="I24" s="1294">
        <v>0.551937</v>
      </c>
      <c r="J24" s="1211">
        <v>546.599074</v>
      </c>
      <c r="K24" s="1214">
        <v>0.9842380000000001</v>
      </c>
      <c r="L24" s="1296"/>
    </row>
    <row r="25" spans="1:12" ht="13.5" customHeight="1">
      <c r="A25" s="1291" t="s">
        <v>618</v>
      </c>
      <c r="B25" s="1292">
        <v>4839.5405820000005</v>
      </c>
      <c r="C25" s="1293">
        <v>4678.449448</v>
      </c>
      <c r="D25" s="1211">
        <v>161.09113400000024</v>
      </c>
      <c r="E25" s="1294">
        <v>7.443765999999999</v>
      </c>
      <c r="F25" s="1211">
        <v>15.570794</v>
      </c>
      <c r="G25" s="1211">
        <v>69.266803</v>
      </c>
      <c r="H25" s="1295">
        <v>0.499182</v>
      </c>
      <c r="I25" s="1294">
        <v>0.390887</v>
      </c>
      <c r="J25" s="1211">
        <v>0</v>
      </c>
      <c r="K25" s="1214">
        <v>24.51913</v>
      </c>
      <c r="L25" s="1296"/>
    </row>
    <row r="26" spans="1:12" ht="13.5" customHeight="1">
      <c r="A26" s="1291" t="s">
        <v>619</v>
      </c>
      <c r="B26" s="1292">
        <v>3849.0452200000004</v>
      </c>
      <c r="C26" s="1293">
        <v>2985.811028</v>
      </c>
      <c r="D26" s="1211">
        <v>863.2341920000003</v>
      </c>
      <c r="E26" s="1294">
        <v>0.18245</v>
      </c>
      <c r="F26" s="1211">
        <v>4.090214</v>
      </c>
      <c r="G26" s="1211">
        <v>199.621992</v>
      </c>
      <c r="H26" s="1295">
        <v>28.663586</v>
      </c>
      <c r="I26" s="1294">
        <v>173.102262</v>
      </c>
      <c r="J26" s="1211">
        <v>7.91775</v>
      </c>
      <c r="K26" s="1214">
        <v>19.971526</v>
      </c>
      <c r="L26" s="1296"/>
    </row>
    <row r="27" spans="1:12" ht="13.5" customHeight="1">
      <c r="A27" s="1291" t="s">
        <v>620</v>
      </c>
      <c r="B27" s="1292">
        <v>5820.000889000001</v>
      </c>
      <c r="C27" s="1293">
        <v>5366.511183999999</v>
      </c>
      <c r="D27" s="1211">
        <v>453.4897050000018</v>
      </c>
      <c r="E27" s="1294">
        <v>117.18325</v>
      </c>
      <c r="F27" s="1211">
        <v>74.67232999999999</v>
      </c>
      <c r="G27" s="1211">
        <v>33.570466999999994</v>
      </c>
      <c r="H27" s="1295">
        <v>118.794674</v>
      </c>
      <c r="I27" s="1294">
        <v>8.594790000000001</v>
      </c>
      <c r="J27" s="1211">
        <v>4.3028509999999995</v>
      </c>
      <c r="K27" s="1214">
        <v>0.5935130000000001</v>
      </c>
      <c r="L27" s="1296"/>
    </row>
    <row r="28" spans="1:12" ht="13.5" customHeight="1">
      <c r="A28" s="1291" t="s">
        <v>621</v>
      </c>
      <c r="B28" s="1292">
        <v>7531.452539</v>
      </c>
      <c r="C28" s="1293">
        <v>7084.929985</v>
      </c>
      <c r="D28" s="1211">
        <v>446.5225540000001</v>
      </c>
      <c r="E28" s="1294">
        <v>130.740745</v>
      </c>
      <c r="F28" s="1211">
        <v>67.350522</v>
      </c>
      <c r="G28" s="1211">
        <v>3.1453789999999997</v>
      </c>
      <c r="H28" s="1295">
        <v>76.27749800000001</v>
      </c>
      <c r="I28" s="1294">
        <v>29.076573</v>
      </c>
      <c r="J28" s="1211">
        <v>31.234402</v>
      </c>
      <c r="K28" s="1214">
        <v>41.958186000000005</v>
      </c>
      <c r="L28" s="1296"/>
    </row>
    <row r="29" spans="1:12" ht="13.5" customHeight="1">
      <c r="A29" s="1291" t="s">
        <v>622</v>
      </c>
      <c r="B29" s="1292">
        <v>3745.434553</v>
      </c>
      <c r="C29" s="1293">
        <v>3505.669351</v>
      </c>
      <c r="D29" s="1211">
        <v>239.76520200000004</v>
      </c>
      <c r="E29" s="1294">
        <v>0.907175</v>
      </c>
      <c r="F29" s="1211">
        <v>5.606277</v>
      </c>
      <c r="G29" s="1211">
        <v>0</v>
      </c>
      <c r="H29" s="1295">
        <v>56.592612</v>
      </c>
      <c r="I29" s="1294">
        <v>157.049527</v>
      </c>
      <c r="J29" s="1211">
        <v>0.0033799999999999998</v>
      </c>
      <c r="K29" s="1214">
        <v>0.052226</v>
      </c>
      <c r="L29" s="1296"/>
    </row>
    <row r="30" spans="1:12" ht="13.5" customHeight="1">
      <c r="A30" s="1297" t="s">
        <v>623</v>
      </c>
      <c r="B30" s="1298">
        <v>5394.268221</v>
      </c>
      <c r="C30" s="1299">
        <v>5316.706195000001</v>
      </c>
      <c r="D30" s="1218">
        <v>77.5620259999996</v>
      </c>
      <c r="E30" s="1300">
        <v>0</v>
      </c>
      <c r="F30" s="1218">
        <v>0</v>
      </c>
      <c r="G30" s="1218">
        <v>0.126168</v>
      </c>
      <c r="H30" s="1301">
        <v>0.871482</v>
      </c>
      <c r="I30" s="1300">
        <v>0</v>
      </c>
      <c r="J30" s="1218">
        <v>16.166854</v>
      </c>
      <c r="K30" s="1221">
        <v>35.536860999999995</v>
      </c>
      <c r="L30" s="1296"/>
    </row>
    <row r="31" spans="1:12" ht="13.5" customHeight="1" thickBot="1">
      <c r="A31" s="1302" t="s">
        <v>624</v>
      </c>
      <c r="B31" s="1303">
        <v>80350.216285</v>
      </c>
      <c r="C31" s="1304">
        <v>71457.21952099999</v>
      </c>
      <c r="D31" s="1303">
        <v>8892.99676400001</v>
      </c>
      <c r="E31" s="1305">
        <v>373.60093</v>
      </c>
      <c r="F31" s="1305">
        <v>435.3849759999999</v>
      </c>
      <c r="G31" s="1305">
        <v>1215.598086</v>
      </c>
      <c r="H31" s="1303">
        <v>790.855647</v>
      </c>
      <c r="I31" s="1305">
        <v>1428.9050020000002</v>
      </c>
      <c r="J31" s="1305">
        <v>1192.588185</v>
      </c>
      <c r="K31" s="1306">
        <v>363.396396</v>
      </c>
      <c r="L31" s="1296"/>
    </row>
    <row r="32" spans="2:4" s="1230" customFormat="1" ht="13.5" customHeight="1">
      <c r="B32" s="1307"/>
      <c r="C32" s="1231"/>
      <c r="D32" s="1231"/>
    </row>
    <row r="33" spans="1:4" s="1230" customFormat="1" ht="15.75" customHeight="1">
      <c r="A33" s="1280" t="s">
        <v>670</v>
      </c>
      <c r="B33" s="1308"/>
      <c r="C33" s="1308"/>
      <c r="D33" s="1308"/>
    </row>
    <row r="34" spans="1:3" s="1230" customFormat="1" ht="13.5" customHeight="1">
      <c r="A34" s="1230" t="s">
        <v>625</v>
      </c>
      <c r="C34" s="1307"/>
    </row>
    <row r="35" spans="1:4" s="1230" customFormat="1" ht="12.75" customHeight="1">
      <c r="A35" s="1230" t="s">
        <v>645</v>
      </c>
      <c r="B35" s="1230" t="s">
        <v>646</v>
      </c>
      <c r="C35" s="1308"/>
      <c r="D35" s="1308"/>
    </row>
    <row r="36" spans="1:2" s="1230" customFormat="1" ht="14.25" customHeight="1">
      <c r="A36" s="1230" t="s">
        <v>687</v>
      </c>
      <c r="B36" s="1230" t="s">
        <v>688</v>
      </c>
    </row>
    <row r="37" s="1230" customFormat="1" ht="15" customHeight="1">
      <c r="B37" s="1230" t="s">
        <v>689</v>
      </c>
    </row>
    <row r="38" spans="1:4" s="1230" customFormat="1" ht="12" customHeight="1">
      <c r="A38" s="1230" t="s">
        <v>690</v>
      </c>
      <c r="B38" s="1283" t="s">
        <v>691</v>
      </c>
      <c r="C38" s="1308"/>
      <c r="D38" s="1308"/>
    </row>
    <row r="39" spans="1:2" s="1230" customFormat="1" ht="14.25" customHeight="1">
      <c r="A39" s="1230" t="s">
        <v>692</v>
      </c>
      <c r="B39" s="1230" t="s">
        <v>693</v>
      </c>
    </row>
    <row r="40" spans="1:2" ht="15.75">
      <c r="A40" s="1230" t="s">
        <v>695</v>
      </c>
      <c r="B40" s="1230" t="s">
        <v>659</v>
      </c>
    </row>
    <row r="41" spans="1:2" ht="15.75">
      <c r="A41" s="1230" t="s">
        <v>696</v>
      </c>
      <c r="B41" s="1230" t="s">
        <v>661</v>
      </c>
    </row>
    <row r="42" spans="1:2" ht="15.75">
      <c r="A42" s="1230" t="s">
        <v>697</v>
      </c>
      <c r="B42" s="1230" t="s">
        <v>663</v>
      </c>
    </row>
    <row r="43" spans="1:2" ht="15.75">
      <c r="A43" s="1230" t="s">
        <v>698</v>
      </c>
      <c r="B43" s="1230" t="s">
        <v>699</v>
      </c>
    </row>
    <row r="44" ht="15.75">
      <c r="A44" s="1230" t="s">
        <v>1223</v>
      </c>
    </row>
  </sheetData>
  <mergeCells count="10">
    <mergeCell ref="J5:J6"/>
    <mergeCell ref="K5:K6"/>
    <mergeCell ref="C3:K3"/>
    <mergeCell ref="E4:K4"/>
    <mergeCell ref="F5:F6"/>
    <mergeCell ref="I5:I6"/>
    <mergeCell ref="A3:A6"/>
    <mergeCell ref="B3:B6"/>
    <mergeCell ref="C4:C6"/>
    <mergeCell ref="E5:E6"/>
  </mergeCells>
  <printOptions/>
  <pageMargins left="0.7874015748031497" right="0.7874015748031497" top="1.1811023622047245" bottom="0.3937007874015748" header="0" footer="0"/>
  <pageSetup fitToHeight="1" fitToWidth="1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75" zoomScaleNormal="75" workbookViewId="0" topLeftCell="A1">
      <selection activeCell="M15" sqref="M15"/>
    </sheetView>
  </sheetViews>
  <sheetFormatPr defaultColWidth="9.140625" defaultRowHeight="15"/>
  <cols>
    <col min="1" max="1" width="39.57421875" style="1199" customWidth="1"/>
    <col min="2" max="8" width="13.00390625" style="1199" customWidth="1"/>
    <col min="9" max="9" width="14.421875" style="1199" customWidth="1"/>
    <col min="10" max="10" width="12.28125" style="1199" customWidth="1"/>
    <col min="11" max="11" width="12.57421875" style="1199" customWidth="1"/>
    <col min="12" max="12" width="9.28125" style="1199" bestFit="1" customWidth="1"/>
    <col min="13" max="16384" width="9.140625" style="1199" customWidth="1"/>
  </cols>
  <sheetData>
    <row r="1" s="1198" customFormat="1" ht="14.25" customHeight="1">
      <c r="A1" s="1198" t="s">
        <v>703</v>
      </c>
    </row>
    <row r="2" spans="1:11" ht="15" customHeight="1" thickBot="1">
      <c r="A2" s="1199" t="s">
        <v>547</v>
      </c>
      <c r="K2" s="1202" t="s">
        <v>589</v>
      </c>
    </row>
    <row r="3" spans="1:11" ht="15.75">
      <c r="A3" s="2089" t="s">
        <v>672</v>
      </c>
      <c r="B3" s="2092" t="s">
        <v>700</v>
      </c>
      <c r="C3" s="2100" t="s">
        <v>704</v>
      </c>
      <c r="D3" s="2101"/>
      <c r="E3" s="2101"/>
      <c r="F3" s="2101"/>
      <c r="G3" s="2101"/>
      <c r="H3" s="2101"/>
      <c r="I3" s="2101"/>
      <c r="J3" s="2101"/>
      <c r="K3" s="2102"/>
    </row>
    <row r="4" spans="1:11" ht="15.75">
      <c r="A4" s="2090"/>
      <c r="B4" s="2093"/>
      <c r="C4" s="2095" t="s">
        <v>701</v>
      </c>
      <c r="D4" s="1285" t="s">
        <v>674</v>
      </c>
      <c r="E4" s="2103" t="s">
        <v>705</v>
      </c>
      <c r="F4" s="2104"/>
      <c r="G4" s="2104"/>
      <c r="H4" s="2104"/>
      <c r="I4" s="2104"/>
      <c r="J4" s="2104"/>
      <c r="K4" s="2105"/>
    </row>
    <row r="5" spans="1:11" ht="18.75">
      <c r="A5" s="2090"/>
      <c r="B5" s="2093"/>
      <c r="C5" s="2096"/>
      <c r="D5" s="1285" t="s">
        <v>702</v>
      </c>
      <c r="E5" s="2095" t="s">
        <v>676</v>
      </c>
      <c r="F5" s="2095" t="s">
        <v>677</v>
      </c>
      <c r="G5" s="1286" t="s">
        <v>678</v>
      </c>
      <c r="H5" s="1287" t="s">
        <v>679</v>
      </c>
      <c r="I5" s="2095" t="s">
        <v>680</v>
      </c>
      <c r="J5" s="2095" t="s">
        <v>681</v>
      </c>
      <c r="K5" s="2098" t="s">
        <v>682</v>
      </c>
    </row>
    <row r="6" spans="1:11" ht="13.5" customHeight="1" thickBot="1">
      <c r="A6" s="2091"/>
      <c r="B6" s="2094"/>
      <c r="C6" s="2097"/>
      <c r="D6" s="1288"/>
      <c r="E6" s="2097"/>
      <c r="F6" s="2097"/>
      <c r="G6" s="1289" t="s">
        <v>683</v>
      </c>
      <c r="H6" s="1290" t="s">
        <v>684</v>
      </c>
      <c r="I6" s="2097"/>
      <c r="J6" s="2097"/>
      <c r="K6" s="2099"/>
    </row>
    <row r="7" spans="1:13" ht="16.5" customHeight="1" thickTop="1">
      <c r="A7" s="1291" t="s">
        <v>553</v>
      </c>
      <c r="B7" s="1292">
        <v>2517.5404040000003</v>
      </c>
      <c r="C7" s="1309">
        <v>2262.715384</v>
      </c>
      <c r="D7" s="1309">
        <v>254.82502000000022</v>
      </c>
      <c r="E7" s="1310">
        <v>0.772718</v>
      </c>
      <c r="F7" s="1309">
        <v>106.626366</v>
      </c>
      <c r="G7" s="1309">
        <v>0.153879</v>
      </c>
      <c r="H7" s="1311">
        <v>6.636831</v>
      </c>
      <c r="I7" s="1310">
        <v>0</v>
      </c>
      <c r="J7" s="1309">
        <v>0</v>
      </c>
      <c r="K7" s="1312">
        <v>139.87433900000002</v>
      </c>
      <c r="M7" s="1296"/>
    </row>
    <row r="8" spans="1:13" ht="13.5" customHeight="1">
      <c r="A8" s="1291" t="s">
        <v>554</v>
      </c>
      <c r="B8" s="1292">
        <v>2521.441215</v>
      </c>
      <c r="C8" s="1309">
        <v>2513.3313759999996</v>
      </c>
      <c r="D8" s="1309">
        <v>8.109839000000193</v>
      </c>
      <c r="E8" s="1310">
        <v>0</v>
      </c>
      <c r="F8" s="1309">
        <v>0.8211</v>
      </c>
      <c r="G8" s="1309">
        <v>0</v>
      </c>
      <c r="H8" s="1311">
        <v>0</v>
      </c>
      <c r="I8" s="1310">
        <v>0</v>
      </c>
      <c r="J8" s="1309">
        <v>1.323207</v>
      </c>
      <c r="K8" s="1312">
        <v>0</v>
      </c>
      <c r="M8" s="1296"/>
    </row>
    <row r="9" spans="1:13" ht="13.5" customHeight="1">
      <c r="A9" s="1291" t="s">
        <v>555</v>
      </c>
      <c r="B9" s="1292">
        <v>148.970147</v>
      </c>
      <c r="C9" s="1309">
        <v>146.234512</v>
      </c>
      <c r="D9" s="1309">
        <v>2.735635000000002</v>
      </c>
      <c r="E9" s="1310">
        <v>0.151582</v>
      </c>
      <c r="F9" s="1309">
        <v>0.943627</v>
      </c>
      <c r="G9" s="1309">
        <v>0</v>
      </c>
      <c r="H9" s="1311">
        <v>0</v>
      </c>
      <c r="I9" s="1310">
        <v>0</v>
      </c>
      <c r="J9" s="1309">
        <v>0</v>
      </c>
      <c r="K9" s="1312">
        <v>1.640426</v>
      </c>
      <c r="M9" s="1296"/>
    </row>
    <row r="10" spans="1:13" ht="13.5" customHeight="1">
      <c r="A10" s="1291" t="s">
        <v>556</v>
      </c>
      <c r="B10" s="1292">
        <v>8652.051258</v>
      </c>
      <c r="C10" s="1309">
        <v>8456.655809</v>
      </c>
      <c r="D10" s="1309">
        <v>195.39544899999964</v>
      </c>
      <c r="E10" s="1310">
        <v>0</v>
      </c>
      <c r="F10" s="1309">
        <v>131.490576</v>
      </c>
      <c r="G10" s="1309">
        <v>33.511356</v>
      </c>
      <c r="H10" s="1311">
        <v>0.256386</v>
      </c>
      <c r="I10" s="1310">
        <v>0</v>
      </c>
      <c r="J10" s="1309">
        <v>0</v>
      </c>
      <c r="K10" s="1312">
        <v>2.585922</v>
      </c>
      <c r="M10" s="1296"/>
    </row>
    <row r="11" spans="1:13" ht="13.5" customHeight="1">
      <c r="A11" s="1291" t="s">
        <v>557</v>
      </c>
      <c r="B11" s="1292">
        <v>290.310185</v>
      </c>
      <c r="C11" s="1309">
        <v>281.25108500000005</v>
      </c>
      <c r="D11" s="1309">
        <v>9.059099999999944</v>
      </c>
      <c r="E11" s="1310">
        <v>2.519282</v>
      </c>
      <c r="F11" s="1309">
        <v>5.0603869999999995</v>
      </c>
      <c r="G11" s="1309">
        <v>0.247275</v>
      </c>
      <c r="H11" s="1311">
        <v>0</v>
      </c>
      <c r="I11" s="1310">
        <v>0</v>
      </c>
      <c r="J11" s="1309">
        <v>0</v>
      </c>
      <c r="K11" s="1312">
        <v>0</v>
      </c>
      <c r="M11" s="1296"/>
    </row>
    <row r="12" spans="1:13" ht="13.5" customHeight="1">
      <c r="A12" s="1291" t="s">
        <v>685</v>
      </c>
      <c r="B12" s="1292">
        <v>107.250191</v>
      </c>
      <c r="C12" s="1309">
        <v>81.628514</v>
      </c>
      <c r="D12" s="1309">
        <v>25.621677000000005</v>
      </c>
      <c r="E12" s="1310">
        <v>1.206043</v>
      </c>
      <c r="F12" s="1309">
        <v>0.083622</v>
      </c>
      <c r="G12" s="1309">
        <v>0</v>
      </c>
      <c r="H12" s="1311">
        <v>0</v>
      </c>
      <c r="I12" s="1310">
        <v>0</v>
      </c>
      <c r="J12" s="1309">
        <v>0</v>
      </c>
      <c r="K12" s="1312">
        <v>24.312331999999998</v>
      </c>
      <c r="M12" s="1296"/>
    </row>
    <row r="13" spans="1:13" ht="13.5" customHeight="1">
      <c r="A13" s="1291" t="s">
        <v>606</v>
      </c>
      <c r="B13" s="1292">
        <v>1434.609436</v>
      </c>
      <c r="C13" s="1309">
        <v>1371.021827</v>
      </c>
      <c r="D13" s="1309">
        <v>63.58760899999993</v>
      </c>
      <c r="E13" s="1310">
        <v>55.567788</v>
      </c>
      <c r="F13" s="1309">
        <v>1.193333</v>
      </c>
      <c r="G13" s="1309">
        <v>0</v>
      </c>
      <c r="H13" s="1311">
        <v>0</v>
      </c>
      <c r="I13" s="1310">
        <v>5.9E-05</v>
      </c>
      <c r="J13" s="1309">
        <v>0</v>
      </c>
      <c r="K13" s="1312">
        <v>6.826429</v>
      </c>
      <c r="M13" s="1296"/>
    </row>
    <row r="14" spans="1:13" ht="13.5" customHeight="1">
      <c r="A14" s="1291" t="s">
        <v>607</v>
      </c>
      <c r="B14" s="1292">
        <v>2155.7380550000003</v>
      </c>
      <c r="C14" s="1309">
        <v>2040.907677</v>
      </c>
      <c r="D14" s="1309">
        <v>114.83037800000034</v>
      </c>
      <c r="E14" s="1310">
        <v>0</v>
      </c>
      <c r="F14" s="1309">
        <v>39.138396</v>
      </c>
      <c r="G14" s="1309">
        <v>0</v>
      </c>
      <c r="H14" s="1311">
        <v>0</v>
      </c>
      <c r="I14" s="1310">
        <v>0</v>
      </c>
      <c r="J14" s="1309">
        <v>0</v>
      </c>
      <c r="K14" s="1312">
        <v>73.05283800000001</v>
      </c>
      <c r="M14" s="1296"/>
    </row>
    <row r="15" spans="1:13" ht="13.5" customHeight="1">
      <c r="A15" s="1291" t="s">
        <v>686</v>
      </c>
      <c r="B15" s="1292">
        <v>1082.3114850000002</v>
      </c>
      <c r="C15" s="1309">
        <v>1035.4088860000002</v>
      </c>
      <c r="D15" s="1309">
        <v>46.90259900000001</v>
      </c>
      <c r="E15" s="1310">
        <v>0.194045</v>
      </c>
      <c r="F15" s="1309">
        <v>15.33442</v>
      </c>
      <c r="G15" s="1309">
        <v>3.159288</v>
      </c>
      <c r="H15" s="1311">
        <v>0.145331</v>
      </c>
      <c r="I15" s="1310">
        <v>0</v>
      </c>
      <c r="J15" s="1309">
        <v>0</v>
      </c>
      <c r="K15" s="1312">
        <v>25.103502</v>
      </c>
      <c r="M15" s="1296"/>
    </row>
    <row r="16" spans="1:13" ht="13.5" customHeight="1">
      <c r="A16" s="1291" t="s">
        <v>609</v>
      </c>
      <c r="B16" s="1292">
        <v>5547.923874</v>
      </c>
      <c r="C16" s="1309">
        <v>5347.117123</v>
      </c>
      <c r="D16" s="1309">
        <v>200.80675100000008</v>
      </c>
      <c r="E16" s="1310">
        <v>12.623268</v>
      </c>
      <c r="F16" s="1309">
        <v>97.088893</v>
      </c>
      <c r="G16" s="1309">
        <v>15.367625</v>
      </c>
      <c r="H16" s="1311">
        <v>0</v>
      </c>
      <c r="I16" s="1310">
        <v>0</v>
      </c>
      <c r="J16" s="1309">
        <v>0.120424</v>
      </c>
      <c r="K16" s="1312">
        <v>7.952271</v>
      </c>
      <c r="M16" s="1296"/>
    </row>
    <row r="17" spans="1:13" ht="13.5" customHeight="1">
      <c r="A17" s="1291" t="s">
        <v>610</v>
      </c>
      <c r="B17" s="1292">
        <v>3394.4907310000003</v>
      </c>
      <c r="C17" s="1309">
        <v>3222.675885</v>
      </c>
      <c r="D17" s="1309">
        <v>171.81484600000022</v>
      </c>
      <c r="E17" s="1310">
        <v>2.174599</v>
      </c>
      <c r="F17" s="1309">
        <v>95.751157</v>
      </c>
      <c r="G17" s="1309">
        <v>1.10524</v>
      </c>
      <c r="H17" s="1311">
        <v>0.101501</v>
      </c>
      <c r="I17" s="1310">
        <v>0</v>
      </c>
      <c r="J17" s="1309">
        <v>2.96755</v>
      </c>
      <c r="K17" s="1312">
        <v>69.714799</v>
      </c>
      <c r="M17" s="1296"/>
    </row>
    <row r="18" spans="1:13" ht="13.5" customHeight="1">
      <c r="A18" s="1291" t="s">
        <v>611</v>
      </c>
      <c r="B18" s="1292">
        <v>2864.491441</v>
      </c>
      <c r="C18" s="1309">
        <v>2824.1101309999995</v>
      </c>
      <c r="D18" s="1309">
        <v>40.38131000000067</v>
      </c>
      <c r="E18" s="1310">
        <v>5.4064049999999995</v>
      </c>
      <c r="F18" s="1309">
        <v>5.2522150000000005</v>
      </c>
      <c r="G18" s="1309">
        <v>0</v>
      </c>
      <c r="H18" s="1311">
        <v>0</v>
      </c>
      <c r="I18" s="1310">
        <v>0</v>
      </c>
      <c r="J18" s="1309">
        <v>0</v>
      </c>
      <c r="K18" s="1312">
        <v>28.527300999999998</v>
      </c>
      <c r="M18" s="1296"/>
    </row>
    <row r="19" spans="1:13" ht="13.5" customHeight="1">
      <c r="A19" s="1291" t="s">
        <v>612</v>
      </c>
      <c r="B19" s="1292">
        <v>16.336279</v>
      </c>
      <c r="C19" s="1309">
        <v>15.785977999999998</v>
      </c>
      <c r="D19" s="1309">
        <v>0.5503010000000028</v>
      </c>
      <c r="E19" s="1310">
        <v>0</v>
      </c>
      <c r="F19" s="1309">
        <v>0</v>
      </c>
      <c r="G19" s="1309">
        <v>0</v>
      </c>
      <c r="H19" s="1311">
        <v>0</v>
      </c>
      <c r="I19" s="1310">
        <v>0</v>
      </c>
      <c r="J19" s="1309">
        <v>0</v>
      </c>
      <c r="K19" s="1312">
        <v>0.007639</v>
      </c>
      <c r="M19" s="1296"/>
    </row>
    <row r="20" spans="1:13" ht="13.5" customHeight="1">
      <c r="A20" s="1291" t="s">
        <v>613</v>
      </c>
      <c r="B20" s="1292">
        <v>10.008524</v>
      </c>
      <c r="C20" s="1309">
        <v>10.007560999999999</v>
      </c>
      <c r="D20" s="1309">
        <v>0.0009630000000004912</v>
      </c>
      <c r="E20" s="1310">
        <v>0</v>
      </c>
      <c r="F20" s="1309">
        <v>0</v>
      </c>
      <c r="G20" s="1309">
        <v>0</v>
      </c>
      <c r="H20" s="1311">
        <v>0</v>
      </c>
      <c r="I20" s="1310">
        <v>0</v>
      </c>
      <c r="J20" s="1309">
        <v>0</v>
      </c>
      <c r="K20" s="1312">
        <v>0.000963</v>
      </c>
      <c r="M20" s="1296"/>
    </row>
    <row r="21" spans="1:13" ht="13.5" customHeight="1">
      <c r="A21" s="1291" t="s">
        <v>614</v>
      </c>
      <c r="B21" s="1292">
        <v>1318.459693</v>
      </c>
      <c r="C21" s="1309">
        <v>1301.851017</v>
      </c>
      <c r="D21" s="1309">
        <v>16.60867600000006</v>
      </c>
      <c r="E21" s="1310">
        <v>0.046737</v>
      </c>
      <c r="F21" s="1309">
        <v>6.6926190000000005</v>
      </c>
      <c r="G21" s="1309">
        <v>0</v>
      </c>
      <c r="H21" s="1311">
        <v>0</v>
      </c>
      <c r="I21" s="1310">
        <v>0</v>
      </c>
      <c r="J21" s="1309">
        <v>0.000321</v>
      </c>
      <c r="K21" s="1312">
        <v>9.658403</v>
      </c>
      <c r="M21" s="1296"/>
    </row>
    <row r="22" spans="1:13" ht="13.5" customHeight="1">
      <c r="A22" s="1291" t="s">
        <v>615</v>
      </c>
      <c r="B22" s="1292">
        <v>1291.037632</v>
      </c>
      <c r="C22" s="1309">
        <v>1280.1923750000003</v>
      </c>
      <c r="D22" s="1309">
        <v>10.84525699999972</v>
      </c>
      <c r="E22" s="1310">
        <v>0</v>
      </c>
      <c r="F22" s="1309">
        <v>1.776313</v>
      </c>
      <c r="G22" s="1309">
        <v>0</v>
      </c>
      <c r="H22" s="1311">
        <v>0.077879</v>
      </c>
      <c r="I22" s="1310">
        <v>0</v>
      </c>
      <c r="J22" s="1309">
        <v>0</v>
      </c>
      <c r="K22" s="1312">
        <v>8.044761000000001</v>
      </c>
      <c r="M22" s="1296"/>
    </row>
    <row r="23" spans="1:13" ht="13.5" customHeight="1">
      <c r="A23" s="1291" t="s">
        <v>616</v>
      </c>
      <c r="B23" s="1292">
        <v>6319.5105539999995</v>
      </c>
      <c r="C23" s="1309">
        <v>6248.240424999999</v>
      </c>
      <c r="D23" s="1309">
        <v>71.27012900000045</v>
      </c>
      <c r="E23" s="1310">
        <v>14.13569</v>
      </c>
      <c r="F23" s="1309">
        <v>5.601006</v>
      </c>
      <c r="G23" s="1309">
        <v>21.366289000000002</v>
      </c>
      <c r="H23" s="1311">
        <v>0.059785</v>
      </c>
      <c r="I23" s="1310">
        <v>0</v>
      </c>
      <c r="J23" s="1309">
        <v>0.6124890000000001</v>
      </c>
      <c r="K23" s="1312">
        <v>24.625687000000003</v>
      </c>
      <c r="M23" s="1296"/>
    </row>
    <row r="24" spans="1:13" ht="13.5" customHeight="1">
      <c r="A24" s="1291" t="s">
        <v>617</v>
      </c>
      <c r="B24" s="1292">
        <v>4531.117171</v>
      </c>
      <c r="C24" s="1309">
        <v>4098.426904999999</v>
      </c>
      <c r="D24" s="1309">
        <v>432.6902660000005</v>
      </c>
      <c r="E24" s="1310">
        <v>215.689117</v>
      </c>
      <c r="F24" s="1309">
        <v>26.032926000000003</v>
      </c>
      <c r="G24" s="1309">
        <v>147.9086</v>
      </c>
      <c r="H24" s="1311">
        <v>8.329456</v>
      </c>
      <c r="I24" s="1310">
        <v>0.013377</v>
      </c>
      <c r="J24" s="1309">
        <v>0</v>
      </c>
      <c r="K24" s="1312">
        <v>29.978516</v>
      </c>
      <c r="M24" s="1296"/>
    </row>
    <row r="25" spans="1:13" ht="13.5" customHeight="1">
      <c r="A25" s="1291" t="s">
        <v>618</v>
      </c>
      <c r="B25" s="1292">
        <v>2352.893996</v>
      </c>
      <c r="C25" s="1309">
        <v>2246.551806</v>
      </c>
      <c r="D25" s="1309">
        <v>106.34218999999985</v>
      </c>
      <c r="E25" s="1310">
        <v>2.98948</v>
      </c>
      <c r="F25" s="1309">
        <v>33.649858</v>
      </c>
      <c r="G25" s="1309">
        <v>3.204977</v>
      </c>
      <c r="H25" s="1311">
        <v>1.20646</v>
      </c>
      <c r="I25" s="1310">
        <v>0</v>
      </c>
      <c r="J25" s="1309">
        <v>0.018765</v>
      </c>
      <c r="K25" s="1312">
        <v>61.960761</v>
      </c>
      <c r="M25" s="1296"/>
    </row>
    <row r="26" spans="1:13" ht="13.5" customHeight="1">
      <c r="A26" s="1291" t="s">
        <v>619</v>
      </c>
      <c r="B26" s="1292">
        <v>1378.283882</v>
      </c>
      <c r="C26" s="1309">
        <v>1277.785363</v>
      </c>
      <c r="D26" s="1309">
        <v>100.49851899999999</v>
      </c>
      <c r="E26" s="1310">
        <v>0.0014299999999999998</v>
      </c>
      <c r="F26" s="1309">
        <v>31.103525</v>
      </c>
      <c r="G26" s="1309">
        <v>3.376585</v>
      </c>
      <c r="H26" s="1311">
        <v>0.23880700000000002</v>
      </c>
      <c r="I26" s="1310">
        <v>0</v>
      </c>
      <c r="J26" s="1309">
        <v>0</v>
      </c>
      <c r="K26" s="1312">
        <v>59.789241000000004</v>
      </c>
      <c r="M26" s="1296"/>
    </row>
    <row r="27" spans="1:13" ht="13.5" customHeight="1">
      <c r="A27" s="1291" t="s">
        <v>620</v>
      </c>
      <c r="B27" s="1292">
        <v>2951.4147940000003</v>
      </c>
      <c r="C27" s="1309">
        <v>2718.290783</v>
      </c>
      <c r="D27" s="1309">
        <v>233.12401100000034</v>
      </c>
      <c r="E27" s="1310">
        <v>8.73366</v>
      </c>
      <c r="F27" s="1309">
        <v>149.667123</v>
      </c>
      <c r="G27" s="1309">
        <v>5.540894000000001</v>
      </c>
      <c r="H27" s="1311">
        <v>0.898642</v>
      </c>
      <c r="I27" s="1310">
        <v>0</v>
      </c>
      <c r="J27" s="1309">
        <v>0.01251</v>
      </c>
      <c r="K27" s="1312">
        <v>66.35500599999999</v>
      </c>
      <c r="M27" s="1296"/>
    </row>
    <row r="28" spans="1:13" ht="13.5" customHeight="1">
      <c r="A28" s="1291" t="s">
        <v>621</v>
      </c>
      <c r="B28" s="1292">
        <v>3350.6199279999996</v>
      </c>
      <c r="C28" s="1309">
        <v>3146.813368</v>
      </c>
      <c r="D28" s="1309">
        <v>203.80655999999954</v>
      </c>
      <c r="E28" s="1310">
        <v>0.951331</v>
      </c>
      <c r="F28" s="1309">
        <v>2.1952909999999997</v>
      </c>
      <c r="G28" s="1309">
        <v>0.306191</v>
      </c>
      <c r="H28" s="1311">
        <v>24.911023999999998</v>
      </c>
      <c r="I28" s="1310">
        <v>0</v>
      </c>
      <c r="J28" s="1309">
        <v>1.811917</v>
      </c>
      <c r="K28" s="1312">
        <v>171.152113</v>
      </c>
      <c r="M28" s="1296"/>
    </row>
    <row r="29" spans="1:13" ht="13.5" customHeight="1">
      <c r="A29" s="1291" t="s">
        <v>622</v>
      </c>
      <c r="B29" s="1292">
        <v>1196.410236</v>
      </c>
      <c r="C29" s="1309">
        <v>1088.58647</v>
      </c>
      <c r="D29" s="1309">
        <v>107.82376599999998</v>
      </c>
      <c r="E29" s="1313">
        <v>0</v>
      </c>
      <c r="F29" s="1309">
        <v>107.82376599999999</v>
      </c>
      <c r="G29" s="1309">
        <v>0</v>
      </c>
      <c r="H29" s="1311">
        <v>0</v>
      </c>
      <c r="I29" s="1313">
        <v>0</v>
      </c>
      <c r="J29" s="1309">
        <v>0</v>
      </c>
      <c r="K29" s="1312">
        <v>0</v>
      </c>
      <c r="M29" s="1296"/>
    </row>
    <row r="30" spans="1:13" ht="13.5" customHeight="1">
      <c r="A30" s="1297" t="s">
        <v>623</v>
      </c>
      <c r="B30" s="1298">
        <v>281.211917</v>
      </c>
      <c r="C30" s="1314">
        <v>236.920186</v>
      </c>
      <c r="D30" s="1314">
        <v>44.29173100000003</v>
      </c>
      <c r="E30" s="1315">
        <v>0</v>
      </c>
      <c r="F30" s="1314">
        <v>0</v>
      </c>
      <c r="G30" s="1314">
        <v>0</v>
      </c>
      <c r="H30" s="1316">
        <v>0</v>
      </c>
      <c r="I30" s="1315">
        <v>0</v>
      </c>
      <c r="J30" s="1314">
        <v>0</v>
      </c>
      <c r="K30" s="1317">
        <v>44.291731</v>
      </c>
      <c r="M30" s="1296"/>
    </row>
    <row r="31" spans="1:13" ht="16.5" customHeight="1" thickBot="1">
      <c r="A31" s="1302" t="s">
        <v>624</v>
      </c>
      <c r="B31" s="1303">
        <v>55714.433028</v>
      </c>
      <c r="C31" s="1305">
        <v>53252.510446</v>
      </c>
      <c r="D31" s="1305">
        <v>2461.9225819999992</v>
      </c>
      <c r="E31" s="1305">
        <v>323.16317499999997</v>
      </c>
      <c r="F31" s="1305">
        <v>863.326519</v>
      </c>
      <c r="G31" s="1305">
        <v>235.248199</v>
      </c>
      <c r="H31" s="1305">
        <v>42.862102</v>
      </c>
      <c r="I31" s="1305">
        <v>0.013436</v>
      </c>
      <c r="J31" s="1305">
        <v>6.867183</v>
      </c>
      <c r="K31" s="1306">
        <v>855.45498</v>
      </c>
      <c r="M31" s="1296"/>
    </row>
    <row r="32" spans="3:4" s="1230" customFormat="1" ht="14.25" customHeight="1">
      <c r="C32" s="1307"/>
      <c r="D32" s="1307"/>
    </row>
    <row r="33" spans="1:2" s="1230" customFormat="1" ht="15.75" customHeight="1">
      <c r="A33" s="1280" t="s">
        <v>670</v>
      </c>
      <c r="B33" s="1318"/>
    </row>
    <row r="34" spans="1:3" s="1230" customFormat="1" ht="13.5" customHeight="1">
      <c r="A34" s="1230" t="s">
        <v>625</v>
      </c>
      <c r="C34" s="1307"/>
    </row>
    <row r="35" spans="1:4" s="1230" customFormat="1" ht="12.75" customHeight="1">
      <c r="A35" s="1230" t="s">
        <v>645</v>
      </c>
      <c r="B35" s="1230" t="s">
        <v>646</v>
      </c>
      <c r="C35" s="1308"/>
      <c r="D35" s="1308"/>
    </row>
    <row r="36" spans="1:2" s="1230" customFormat="1" ht="14.25" customHeight="1">
      <c r="A36" s="1230" t="s">
        <v>687</v>
      </c>
      <c r="B36" s="1230" t="s">
        <v>688</v>
      </c>
    </row>
    <row r="37" s="1230" customFormat="1" ht="15" customHeight="1">
      <c r="B37" s="1230" t="s">
        <v>689</v>
      </c>
    </row>
    <row r="38" spans="1:4" s="1230" customFormat="1" ht="12" customHeight="1">
      <c r="A38" s="1230" t="s">
        <v>690</v>
      </c>
      <c r="B38" s="1283" t="s">
        <v>691</v>
      </c>
      <c r="C38" s="1308"/>
      <c r="D38" s="1308"/>
    </row>
    <row r="39" spans="1:2" s="1230" customFormat="1" ht="14.25" customHeight="1">
      <c r="A39" s="1230" t="s">
        <v>692</v>
      </c>
      <c r="B39" s="1230" t="s">
        <v>693</v>
      </c>
    </row>
    <row r="40" spans="1:2" ht="15.75">
      <c r="A40" s="1230" t="s">
        <v>695</v>
      </c>
      <c r="B40" s="1230" t="s">
        <v>659</v>
      </c>
    </row>
    <row r="41" spans="1:2" ht="15.75">
      <c r="A41" s="1230" t="s">
        <v>696</v>
      </c>
      <c r="B41" s="1230" t="s">
        <v>661</v>
      </c>
    </row>
    <row r="42" spans="1:2" ht="15.75">
      <c r="A42" s="1230" t="s">
        <v>697</v>
      </c>
      <c r="B42" s="1230" t="s">
        <v>663</v>
      </c>
    </row>
    <row r="43" spans="1:2" ht="15.75">
      <c r="A43" s="1230" t="s">
        <v>698</v>
      </c>
      <c r="B43" s="1230" t="s">
        <v>699</v>
      </c>
    </row>
    <row r="44" ht="15.75">
      <c r="A44" s="1230" t="s">
        <v>1223</v>
      </c>
    </row>
  </sheetData>
  <mergeCells count="10">
    <mergeCell ref="C4:C6"/>
    <mergeCell ref="A3:A6"/>
    <mergeCell ref="E5:E6"/>
    <mergeCell ref="C3:K3"/>
    <mergeCell ref="E4:K4"/>
    <mergeCell ref="K5:K6"/>
    <mergeCell ref="F5:F6"/>
    <mergeCell ref="I5:I6"/>
    <mergeCell ref="J5:J6"/>
    <mergeCell ref="B3:B6"/>
  </mergeCells>
  <printOptions/>
  <pageMargins left="0.7874015748031497" right="0.7874015748031497" top="1.1811023622047245" bottom="0.5905511811023623" header="0" footer="0"/>
  <pageSetup fitToHeight="1" fitToWidth="1" horizontalDpi="180" verticalDpi="180" orientation="landscape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F9" sqref="F9"/>
    </sheetView>
  </sheetViews>
  <sheetFormatPr defaultColWidth="9.140625" defaultRowHeight="15"/>
  <cols>
    <col min="1" max="1" width="0.9921875" style="1327" customWidth="1"/>
    <col min="2" max="2" width="38.8515625" style="1365" customWidth="1"/>
    <col min="3" max="3" width="18.7109375" style="1365" customWidth="1"/>
    <col min="4" max="4" width="20.00390625" style="1365" customWidth="1"/>
    <col min="5" max="16384" width="9.140625" style="1327" customWidth="1"/>
  </cols>
  <sheetData>
    <row r="1" spans="1:4" s="1320" customFormat="1" ht="14.25">
      <c r="A1" s="1319" t="s">
        <v>706</v>
      </c>
      <c r="C1" s="1319"/>
      <c r="D1" s="1319"/>
    </row>
    <row r="2" spans="1:4" s="1320" customFormat="1" ht="14.25">
      <c r="A2" s="1319" t="s">
        <v>707</v>
      </c>
      <c r="C2" s="1319"/>
      <c r="D2" s="1319"/>
    </row>
    <row r="3" spans="1:4" s="1283" customFormat="1" ht="15.75" thickBot="1">
      <c r="A3" s="1321" t="s">
        <v>547</v>
      </c>
      <c r="B3" s="1321"/>
      <c r="C3" s="1321"/>
      <c r="D3" s="1322" t="s">
        <v>590</v>
      </c>
    </row>
    <row r="4" spans="1:4" ht="18.75" thickBot="1">
      <c r="A4" s="1323"/>
      <c r="B4" s="1324"/>
      <c r="C4" s="1325">
        <v>2006</v>
      </c>
      <c r="D4" s="1326" t="s">
        <v>718</v>
      </c>
    </row>
    <row r="5" spans="1:4" ht="18.75" thickTop="1">
      <c r="A5" s="1328"/>
      <c r="B5" s="2106" t="s">
        <v>719</v>
      </c>
      <c r="C5" s="2106"/>
      <c r="D5" s="2107"/>
    </row>
    <row r="6" spans="1:4" ht="15.75">
      <c r="A6" s="1329"/>
      <c r="B6" s="1330" t="s">
        <v>708</v>
      </c>
      <c r="C6" s="1331"/>
      <c r="D6" s="1332"/>
    </row>
    <row r="7" spans="1:5" ht="13.5" customHeight="1">
      <c r="A7" s="1329"/>
      <c r="B7" s="1330" t="s">
        <v>624</v>
      </c>
      <c r="C7" s="1333">
        <v>16125.762123000002</v>
      </c>
      <c r="D7" s="1334">
        <v>18855.869962999994</v>
      </c>
      <c r="E7" s="1335"/>
    </row>
    <row r="8" spans="1:7" s="1339" customFormat="1" ht="13.5" customHeight="1">
      <c r="A8" s="1336"/>
      <c r="B8" s="1330" t="s">
        <v>709</v>
      </c>
      <c r="C8" s="1337"/>
      <c r="D8" s="1338"/>
      <c r="G8" s="1327"/>
    </row>
    <row r="9" spans="1:7" s="1339" customFormat="1" ht="13.5" customHeight="1">
      <c r="A9" s="1336"/>
      <c r="B9" s="1330" t="s">
        <v>710</v>
      </c>
      <c r="C9" s="1333">
        <v>10302.866404</v>
      </c>
      <c r="D9" s="1338">
        <v>12719.11082999999</v>
      </c>
      <c r="G9" s="1327"/>
    </row>
    <row r="10" spans="1:7" s="1339" customFormat="1" ht="13.5" customHeight="1">
      <c r="A10" s="1336"/>
      <c r="B10" s="1330" t="s">
        <v>711</v>
      </c>
      <c r="C10" s="1340">
        <v>5822.895719</v>
      </c>
      <c r="D10" s="1341">
        <v>6136.7591330000005</v>
      </c>
      <c r="G10" s="1327"/>
    </row>
    <row r="11" spans="1:7" s="1339" customFormat="1" ht="13.5" customHeight="1">
      <c r="A11" s="1342"/>
      <c r="B11" s="1343" t="s">
        <v>712</v>
      </c>
      <c r="C11" s="1344"/>
      <c r="D11" s="1345"/>
      <c r="G11" s="1327"/>
    </row>
    <row r="12" spans="1:7" s="1339" customFormat="1" ht="13.5" customHeight="1">
      <c r="A12" s="1336"/>
      <c r="B12" s="1330" t="s">
        <v>624</v>
      </c>
      <c r="C12" s="1333">
        <v>16086.423750999997</v>
      </c>
      <c r="D12" s="1334">
        <v>16170.905973000003</v>
      </c>
      <c r="E12" s="1346"/>
      <c r="G12" s="1327"/>
    </row>
    <row r="13" spans="1:7" s="1339" customFormat="1" ht="13.5" customHeight="1">
      <c r="A13" s="1336"/>
      <c r="B13" s="1330" t="s">
        <v>709</v>
      </c>
      <c r="C13" s="1347"/>
      <c r="D13" s="1338"/>
      <c r="G13" s="1327"/>
    </row>
    <row r="14" spans="1:7" s="1339" customFormat="1" ht="13.5" customHeight="1">
      <c r="A14" s="1336"/>
      <c r="B14" s="1330" t="s">
        <v>710</v>
      </c>
      <c r="C14" s="1333">
        <v>14417.019879999996</v>
      </c>
      <c r="D14" s="1338">
        <v>14651.824564000002</v>
      </c>
      <c r="G14" s="1327"/>
    </row>
    <row r="15" spans="1:7" s="1339" customFormat="1" ht="13.5" customHeight="1">
      <c r="A15" s="1348"/>
      <c r="B15" s="1349" t="s">
        <v>711</v>
      </c>
      <c r="C15" s="1340">
        <v>1669.4038709999998</v>
      </c>
      <c r="D15" s="1341">
        <v>1519.081409</v>
      </c>
      <c r="G15" s="1327"/>
    </row>
    <row r="16" spans="1:7" s="1339" customFormat="1" ht="13.5" customHeight="1">
      <c r="A16" s="1336"/>
      <c r="B16" s="1330" t="s">
        <v>713</v>
      </c>
      <c r="C16" s="1344"/>
      <c r="D16" s="1345"/>
      <c r="G16" s="1327"/>
    </row>
    <row r="17" spans="1:7" s="1339" customFormat="1" ht="13.5" customHeight="1">
      <c r="A17" s="1336"/>
      <c r="B17" s="1330" t="s">
        <v>624</v>
      </c>
      <c r="C17" s="1333">
        <v>-39.338372000000405</v>
      </c>
      <c r="D17" s="1334">
        <v>-2684.9639900000006</v>
      </c>
      <c r="G17" s="1327"/>
    </row>
    <row r="18" spans="1:7" s="1339" customFormat="1" ht="13.5" customHeight="1">
      <c r="A18" s="1336"/>
      <c r="B18" s="1330" t="s">
        <v>709</v>
      </c>
      <c r="C18" s="1347"/>
      <c r="D18" s="1338"/>
      <c r="G18" s="1327"/>
    </row>
    <row r="19" spans="1:7" s="1339" customFormat="1" ht="13.5" customHeight="1">
      <c r="A19" s="1336"/>
      <c r="B19" s="1330" t="s">
        <v>710</v>
      </c>
      <c r="C19" s="1333">
        <v>4114.1534759999995</v>
      </c>
      <c r="D19" s="1338">
        <v>1932.7137339999997</v>
      </c>
      <c r="G19" s="1327"/>
    </row>
    <row r="20" spans="1:7" s="1283" customFormat="1" ht="13.5" customHeight="1">
      <c r="A20" s="1350"/>
      <c r="B20" s="1349" t="s">
        <v>711</v>
      </c>
      <c r="C20" s="1340">
        <v>-4153.491848000001</v>
      </c>
      <c r="D20" s="1341">
        <v>-4617.677724</v>
      </c>
      <c r="G20" s="1327"/>
    </row>
    <row r="21" spans="1:4" s="1283" customFormat="1" ht="13.5" customHeight="1">
      <c r="A21" s="1351"/>
      <c r="B21" s="1352" t="s">
        <v>714</v>
      </c>
      <c r="C21" s="1353"/>
      <c r="D21" s="1354"/>
    </row>
    <row r="22" spans="1:4" s="1283" customFormat="1" ht="13.5" customHeight="1">
      <c r="A22" s="1350"/>
      <c r="B22" s="1330" t="s">
        <v>708</v>
      </c>
      <c r="C22" s="1355"/>
      <c r="D22" s="1356"/>
    </row>
    <row r="23" spans="1:4" s="1283" customFormat="1" ht="13.5" customHeight="1">
      <c r="A23" s="1350"/>
      <c r="B23" s="1330" t="s">
        <v>624</v>
      </c>
      <c r="C23" s="1333">
        <v>53036.600472</v>
      </c>
      <c r="D23" s="1334">
        <v>61494.346322000005</v>
      </c>
    </row>
    <row r="24" spans="1:4" s="1283" customFormat="1" ht="13.5" customHeight="1">
      <c r="A24" s="1350"/>
      <c r="B24" s="1330" t="s">
        <v>709</v>
      </c>
      <c r="C24" s="1337"/>
      <c r="D24" s="1338"/>
    </row>
    <row r="25" spans="1:4" s="1283" customFormat="1" ht="13.5" customHeight="1">
      <c r="A25" s="1350"/>
      <c r="B25" s="1330" t="s">
        <v>710</v>
      </c>
      <c r="C25" s="1333">
        <v>43408.138782</v>
      </c>
      <c r="D25" s="1338">
        <v>51462.78920000001</v>
      </c>
    </row>
    <row r="26" spans="1:8" s="1283" customFormat="1" ht="13.5" customHeight="1">
      <c r="A26" s="1350"/>
      <c r="B26" s="1330" t="s">
        <v>711</v>
      </c>
      <c r="C26" s="1340">
        <v>9628.461689999996</v>
      </c>
      <c r="D26" s="1341">
        <v>10031.557122000006</v>
      </c>
      <c r="H26" s="1357"/>
    </row>
    <row r="27" spans="1:4" s="1283" customFormat="1" ht="13.5" customHeight="1">
      <c r="A27" s="1358"/>
      <c r="B27" s="1343" t="s">
        <v>712</v>
      </c>
      <c r="C27" s="1344"/>
      <c r="D27" s="1345"/>
    </row>
    <row r="28" spans="1:4" s="1283" customFormat="1" ht="13.5" customHeight="1">
      <c r="A28" s="1350"/>
      <c r="B28" s="1330" t="s">
        <v>624</v>
      </c>
      <c r="C28" s="1333">
        <v>36180.91431</v>
      </c>
      <c r="D28" s="1334">
        <v>39543.52705499999</v>
      </c>
    </row>
    <row r="29" spans="1:4" s="1283" customFormat="1" ht="13.5" customHeight="1">
      <c r="A29" s="1350"/>
      <c r="B29" s="1330" t="s">
        <v>709</v>
      </c>
      <c r="C29" s="1347"/>
      <c r="D29" s="1338"/>
    </row>
    <row r="30" spans="1:4" s="1283" customFormat="1" ht="13.5" customHeight="1">
      <c r="A30" s="1350"/>
      <c r="B30" s="1330" t="s">
        <v>710</v>
      </c>
      <c r="C30" s="1333">
        <v>34272.705031000005</v>
      </c>
      <c r="D30" s="1338">
        <v>37165.691113999994</v>
      </c>
    </row>
    <row r="31" spans="1:4" s="1283" customFormat="1" ht="13.5" customHeight="1">
      <c r="A31" s="1359"/>
      <c r="B31" s="1349" t="s">
        <v>711</v>
      </c>
      <c r="C31" s="1340">
        <v>1908.2092790000002</v>
      </c>
      <c r="D31" s="1341">
        <v>2377.8359410000007</v>
      </c>
    </row>
    <row r="32" spans="1:4" s="1283" customFormat="1" ht="13.5" customHeight="1">
      <c r="A32" s="1350"/>
      <c r="B32" s="1330" t="s">
        <v>713</v>
      </c>
      <c r="C32" s="1344"/>
      <c r="D32" s="1345"/>
    </row>
    <row r="33" spans="1:4" s="1283" customFormat="1" ht="13.5" customHeight="1">
      <c r="A33" s="1350"/>
      <c r="B33" s="1330" t="s">
        <v>624</v>
      </c>
      <c r="C33" s="1333">
        <v>-16855.686162</v>
      </c>
      <c r="D33" s="1334">
        <v>-21950.819267</v>
      </c>
    </row>
    <row r="34" spans="1:4" s="1283" customFormat="1" ht="13.5" customHeight="1">
      <c r="A34" s="1350"/>
      <c r="B34" s="1330" t="s">
        <v>709</v>
      </c>
      <c r="C34" s="1347"/>
      <c r="D34" s="1338"/>
    </row>
    <row r="35" spans="1:7" ht="13.5" customHeight="1">
      <c r="A35" s="1329"/>
      <c r="B35" s="1330" t="s">
        <v>710</v>
      </c>
      <c r="C35" s="1333">
        <v>-9135.433751000002</v>
      </c>
      <c r="D35" s="1338">
        <v>-14297.098086</v>
      </c>
      <c r="G35" s="1283"/>
    </row>
    <row r="36" spans="1:7" ht="13.5" customHeight="1" thickBot="1">
      <c r="A36" s="1360"/>
      <c r="B36" s="1361" t="s">
        <v>711</v>
      </c>
      <c r="C36" s="1362">
        <v>-7720.2524109999995</v>
      </c>
      <c r="D36" s="1363">
        <v>-7653.721180999999</v>
      </c>
      <c r="G36" s="1283"/>
    </row>
    <row r="37" spans="1:7" ht="9" customHeight="1">
      <c r="A37" s="1364"/>
      <c r="G37" s="1283"/>
    </row>
    <row r="38" spans="1:4" s="1369" customFormat="1" ht="13.5" customHeight="1">
      <c r="A38" s="1366"/>
      <c r="B38" s="1367" t="s">
        <v>720</v>
      </c>
      <c r="C38" s="1368"/>
      <c r="D38" s="1368"/>
    </row>
    <row r="39" spans="1:4" s="1369" customFormat="1" ht="13.5" customHeight="1">
      <c r="A39" s="1366"/>
      <c r="B39" s="1370" t="s">
        <v>721</v>
      </c>
      <c r="C39" s="1368"/>
      <c r="D39" s="1368"/>
    </row>
    <row r="40" spans="1:4" s="1369" customFormat="1" ht="13.5" customHeight="1">
      <c r="A40" s="1366"/>
      <c r="B40" s="1371" t="s">
        <v>715</v>
      </c>
      <c r="C40" s="1368"/>
      <c r="D40" s="1368"/>
    </row>
    <row r="41" spans="1:4" s="1369" customFormat="1" ht="13.5" customHeight="1">
      <c r="A41" s="1366"/>
      <c r="B41" s="1371" t="s">
        <v>716</v>
      </c>
      <c r="C41" s="1368"/>
      <c r="D41" s="1368"/>
    </row>
    <row r="42" spans="1:4" s="1369" customFormat="1" ht="13.5" customHeight="1">
      <c r="A42" s="1366"/>
      <c r="B42" s="1372" t="s">
        <v>717</v>
      </c>
      <c r="C42" s="1368"/>
      <c r="D42" s="1368"/>
    </row>
    <row r="43" spans="1:4" s="1369" customFormat="1" ht="13.5" customHeight="1">
      <c r="A43" s="1366"/>
      <c r="B43" s="1372" t="s">
        <v>1223</v>
      </c>
      <c r="C43" s="1368"/>
      <c r="D43" s="1368"/>
    </row>
    <row r="44" spans="1:7" ht="15.75">
      <c r="A44" s="1364"/>
      <c r="G44" s="1283"/>
    </row>
    <row r="45" spans="1:7" ht="15.75">
      <c r="A45" s="1364"/>
      <c r="G45" s="1283"/>
    </row>
    <row r="46" spans="1:7" ht="15.75">
      <c r="A46" s="1364"/>
      <c r="G46" s="1283"/>
    </row>
    <row r="47" ht="15.75">
      <c r="G47" s="1283"/>
    </row>
    <row r="48" spans="2:4" ht="15.75">
      <c r="B48" s="1373"/>
      <c r="C48" s="1373"/>
      <c r="D48" s="1373"/>
    </row>
  </sheetData>
  <mergeCells count="1">
    <mergeCell ref="B5:D5"/>
  </mergeCells>
  <printOptions/>
  <pageMargins left="0.984251968503937" right="0.984251968503937" top="0.984251968503937" bottom="0.5905511811023623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N6" sqref="N6"/>
    </sheetView>
  </sheetViews>
  <sheetFormatPr defaultColWidth="9.140625" defaultRowHeight="15"/>
  <cols>
    <col min="1" max="1" width="21.28125" style="3" customWidth="1"/>
  </cols>
  <sheetData>
    <row r="1" ht="15">
      <c r="A1" s="3" t="s">
        <v>1071</v>
      </c>
    </row>
    <row r="2" spans="12:13" ht="15.75" thickBot="1">
      <c r="L2" s="1968" t="s">
        <v>563</v>
      </c>
      <c r="M2" s="1968"/>
    </row>
    <row r="3" spans="1:13" ht="31.5" customHeight="1">
      <c r="A3" s="1973" t="s">
        <v>1041</v>
      </c>
      <c r="B3" s="81" t="s">
        <v>1123</v>
      </c>
      <c r="C3" s="82"/>
      <c r="D3" s="1963" t="s">
        <v>1124</v>
      </c>
      <c r="E3" s="1964"/>
      <c r="F3" s="1969" t="s">
        <v>1125</v>
      </c>
      <c r="G3" s="1979"/>
      <c r="H3" s="1969" t="s">
        <v>1126</v>
      </c>
      <c r="I3" s="1979"/>
      <c r="J3" s="1969" t="s">
        <v>1127</v>
      </c>
      <c r="K3" s="1979"/>
      <c r="L3" s="1969" t="s">
        <v>1128</v>
      </c>
      <c r="M3" s="1980"/>
    </row>
    <row r="4" spans="1:13" ht="15">
      <c r="A4" s="1974"/>
      <c r="B4" s="1981" t="s">
        <v>1129</v>
      </c>
      <c r="C4" s="1981"/>
      <c r="D4" s="1981"/>
      <c r="E4" s="1981"/>
      <c r="F4" s="1981" t="s">
        <v>1130</v>
      </c>
      <c r="G4" s="1981"/>
      <c r="H4" s="1981" t="s">
        <v>1079</v>
      </c>
      <c r="I4" s="1981"/>
      <c r="J4" s="1981" t="s">
        <v>1130</v>
      </c>
      <c r="K4" s="1981"/>
      <c r="L4" s="1981" t="s">
        <v>1079</v>
      </c>
      <c r="M4" s="1984"/>
    </row>
    <row r="5" spans="1:13" ht="15.75" thickBot="1">
      <c r="A5" s="1975"/>
      <c r="B5" s="70">
        <v>2003</v>
      </c>
      <c r="C5" s="71">
        <v>2004</v>
      </c>
      <c r="D5" s="71">
        <v>2003</v>
      </c>
      <c r="E5" s="71">
        <v>2004</v>
      </c>
      <c r="F5" s="71">
        <v>2003</v>
      </c>
      <c r="G5" s="71">
        <v>2004</v>
      </c>
      <c r="H5" s="83">
        <v>2003</v>
      </c>
      <c r="I5" s="83">
        <v>2004</v>
      </c>
      <c r="J5" s="83">
        <v>2003</v>
      </c>
      <c r="K5" s="83">
        <v>2004</v>
      </c>
      <c r="L5" s="83">
        <v>2003</v>
      </c>
      <c r="M5" s="84">
        <v>2004</v>
      </c>
    </row>
    <row r="6" spans="1:13" ht="15.75" thickTop="1">
      <c r="A6" s="51" t="s">
        <v>1080</v>
      </c>
      <c r="B6" s="52">
        <v>41652</v>
      </c>
      <c r="C6" s="53">
        <v>31520</v>
      </c>
      <c r="D6" s="53">
        <v>3852</v>
      </c>
      <c r="E6" s="53">
        <v>3769</v>
      </c>
      <c r="F6" s="53">
        <v>15173</v>
      </c>
      <c r="G6" s="53">
        <v>20871</v>
      </c>
      <c r="H6" s="75">
        <v>20.16</v>
      </c>
      <c r="I6" s="75">
        <v>26.02</v>
      </c>
      <c r="J6" s="53">
        <v>3886</v>
      </c>
      <c r="K6" s="53">
        <v>4470</v>
      </c>
      <c r="L6" s="56">
        <v>4.5</v>
      </c>
      <c r="M6" s="85">
        <v>4.6</v>
      </c>
    </row>
    <row r="7" spans="1:13" ht="13.5" customHeight="1">
      <c r="A7" s="51" t="s">
        <v>1081</v>
      </c>
      <c r="B7" s="52">
        <v>3996</v>
      </c>
      <c r="C7" s="53">
        <v>5009</v>
      </c>
      <c r="D7" s="56">
        <v>998</v>
      </c>
      <c r="E7" s="56">
        <v>987</v>
      </c>
      <c r="F7" s="53">
        <v>5637</v>
      </c>
      <c r="G7" s="53">
        <v>7475</v>
      </c>
      <c r="H7" s="75">
        <v>5.8</v>
      </c>
      <c r="I7" s="75">
        <v>6.37</v>
      </c>
      <c r="J7" s="53">
        <v>6367</v>
      </c>
      <c r="K7" s="53">
        <v>7426</v>
      </c>
      <c r="L7" s="56">
        <v>6.4</v>
      </c>
      <c r="M7" s="85">
        <v>6.3</v>
      </c>
    </row>
    <row r="8" spans="1:13" ht="13.5" customHeight="1">
      <c r="A8" s="51" t="s">
        <v>1082</v>
      </c>
      <c r="B8" s="52">
        <v>2561</v>
      </c>
      <c r="C8" s="53">
        <v>2932</v>
      </c>
      <c r="D8" s="53">
        <v>1740</v>
      </c>
      <c r="E8" s="53">
        <v>1821</v>
      </c>
      <c r="F8" s="53">
        <v>22595</v>
      </c>
      <c r="G8" s="53">
        <v>26304</v>
      </c>
      <c r="H8" s="75">
        <v>8.8</v>
      </c>
      <c r="I8" s="75">
        <v>8.6</v>
      </c>
      <c r="J8" s="53">
        <v>20241</v>
      </c>
      <c r="K8" s="53">
        <v>23042</v>
      </c>
      <c r="L8" s="56">
        <v>8.6</v>
      </c>
      <c r="M8" s="85">
        <v>8.1</v>
      </c>
    </row>
    <row r="9" spans="1:13" ht="13.5" customHeight="1">
      <c r="A9" s="51" t="s">
        <v>1083</v>
      </c>
      <c r="B9" s="52">
        <v>67453</v>
      </c>
      <c r="C9" s="53">
        <v>63812</v>
      </c>
      <c r="D9" s="53">
        <v>18388</v>
      </c>
      <c r="E9" s="53">
        <v>19919</v>
      </c>
      <c r="F9" s="53">
        <v>20914</v>
      </c>
      <c r="G9" s="53">
        <v>27215</v>
      </c>
      <c r="H9" s="75">
        <v>28.6</v>
      </c>
      <c r="I9" s="75">
        <v>28.2</v>
      </c>
      <c r="J9" s="53">
        <v>3600</v>
      </c>
      <c r="K9" s="53">
        <v>3598</v>
      </c>
      <c r="L9" s="56">
        <v>7.1</v>
      </c>
      <c r="M9" s="85">
        <v>5.5</v>
      </c>
    </row>
    <row r="10" spans="1:13" ht="13.5" customHeight="1">
      <c r="A10" s="51" t="s">
        <v>1084</v>
      </c>
      <c r="B10" s="52">
        <v>3831</v>
      </c>
      <c r="C10" s="53">
        <v>7463</v>
      </c>
      <c r="D10" s="56">
        <v>401</v>
      </c>
      <c r="E10" s="56">
        <v>414</v>
      </c>
      <c r="F10" s="56">
        <v>799</v>
      </c>
      <c r="G10" s="53">
        <v>1066</v>
      </c>
      <c r="H10" s="75">
        <v>10.7</v>
      </c>
      <c r="I10" s="75">
        <v>10.8</v>
      </c>
      <c r="J10" s="56">
        <v>642</v>
      </c>
      <c r="K10" s="53">
        <v>849</v>
      </c>
      <c r="L10" s="75">
        <v>6</v>
      </c>
      <c r="M10" s="85">
        <v>5.9</v>
      </c>
    </row>
    <row r="11" spans="1:13" ht="13.5" customHeight="1">
      <c r="A11" s="51" t="s">
        <v>1045</v>
      </c>
      <c r="B11" s="52">
        <v>50174</v>
      </c>
      <c r="C11" s="53">
        <v>52684</v>
      </c>
      <c r="D11" s="53">
        <v>4217</v>
      </c>
      <c r="E11" s="53">
        <v>4592</v>
      </c>
      <c r="F11" s="53">
        <v>17598</v>
      </c>
      <c r="G11" s="53">
        <v>20574</v>
      </c>
      <c r="H11" s="75">
        <v>6.5</v>
      </c>
      <c r="I11" s="75">
        <v>6.5</v>
      </c>
      <c r="J11" s="53">
        <v>14206</v>
      </c>
      <c r="K11" s="53">
        <v>15194</v>
      </c>
      <c r="L11" s="56" t="s">
        <v>1131</v>
      </c>
      <c r="M11" s="85">
        <v>5.6</v>
      </c>
    </row>
    <row r="12" spans="1:13" ht="13.5" customHeight="1">
      <c r="A12" s="51" t="s">
        <v>1085</v>
      </c>
      <c r="B12" s="52">
        <v>201</v>
      </c>
      <c r="C12" s="53">
        <v>192</v>
      </c>
      <c r="D12" s="53">
        <v>124</v>
      </c>
      <c r="E12" s="53">
        <v>127</v>
      </c>
      <c r="F12" s="53">
        <v>17</v>
      </c>
      <c r="G12" s="53">
        <v>1</v>
      </c>
      <c r="H12" s="75">
        <v>12</v>
      </c>
      <c r="I12" s="75">
        <v>0.6</v>
      </c>
      <c r="J12" s="56">
        <v>25</v>
      </c>
      <c r="K12" s="53">
        <v>29</v>
      </c>
      <c r="L12" s="56">
        <v>20.1</v>
      </c>
      <c r="M12" s="85">
        <v>24.4</v>
      </c>
    </row>
    <row r="13" spans="1:13" ht="13.5" customHeight="1">
      <c r="A13" s="51" t="s">
        <v>1086</v>
      </c>
      <c r="B13" s="52">
        <v>376123</v>
      </c>
      <c r="C13" s="53">
        <v>413166</v>
      </c>
      <c r="D13" s="53">
        <v>71155</v>
      </c>
      <c r="E13" s="53">
        <v>74306</v>
      </c>
      <c r="F13" s="53">
        <v>20460</v>
      </c>
      <c r="G13" s="53">
        <v>20827</v>
      </c>
      <c r="H13" s="75">
        <v>2.5</v>
      </c>
      <c r="I13" s="75">
        <v>2</v>
      </c>
      <c r="J13" s="53">
        <v>31886</v>
      </c>
      <c r="K13" s="53">
        <v>41688</v>
      </c>
      <c r="L13" s="56">
        <v>4.1</v>
      </c>
      <c r="M13" s="85">
        <v>4.2</v>
      </c>
    </row>
    <row r="14" spans="1:13" ht="13.5" customHeight="1">
      <c r="A14" s="51" t="s">
        <v>1087</v>
      </c>
      <c r="B14" s="52">
        <v>1076</v>
      </c>
      <c r="C14" s="56">
        <v>888</v>
      </c>
      <c r="D14" s="56">
        <v>194</v>
      </c>
      <c r="E14" s="56">
        <v>200</v>
      </c>
      <c r="F14" s="53">
        <v>610</v>
      </c>
      <c r="G14" s="53">
        <v>620</v>
      </c>
      <c r="H14" s="75">
        <v>35.8</v>
      </c>
      <c r="I14" s="75">
        <v>36.5</v>
      </c>
      <c r="J14" s="56">
        <v>901</v>
      </c>
      <c r="K14" s="53">
        <v>927</v>
      </c>
      <c r="L14" s="56">
        <v>18</v>
      </c>
      <c r="M14" s="85">
        <v>18.5</v>
      </c>
    </row>
    <row r="15" spans="1:13" ht="13.5" customHeight="1">
      <c r="A15" s="51" t="s">
        <v>1088</v>
      </c>
      <c r="B15" s="57">
        <v>142</v>
      </c>
      <c r="C15" s="56">
        <v>107</v>
      </c>
      <c r="D15" s="56">
        <v>108</v>
      </c>
      <c r="E15" s="56">
        <v>109</v>
      </c>
      <c r="F15" s="53">
        <v>262</v>
      </c>
      <c r="G15" s="53">
        <v>227</v>
      </c>
      <c r="H15" s="75">
        <v>28.4</v>
      </c>
      <c r="I15" s="75">
        <v>24</v>
      </c>
      <c r="J15" s="56">
        <v>513</v>
      </c>
      <c r="K15" s="56">
        <v>638</v>
      </c>
      <c r="L15" s="56">
        <v>11.5</v>
      </c>
      <c r="M15" s="85">
        <v>11.6</v>
      </c>
    </row>
    <row r="16" spans="1:13" ht="13.5" customHeight="1">
      <c r="A16" s="51" t="s">
        <v>1089</v>
      </c>
      <c r="B16" s="52">
        <v>5762</v>
      </c>
      <c r="C16" s="53">
        <v>8783</v>
      </c>
      <c r="D16" s="56">
        <v>771</v>
      </c>
      <c r="E16" s="56">
        <v>750</v>
      </c>
      <c r="F16" s="53">
        <v>1737</v>
      </c>
      <c r="G16" s="53">
        <v>2546</v>
      </c>
      <c r="H16" s="75">
        <v>3.6</v>
      </c>
      <c r="I16" s="75">
        <v>3.7</v>
      </c>
      <c r="J16" s="53">
        <v>2759</v>
      </c>
      <c r="K16" s="53">
        <v>3921</v>
      </c>
      <c r="L16" s="56">
        <v>5.4</v>
      </c>
      <c r="M16" s="85">
        <v>5.6</v>
      </c>
    </row>
    <row r="17" spans="1:13" ht="13.5" customHeight="1">
      <c r="A17" s="51" t="s">
        <v>1090</v>
      </c>
      <c r="B17" s="52">
        <v>9051</v>
      </c>
      <c r="C17" s="53">
        <v>8963</v>
      </c>
      <c r="D17" s="53">
        <v>2114</v>
      </c>
      <c r="E17" s="53">
        <v>2158</v>
      </c>
      <c r="F17" s="53">
        <v>11398</v>
      </c>
      <c r="G17" s="53">
        <v>13185</v>
      </c>
      <c r="H17" s="75">
        <v>17.1</v>
      </c>
      <c r="I17" s="75">
        <v>17.2</v>
      </c>
      <c r="J17" s="53">
        <v>6072</v>
      </c>
      <c r="K17" s="53">
        <v>7108</v>
      </c>
      <c r="L17" s="56">
        <v>10.6</v>
      </c>
      <c r="M17" s="85">
        <v>10.4</v>
      </c>
    </row>
    <row r="18" spans="1:13" ht="13.5" customHeight="1">
      <c r="A18" s="51" t="s">
        <v>1091</v>
      </c>
      <c r="B18" s="57">
        <v>506</v>
      </c>
      <c r="C18" s="56">
        <v>608</v>
      </c>
      <c r="D18" s="56">
        <v>68</v>
      </c>
      <c r="E18" s="56">
        <v>71</v>
      </c>
      <c r="F18" s="53">
        <v>475</v>
      </c>
      <c r="G18" s="53">
        <v>302</v>
      </c>
      <c r="H18" s="75">
        <v>8.5</v>
      </c>
      <c r="I18" s="75">
        <v>5</v>
      </c>
      <c r="J18" s="56">
        <v>898</v>
      </c>
      <c r="K18" s="56">
        <v>732</v>
      </c>
      <c r="L18" s="56">
        <v>11.3</v>
      </c>
      <c r="M18" s="85">
        <v>8.4</v>
      </c>
    </row>
    <row r="19" spans="1:13" ht="13.5" customHeight="1">
      <c r="A19" s="51" t="s">
        <v>1092</v>
      </c>
      <c r="B19" s="52">
        <v>3788</v>
      </c>
      <c r="C19" s="53">
        <v>3616</v>
      </c>
      <c r="D19" s="56">
        <v>376</v>
      </c>
      <c r="E19" s="56">
        <v>382</v>
      </c>
      <c r="F19" s="53">
        <v>1312</v>
      </c>
      <c r="G19" s="53">
        <v>1516</v>
      </c>
      <c r="H19" s="75">
        <v>2.5</v>
      </c>
      <c r="I19" s="75">
        <v>2.5</v>
      </c>
      <c r="J19" s="53">
        <v>2546</v>
      </c>
      <c r="K19" s="53">
        <v>2954</v>
      </c>
      <c r="L19" s="75">
        <v>6</v>
      </c>
      <c r="M19" s="85">
        <v>5.8</v>
      </c>
    </row>
    <row r="20" spans="1:13" ht="13.5" customHeight="1">
      <c r="A20" s="51" t="s">
        <v>1093</v>
      </c>
      <c r="B20" s="52">
        <v>54940</v>
      </c>
      <c r="C20" s="53">
        <v>70534</v>
      </c>
      <c r="D20" s="53">
        <v>6408</v>
      </c>
      <c r="E20" s="53">
        <v>6255</v>
      </c>
      <c r="F20" s="53">
        <v>42127</v>
      </c>
      <c r="G20" s="53">
        <v>46642</v>
      </c>
      <c r="H20" s="75">
        <v>10.8</v>
      </c>
      <c r="I20" s="75">
        <v>10.4</v>
      </c>
      <c r="J20" s="53">
        <v>30657</v>
      </c>
      <c r="K20" s="53">
        <v>34638</v>
      </c>
      <c r="L20" s="56">
        <v>7.7</v>
      </c>
      <c r="M20" s="85">
        <v>7.5</v>
      </c>
    </row>
    <row r="21" spans="1:13" ht="13.5" customHeight="1">
      <c r="A21" s="51" t="s">
        <v>1094</v>
      </c>
      <c r="B21" s="52">
        <v>39426</v>
      </c>
      <c r="C21" s="53">
        <v>51097</v>
      </c>
      <c r="D21" s="53">
        <v>6602</v>
      </c>
      <c r="E21" s="53">
        <v>6798</v>
      </c>
      <c r="F21" s="53">
        <v>32847</v>
      </c>
      <c r="G21" s="53">
        <v>39240</v>
      </c>
      <c r="H21" s="75">
        <v>4.4</v>
      </c>
      <c r="I21" s="75">
        <v>4.3</v>
      </c>
      <c r="J21" s="53">
        <v>45588</v>
      </c>
      <c r="K21" s="53">
        <v>50822</v>
      </c>
      <c r="L21" s="56">
        <v>7.5</v>
      </c>
      <c r="M21" s="85">
        <v>7.1</v>
      </c>
    </row>
    <row r="22" spans="1:13" ht="13.5" customHeight="1">
      <c r="A22" s="51" t="s">
        <v>1095</v>
      </c>
      <c r="B22" s="52">
        <v>4535</v>
      </c>
      <c r="C22" s="53">
        <v>5040</v>
      </c>
      <c r="D22" s="56">
        <v>463</v>
      </c>
      <c r="E22" s="56">
        <v>478</v>
      </c>
      <c r="F22" s="53">
        <v>2973</v>
      </c>
      <c r="G22" s="53">
        <v>3122</v>
      </c>
      <c r="H22" s="75">
        <v>21.8</v>
      </c>
      <c r="I22" s="75">
        <v>20.6</v>
      </c>
      <c r="J22" s="53">
        <v>4744</v>
      </c>
      <c r="K22" s="53">
        <v>5754</v>
      </c>
      <c r="L22" s="56">
        <v>10.6</v>
      </c>
      <c r="M22" s="85">
        <v>11</v>
      </c>
    </row>
    <row r="23" spans="1:13" ht="13.5" customHeight="1">
      <c r="A23" s="51" t="s">
        <v>1096</v>
      </c>
      <c r="B23" s="52">
        <v>8770</v>
      </c>
      <c r="C23" s="53">
        <v>16737</v>
      </c>
      <c r="D23" s="53">
        <v>1200</v>
      </c>
      <c r="E23" s="53">
        <v>1047</v>
      </c>
      <c r="F23" s="53">
        <v>3231</v>
      </c>
      <c r="G23" s="53">
        <v>3585</v>
      </c>
      <c r="H23" s="75">
        <v>7.6</v>
      </c>
      <c r="I23" s="75">
        <v>6.5</v>
      </c>
      <c r="J23" s="53">
        <v>1681</v>
      </c>
      <c r="K23" s="53">
        <v>2284</v>
      </c>
      <c r="L23" s="56">
        <v>3.6</v>
      </c>
      <c r="M23" s="85">
        <v>3.9</v>
      </c>
    </row>
    <row r="24" spans="1:13" ht="13.5" customHeight="1">
      <c r="A24" s="51" t="s">
        <v>1046</v>
      </c>
      <c r="B24" s="57"/>
      <c r="C24" s="56"/>
      <c r="D24" s="56">
        <v>27</v>
      </c>
      <c r="E24" s="56">
        <v>26</v>
      </c>
      <c r="F24" s="53">
        <v>43</v>
      </c>
      <c r="G24" s="53">
        <v>51</v>
      </c>
      <c r="H24" s="75">
        <v>1.8</v>
      </c>
      <c r="I24" s="75">
        <v>1.8</v>
      </c>
      <c r="J24" s="56">
        <v>247</v>
      </c>
      <c r="K24" s="56">
        <v>292</v>
      </c>
      <c r="L24" s="56">
        <v>8.9</v>
      </c>
      <c r="M24" s="85">
        <v>8.5</v>
      </c>
    </row>
    <row r="25" spans="1:13" ht="13.5" customHeight="1">
      <c r="A25" s="51" t="s">
        <v>1097</v>
      </c>
      <c r="B25" s="52">
        <v>233406</v>
      </c>
      <c r="C25" s="53">
        <v>232360</v>
      </c>
      <c r="D25" s="53">
        <v>5941</v>
      </c>
      <c r="E25" s="53">
        <v>6032</v>
      </c>
      <c r="F25" s="53">
        <v>6504</v>
      </c>
      <c r="G25" s="53">
        <v>7058</v>
      </c>
      <c r="H25" s="75">
        <v>11.4</v>
      </c>
      <c r="I25" s="75">
        <v>9.8</v>
      </c>
      <c r="J25" s="53">
        <v>4904</v>
      </c>
      <c r="K25" s="53">
        <v>5108</v>
      </c>
      <c r="L25" s="56">
        <v>6.9</v>
      </c>
      <c r="M25" s="85">
        <v>5.4</v>
      </c>
    </row>
    <row r="26" spans="1:13" ht="13.5" customHeight="1">
      <c r="A26" s="51" t="s">
        <v>1098</v>
      </c>
      <c r="B26" s="52">
        <v>2147</v>
      </c>
      <c r="C26" s="53">
        <v>2501</v>
      </c>
      <c r="D26" s="56">
        <v>976</v>
      </c>
      <c r="E26" s="56">
        <v>979</v>
      </c>
      <c r="F26" s="53">
        <v>7519</v>
      </c>
      <c r="G26" s="53">
        <v>9246</v>
      </c>
      <c r="H26" s="75">
        <v>8.1</v>
      </c>
      <c r="I26" s="75">
        <v>8.9</v>
      </c>
      <c r="J26" s="53">
        <v>4446</v>
      </c>
      <c r="K26" s="53">
        <v>4960</v>
      </c>
      <c r="L26" s="56">
        <v>8.3</v>
      </c>
      <c r="M26" s="85">
        <v>8.2</v>
      </c>
    </row>
    <row r="27" spans="1:13" ht="13.5" customHeight="1">
      <c r="A27" s="51" t="s">
        <v>1099</v>
      </c>
      <c r="B27" s="57">
        <v>324</v>
      </c>
      <c r="C27" s="56">
        <v>294</v>
      </c>
      <c r="D27" s="56">
        <v>560</v>
      </c>
      <c r="E27" s="56">
        <v>576</v>
      </c>
      <c r="F27" s="53">
        <v>1181</v>
      </c>
      <c r="G27" s="53">
        <v>1430</v>
      </c>
      <c r="H27" s="75">
        <v>3.7</v>
      </c>
      <c r="I27" s="75">
        <v>3.7</v>
      </c>
      <c r="J27" s="53">
        <v>2009</v>
      </c>
      <c r="K27" s="53">
        <v>2425</v>
      </c>
      <c r="L27" s="56">
        <v>5.9</v>
      </c>
      <c r="M27" s="85">
        <v>5.9</v>
      </c>
    </row>
    <row r="28" spans="1:13" ht="13.5" customHeight="1">
      <c r="A28" s="51" t="s">
        <v>1100</v>
      </c>
      <c r="B28" s="52">
        <v>17864</v>
      </c>
      <c r="C28" s="53">
        <v>23267</v>
      </c>
      <c r="D28" s="53">
        <v>4020</v>
      </c>
      <c r="E28" s="53">
        <v>4079</v>
      </c>
      <c r="F28" s="53">
        <v>20645</v>
      </c>
      <c r="G28" s="53">
        <v>24424</v>
      </c>
      <c r="H28" s="75">
        <v>6.9</v>
      </c>
      <c r="I28" s="75">
        <v>7</v>
      </c>
      <c r="J28" s="53">
        <v>26831</v>
      </c>
      <c r="K28" s="53">
        <v>31694</v>
      </c>
      <c r="L28" s="75">
        <v>9</v>
      </c>
      <c r="M28" s="76">
        <v>9</v>
      </c>
    </row>
    <row r="29" spans="1:13" ht="13.5" customHeight="1">
      <c r="A29" s="51" t="s">
        <v>1066</v>
      </c>
      <c r="B29" s="52">
        <v>10826</v>
      </c>
      <c r="C29" s="53">
        <v>11990</v>
      </c>
      <c r="D29" s="53">
        <v>3019</v>
      </c>
      <c r="E29" s="53">
        <v>3028</v>
      </c>
      <c r="F29" s="53">
        <v>1695</v>
      </c>
      <c r="G29" s="53">
        <v>1873</v>
      </c>
      <c r="H29" s="75">
        <v>0.4</v>
      </c>
      <c r="I29" s="75">
        <v>0.3</v>
      </c>
      <c r="J29" s="53">
        <v>36989</v>
      </c>
      <c r="K29" s="53">
        <v>41478</v>
      </c>
      <c r="L29" s="56">
        <v>9.7</v>
      </c>
      <c r="M29" s="85">
        <v>9.1</v>
      </c>
    </row>
    <row r="30" spans="1:13" ht="13.5" customHeight="1">
      <c r="A30" s="51" t="s">
        <v>1101</v>
      </c>
      <c r="B30" s="57">
        <v>932</v>
      </c>
      <c r="C30" s="53">
        <v>1059</v>
      </c>
      <c r="D30" s="56">
        <v>71</v>
      </c>
      <c r="E30" s="56">
        <v>73</v>
      </c>
      <c r="F30" s="53">
        <v>351</v>
      </c>
      <c r="G30" s="53">
        <v>308</v>
      </c>
      <c r="H30" s="75">
        <v>12.1</v>
      </c>
      <c r="I30" s="75">
        <v>7.8</v>
      </c>
      <c r="J30" s="53">
        <v>1101</v>
      </c>
      <c r="K30" s="56">
        <v>792</v>
      </c>
      <c r="L30" s="56">
        <v>20.1</v>
      </c>
      <c r="M30" s="85">
        <v>11.3</v>
      </c>
    </row>
    <row r="31" spans="1:13" ht="13.5" customHeight="1">
      <c r="A31" s="51" t="s">
        <v>1102</v>
      </c>
      <c r="B31" s="52">
        <v>2623</v>
      </c>
      <c r="C31" s="53">
        <v>2856</v>
      </c>
      <c r="D31" s="56">
        <v>196</v>
      </c>
      <c r="E31" s="56">
        <v>214</v>
      </c>
      <c r="F31" s="53">
        <v>757</v>
      </c>
      <c r="G31" s="53">
        <v>997</v>
      </c>
      <c r="H31" s="75">
        <v>10.6</v>
      </c>
      <c r="I31" s="75">
        <v>10.8</v>
      </c>
      <c r="J31" s="56">
        <v>789</v>
      </c>
      <c r="K31" s="53">
        <v>1013</v>
      </c>
      <c r="L31" s="56">
        <v>8.1</v>
      </c>
      <c r="M31" s="85">
        <v>8.3</v>
      </c>
    </row>
    <row r="32" spans="1:13" ht="15.75" thickBot="1">
      <c r="A32" s="58" t="s">
        <v>1103</v>
      </c>
      <c r="B32" s="77">
        <v>164</v>
      </c>
      <c r="C32" s="62">
        <v>179</v>
      </c>
      <c r="D32" s="62">
        <v>46</v>
      </c>
      <c r="E32" s="62">
        <v>46</v>
      </c>
      <c r="F32" s="62">
        <v>709</v>
      </c>
      <c r="G32" s="62">
        <v>732</v>
      </c>
      <c r="H32" s="86">
        <v>5.3</v>
      </c>
      <c r="I32" s="86">
        <v>4.5</v>
      </c>
      <c r="J32" s="60">
        <v>1474</v>
      </c>
      <c r="K32" s="60">
        <v>1723</v>
      </c>
      <c r="L32" s="62">
        <v>9.1</v>
      </c>
      <c r="M32" s="87">
        <v>8.7</v>
      </c>
    </row>
    <row r="33" spans="1:13" ht="15">
      <c r="A33" s="88"/>
      <c r="B33" s="78"/>
      <c r="C33" s="78"/>
      <c r="D33" s="78"/>
      <c r="E33" s="78"/>
      <c r="F33" s="78"/>
      <c r="G33" s="78"/>
      <c r="H33" s="89"/>
      <c r="I33" s="89"/>
      <c r="J33" s="79"/>
      <c r="K33" s="79"/>
      <c r="L33" s="78"/>
      <c r="M33" s="78"/>
    </row>
    <row r="34" spans="1:13" ht="15.75" thickBot="1">
      <c r="A34" s="88"/>
      <c r="B34" s="78"/>
      <c r="C34" s="78"/>
      <c r="D34" s="78"/>
      <c r="E34" s="78"/>
      <c r="F34" s="78"/>
      <c r="G34" s="78"/>
      <c r="H34" s="89"/>
      <c r="I34" s="89"/>
      <c r="J34" s="79"/>
      <c r="K34" s="79"/>
      <c r="L34" s="78"/>
      <c r="M34" s="90" t="s">
        <v>562</v>
      </c>
    </row>
    <row r="35" spans="1:13" ht="33" customHeight="1">
      <c r="A35" s="1973" t="s">
        <v>1041</v>
      </c>
      <c r="B35" s="1967" t="s">
        <v>1132</v>
      </c>
      <c r="C35" s="1964"/>
      <c r="D35" s="1963" t="s">
        <v>1124</v>
      </c>
      <c r="E35" s="1964"/>
      <c r="F35" s="1969" t="s">
        <v>1125</v>
      </c>
      <c r="G35" s="1979"/>
      <c r="H35" s="1969" t="s">
        <v>1126</v>
      </c>
      <c r="I35" s="1979"/>
      <c r="J35" s="1969" t="s">
        <v>1127</v>
      </c>
      <c r="K35" s="1979"/>
      <c r="L35" s="1969" t="s">
        <v>1128</v>
      </c>
      <c r="M35" s="1980"/>
    </row>
    <row r="36" spans="1:13" ht="15">
      <c r="A36" s="1974"/>
      <c r="B36" s="1981" t="s">
        <v>1129</v>
      </c>
      <c r="C36" s="1981"/>
      <c r="D36" s="1981"/>
      <c r="E36" s="1982"/>
      <c r="F36" s="1981" t="s">
        <v>1130</v>
      </c>
      <c r="G36" s="1981"/>
      <c r="H36" s="1983" t="s">
        <v>1079</v>
      </c>
      <c r="I36" s="1981"/>
      <c r="J36" s="1983" t="s">
        <v>1130</v>
      </c>
      <c r="K36" s="1982"/>
      <c r="L36" s="1981" t="s">
        <v>1079</v>
      </c>
      <c r="M36" s="1984"/>
    </row>
    <row r="37" spans="1:13" ht="15.75" thickBot="1">
      <c r="A37" s="1975"/>
      <c r="B37" s="70">
        <v>2003</v>
      </c>
      <c r="C37" s="71">
        <v>2004</v>
      </c>
      <c r="D37" s="71">
        <v>2003</v>
      </c>
      <c r="E37" s="71">
        <v>2004</v>
      </c>
      <c r="F37" s="70">
        <v>2003</v>
      </c>
      <c r="G37" s="71">
        <v>2004</v>
      </c>
      <c r="H37" s="83">
        <v>2003</v>
      </c>
      <c r="I37" s="83">
        <v>2004</v>
      </c>
      <c r="J37" s="83">
        <v>2003</v>
      </c>
      <c r="K37" s="83">
        <v>2004</v>
      </c>
      <c r="L37" s="83">
        <v>2003</v>
      </c>
      <c r="M37" s="84">
        <v>2004</v>
      </c>
    </row>
    <row r="38" spans="1:13" ht="15.75" thickTop="1">
      <c r="A38" s="51" t="s">
        <v>1104</v>
      </c>
      <c r="B38" s="57">
        <v>12</v>
      </c>
      <c r="C38" s="56">
        <v>12</v>
      </c>
      <c r="D38" s="56">
        <v>20</v>
      </c>
      <c r="E38" s="56">
        <v>19</v>
      </c>
      <c r="F38" s="52">
        <v>100</v>
      </c>
      <c r="G38" s="53">
        <v>76</v>
      </c>
      <c r="H38" s="75">
        <v>4.4</v>
      </c>
      <c r="I38" s="75">
        <v>3</v>
      </c>
      <c r="J38" s="56">
        <v>362</v>
      </c>
      <c r="K38" s="53">
        <v>400</v>
      </c>
      <c r="L38" s="56">
        <v>11.2</v>
      </c>
      <c r="M38" s="76">
        <v>10.9</v>
      </c>
    </row>
    <row r="39" spans="1:13" ht="15">
      <c r="A39" s="51" t="s">
        <v>1105</v>
      </c>
      <c r="B39" s="52">
        <v>1740</v>
      </c>
      <c r="C39" s="53">
        <v>1754</v>
      </c>
      <c r="D39" s="53">
        <v>2223</v>
      </c>
      <c r="E39" s="53">
        <v>2350</v>
      </c>
      <c r="F39" s="52">
        <v>41914</v>
      </c>
      <c r="G39" s="53">
        <v>47818</v>
      </c>
      <c r="H39" s="75">
        <v>14.2</v>
      </c>
      <c r="I39" s="75">
        <v>13.4</v>
      </c>
      <c r="J39" s="53">
        <v>25100</v>
      </c>
      <c r="K39" s="53">
        <v>28707</v>
      </c>
      <c r="L39" s="56">
        <v>9.5</v>
      </c>
      <c r="M39" s="76">
        <v>9</v>
      </c>
    </row>
    <row r="40" spans="1:13" ht="15">
      <c r="A40" s="51" t="s">
        <v>1049</v>
      </c>
      <c r="B40" s="52">
        <v>1287</v>
      </c>
      <c r="C40" s="53">
        <v>1426</v>
      </c>
      <c r="D40" s="56">
        <v>275</v>
      </c>
      <c r="E40" s="56">
        <v>290</v>
      </c>
      <c r="F40" s="52">
        <v>545</v>
      </c>
      <c r="G40" s="53">
        <v>611</v>
      </c>
      <c r="H40" s="75">
        <v>0.8</v>
      </c>
      <c r="I40" s="75">
        <v>0.8</v>
      </c>
      <c r="J40" s="53">
        <v>2662</v>
      </c>
      <c r="K40" s="53">
        <v>3051</v>
      </c>
      <c r="L40" s="56">
        <v>6.7</v>
      </c>
      <c r="M40" s="76">
        <v>6.4</v>
      </c>
    </row>
    <row r="41" spans="1:13" ht="15">
      <c r="A41" s="51" t="s">
        <v>1048</v>
      </c>
      <c r="B41" s="57">
        <v>899</v>
      </c>
      <c r="C41" s="56">
        <v>866</v>
      </c>
      <c r="D41" s="53">
        <v>1426</v>
      </c>
      <c r="E41" s="53">
        <v>1433</v>
      </c>
      <c r="F41" s="52">
        <v>7954</v>
      </c>
      <c r="G41" s="53">
        <v>10031</v>
      </c>
      <c r="H41" s="75">
        <v>46.7</v>
      </c>
      <c r="I41" s="75">
        <v>50.6</v>
      </c>
      <c r="J41" s="53">
        <v>1536</v>
      </c>
      <c r="K41" s="53">
        <v>1790</v>
      </c>
      <c r="L41" s="56">
        <v>8.2</v>
      </c>
      <c r="M41" s="76">
        <v>8.1</v>
      </c>
    </row>
    <row r="42" spans="1:13" ht="15">
      <c r="A42" s="51" t="s">
        <v>1106</v>
      </c>
      <c r="B42" s="52">
        <v>28964</v>
      </c>
      <c r="C42" s="53">
        <v>30311</v>
      </c>
      <c r="D42" s="53">
        <v>1848</v>
      </c>
      <c r="E42" s="53">
        <v>1917</v>
      </c>
      <c r="F42" s="52">
        <v>1234</v>
      </c>
      <c r="G42" s="53">
        <v>1254</v>
      </c>
      <c r="H42" s="75">
        <v>10.3</v>
      </c>
      <c r="I42" s="75">
        <v>9.4</v>
      </c>
      <c r="J42" s="53">
        <v>1779</v>
      </c>
      <c r="K42" s="53">
        <v>2208</v>
      </c>
      <c r="L42" s="56">
        <v>13.7</v>
      </c>
      <c r="M42" s="76">
        <v>12.3</v>
      </c>
    </row>
    <row r="43" spans="1:13" ht="15">
      <c r="A43" s="51" t="s">
        <v>1107</v>
      </c>
      <c r="B43" s="52">
        <v>23391</v>
      </c>
      <c r="C43" s="53">
        <v>29635</v>
      </c>
      <c r="D43" s="53">
        <v>3472</v>
      </c>
      <c r="E43" s="53">
        <v>3271</v>
      </c>
      <c r="F43" s="52">
        <v>4160</v>
      </c>
      <c r="G43" s="53">
        <v>6679</v>
      </c>
      <c r="H43" s="75">
        <v>7.8</v>
      </c>
      <c r="I43" s="75">
        <v>8.9</v>
      </c>
      <c r="J43" s="53">
        <v>3922</v>
      </c>
      <c r="K43" s="53">
        <v>5494</v>
      </c>
      <c r="L43" s="56">
        <v>5.8</v>
      </c>
      <c r="M43" s="76">
        <v>6.2</v>
      </c>
    </row>
    <row r="44" spans="1:13" ht="15">
      <c r="A44" s="51" t="s">
        <v>1108</v>
      </c>
      <c r="B44" s="52">
        <v>1186</v>
      </c>
      <c r="C44" s="53">
        <v>1363</v>
      </c>
      <c r="D44" s="56">
        <v>679</v>
      </c>
      <c r="E44" s="56">
        <v>697</v>
      </c>
      <c r="F44" s="52">
        <v>2091</v>
      </c>
      <c r="G44" s="53">
        <v>2439</v>
      </c>
      <c r="H44" s="75">
        <v>6.6</v>
      </c>
      <c r="I44" s="75">
        <v>6.8</v>
      </c>
      <c r="J44" s="53">
        <v>4935</v>
      </c>
      <c r="K44" s="53">
        <v>5800</v>
      </c>
      <c r="L44" s="56">
        <v>10.5</v>
      </c>
      <c r="M44" s="76">
        <v>10.6</v>
      </c>
    </row>
    <row r="45" spans="1:13" ht="15">
      <c r="A45" s="51" t="s">
        <v>1047</v>
      </c>
      <c r="B45" s="52">
        <v>6355</v>
      </c>
      <c r="C45" s="53">
        <v>7325</v>
      </c>
      <c r="D45" s="53">
        <v>1776</v>
      </c>
      <c r="E45" s="53">
        <v>1747</v>
      </c>
      <c r="F45" s="52">
        <v>1901</v>
      </c>
      <c r="G45" s="53">
        <v>2135</v>
      </c>
      <c r="H45" s="75">
        <v>1</v>
      </c>
      <c r="I45" s="75">
        <v>0.8</v>
      </c>
      <c r="J45" s="53">
        <v>9661</v>
      </c>
      <c r="K45" s="53">
        <v>10616</v>
      </c>
      <c r="L45" s="56">
        <v>5.4</v>
      </c>
      <c r="M45" s="76">
        <v>4.7</v>
      </c>
    </row>
    <row r="46" spans="1:13" ht="15">
      <c r="A46" s="51" t="s">
        <v>1109</v>
      </c>
      <c r="B46" s="52">
        <v>12962</v>
      </c>
      <c r="C46" s="53">
        <v>24314</v>
      </c>
      <c r="D46" s="53">
        <v>1147</v>
      </c>
      <c r="E46" s="56">
        <v>779</v>
      </c>
      <c r="F46" s="52">
        <v>603</v>
      </c>
      <c r="G46" s="53">
        <v>765</v>
      </c>
      <c r="H46" s="75">
        <v>3.4</v>
      </c>
      <c r="I46" s="75">
        <v>3.2</v>
      </c>
      <c r="J46" s="53">
        <v>1759</v>
      </c>
      <c r="K46" s="53">
        <v>2145</v>
      </c>
      <c r="L46" s="56">
        <v>7.3</v>
      </c>
      <c r="M46" s="76">
        <v>6.6</v>
      </c>
    </row>
    <row r="47" spans="1:13" ht="15">
      <c r="A47" s="51" t="s">
        <v>1110</v>
      </c>
      <c r="B47" s="52">
        <v>65562</v>
      </c>
      <c r="C47" s="53">
        <v>76231</v>
      </c>
      <c r="D47" s="53">
        <v>4945</v>
      </c>
      <c r="E47" s="53">
        <v>4981</v>
      </c>
      <c r="F47" s="52">
        <v>2339</v>
      </c>
      <c r="G47" s="53">
        <v>2197</v>
      </c>
      <c r="H47" s="75">
        <v>1.7</v>
      </c>
      <c r="I47" s="75">
        <v>1.2</v>
      </c>
      <c r="J47" s="53">
        <v>10994</v>
      </c>
      <c r="K47" s="53">
        <v>12363</v>
      </c>
      <c r="L47" s="56">
        <v>14.6</v>
      </c>
      <c r="M47" s="76">
        <v>12.8</v>
      </c>
    </row>
    <row r="48" spans="1:13" ht="15">
      <c r="A48" s="51" t="s">
        <v>1111</v>
      </c>
      <c r="B48" s="52">
        <v>1452</v>
      </c>
      <c r="C48" s="53">
        <v>1085</v>
      </c>
      <c r="D48" s="56">
        <v>162</v>
      </c>
      <c r="E48" s="56">
        <v>167</v>
      </c>
      <c r="F48" s="52">
        <v>175</v>
      </c>
      <c r="G48" s="53">
        <v>182</v>
      </c>
      <c r="H48" s="75">
        <v>15.5</v>
      </c>
      <c r="I48" s="75">
        <v>14.3</v>
      </c>
      <c r="J48" s="56">
        <v>749</v>
      </c>
      <c r="K48" s="56">
        <v>847</v>
      </c>
      <c r="L48" s="56">
        <v>31.8</v>
      </c>
      <c r="M48" s="76">
        <v>29.6</v>
      </c>
    </row>
    <row r="49" spans="1:13" ht="15">
      <c r="A49" s="51" t="s">
        <v>1112</v>
      </c>
      <c r="B49" s="52">
        <v>2490</v>
      </c>
      <c r="C49" s="53">
        <v>3793</v>
      </c>
      <c r="D49" s="56">
        <v>332</v>
      </c>
      <c r="E49" s="56">
        <v>312</v>
      </c>
      <c r="F49" s="52">
        <v>691</v>
      </c>
      <c r="G49" s="53">
        <v>1010</v>
      </c>
      <c r="H49" s="75">
        <v>3.2</v>
      </c>
      <c r="I49" s="75">
        <v>3.7</v>
      </c>
      <c r="J49" s="53">
        <v>1164</v>
      </c>
      <c r="K49" s="53">
        <v>1606</v>
      </c>
      <c r="L49" s="56">
        <v>5.3</v>
      </c>
      <c r="M49" s="76">
        <v>5.5</v>
      </c>
    </row>
    <row r="50" spans="1:13" ht="15">
      <c r="A50" s="51" t="s">
        <v>1113</v>
      </c>
      <c r="B50" s="57">
        <v>402</v>
      </c>
      <c r="C50" s="56">
        <v>586</v>
      </c>
      <c r="D50" s="56">
        <v>184</v>
      </c>
      <c r="E50" s="56">
        <v>180</v>
      </c>
      <c r="F50" s="52">
        <v>471</v>
      </c>
      <c r="G50" s="53">
        <v>531</v>
      </c>
      <c r="H50" s="75">
        <v>3.7</v>
      </c>
      <c r="I50" s="75">
        <v>3.4</v>
      </c>
      <c r="J50" s="56">
        <v>891</v>
      </c>
      <c r="K50" s="53">
        <v>1114</v>
      </c>
      <c r="L50" s="56">
        <v>6.5</v>
      </c>
      <c r="M50" s="76">
        <v>6.5</v>
      </c>
    </row>
    <row r="51" spans="1:13" ht="15">
      <c r="A51" s="51" t="s">
        <v>1114</v>
      </c>
      <c r="B51" s="52">
        <v>21412</v>
      </c>
      <c r="C51" s="53">
        <v>24747</v>
      </c>
      <c r="D51" s="53">
        <v>5479</v>
      </c>
      <c r="E51" s="53">
        <v>5531</v>
      </c>
      <c r="F51" s="52">
        <v>21442</v>
      </c>
      <c r="G51" s="53">
        <v>24294</v>
      </c>
      <c r="H51" s="75">
        <v>13.7</v>
      </c>
      <c r="I51" s="75">
        <v>13.6</v>
      </c>
      <c r="J51" s="53">
        <v>16319</v>
      </c>
      <c r="K51" s="53">
        <v>19798</v>
      </c>
      <c r="L51" s="56">
        <v>7.8</v>
      </c>
      <c r="M51" s="76">
        <v>8</v>
      </c>
    </row>
    <row r="52" spans="1:13" ht="15">
      <c r="A52" s="51" t="s">
        <v>1115</v>
      </c>
      <c r="B52" s="52">
        <v>5352</v>
      </c>
      <c r="C52" s="53">
        <v>5508</v>
      </c>
      <c r="D52" s="56">
        <v>551</v>
      </c>
      <c r="E52" s="56">
        <v>554</v>
      </c>
      <c r="F52" s="52">
        <v>2813</v>
      </c>
      <c r="G52" s="53">
        <v>3351</v>
      </c>
      <c r="H52" s="75">
        <v>2.8</v>
      </c>
      <c r="I52" s="75">
        <v>2.7</v>
      </c>
      <c r="J52" s="53">
        <v>5792</v>
      </c>
      <c r="K52" s="53">
        <v>6648</v>
      </c>
      <c r="L52" s="56">
        <v>6.9</v>
      </c>
      <c r="M52" s="76">
        <v>6.7</v>
      </c>
    </row>
    <row r="53" spans="1:13" ht="15">
      <c r="A53" s="51" t="s">
        <v>1116</v>
      </c>
      <c r="B53" s="52">
        <v>2667</v>
      </c>
      <c r="C53" s="53">
        <v>2785</v>
      </c>
      <c r="D53" s="56">
        <v>210</v>
      </c>
      <c r="E53" s="56">
        <v>224</v>
      </c>
      <c r="F53" s="52">
        <v>55</v>
      </c>
      <c r="G53" s="53">
        <v>86</v>
      </c>
      <c r="H53" s="75">
        <v>1.5</v>
      </c>
      <c r="I53" s="75">
        <v>2.4</v>
      </c>
      <c r="J53" s="56">
        <v>142</v>
      </c>
      <c r="K53" s="53">
        <v>99</v>
      </c>
      <c r="L53" s="56">
        <v>5.7</v>
      </c>
      <c r="M53" s="76">
        <v>3.1</v>
      </c>
    </row>
    <row r="54" spans="1:13" ht="15">
      <c r="A54" s="51" t="s">
        <v>1133</v>
      </c>
      <c r="B54" s="52">
        <v>19662</v>
      </c>
      <c r="C54" s="53">
        <v>40997</v>
      </c>
      <c r="D54" s="53">
        <v>1725</v>
      </c>
      <c r="E54" s="53">
        <v>1595</v>
      </c>
      <c r="F54" s="52">
        <v>2722</v>
      </c>
      <c r="G54" s="53">
        <v>3415</v>
      </c>
      <c r="H54" s="75">
        <v>11.8</v>
      </c>
      <c r="I54" s="75">
        <v>10.5</v>
      </c>
      <c r="J54" s="53">
        <v>2110</v>
      </c>
      <c r="K54" s="53">
        <v>1691</v>
      </c>
      <c r="L54" s="56">
        <v>9.2</v>
      </c>
      <c r="M54" s="76">
        <v>5.8</v>
      </c>
    </row>
    <row r="55" spans="1:13" ht="15">
      <c r="A55" s="51" t="s">
        <v>1118</v>
      </c>
      <c r="B55" s="57"/>
      <c r="C55" s="56"/>
      <c r="D55" s="56">
        <v>91</v>
      </c>
      <c r="E55" s="56">
        <v>88</v>
      </c>
      <c r="F55" s="52">
        <v>1177</v>
      </c>
      <c r="G55" s="53">
        <v>1404</v>
      </c>
      <c r="H55" s="75">
        <v>1.3</v>
      </c>
      <c r="I55" s="75">
        <v>1.6</v>
      </c>
      <c r="J55" s="53">
        <v>3902</v>
      </c>
      <c r="K55" s="53">
        <v>4825</v>
      </c>
      <c r="L55" s="56">
        <v>6.7</v>
      </c>
      <c r="M55" s="76">
        <v>8.3</v>
      </c>
    </row>
    <row r="56" spans="1:13" ht="15">
      <c r="A56" s="51" t="s">
        <v>1119</v>
      </c>
      <c r="B56" s="52">
        <v>21511</v>
      </c>
      <c r="C56" s="53">
        <v>22030</v>
      </c>
      <c r="D56" s="53">
        <v>3271</v>
      </c>
      <c r="E56" s="53">
        <v>3270</v>
      </c>
      <c r="F56" s="52">
        <v>17192</v>
      </c>
      <c r="G56" s="53">
        <v>21185</v>
      </c>
      <c r="H56" s="75">
        <v>5.6</v>
      </c>
      <c r="I56" s="75">
        <v>6.1</v>
      </c>
      <c r="J56" s="53">
        <v>35054</v>
      </c>
      <c r="K56" s="53">
        <v>41406</v>
      </c>
      <c r="L56" s="56">
        <v>8.9</v>
      </c>
      <c r="M56" s="76">
        <v>8.9</v>
      </c>
    </row>
    <row r="57" spans="1:13" ht="15">
      <c r="A57" s="51" t="s">
        <v>1052</v>
      </c>
      <c r="B57" s="52">
        <v>348897</v>
      </c>
      <c r="C57" s="53">
        <v>389066</v>
      </c>
      <c r="D57" s="53">
        <v>38911</v>
      </c>
      <c r="E57" s="53">
        <v>38891</v>
      </c>
      <c r="F57" s="52">
        <v>62305</v>
      </c>
      <c r="G57" s="53">
        <v>63893</v>
      </c>
      <c r="H57" s="75">
        <v>8.6</v>
      </c>
      <c r="I57" s="75">
        <v>7.8</v>
      </c>
      <c r="J57" s="53">
        <v>53480</v>
      </c>
      <c r="K57" s="53">
        <v>59874</v>
      </c>
      <c r="L57" s="56">
        <v>4.1</v>
      </c>
      <c r="M57" s="76">
        <v>3.9</v>
      </c>
    </row>
    <row r="58" spans="1:13" ht="15">
      <c r="A58" s="51" t="s">
        <v>1120</v>
      </c>
      <c r="B58" s="52">
        <v>3116</v>
      </c>
      <c r="C58" s="53">
        <v>3714</v>
      </c>
      <c r="D58" s="53">
        <v>1238</v>
      </c>
      <c r="E58" s="53">
        <v>1170</v>
      </c>
      <c r="F58" s="52">
        <v>204</v>
      </c>
      <c r="G58" s="53">
        <v>210</v>
      </c>
      <c r="H58" s="75">
        <v>0.9</v>
      </c>
      <c r="I58" s="75">
        <v>0.6</v>
      </c>
      <c r="J58" s="53">
        <v>1762</v>
      </c>
      <c r="K58" s="53">
        <v>2206</v>
      </c>
      <c r="L58" s="75">
        <v>19</v>
      </c>
      <c r="M58" s="76">
        <v>13.2</v>
      </c>
    </row>
    <row r="59" spans="1:13" ht="15.75" thickBot="1">
      <c r="A59" s="58" t="s">
        <v>1121</v>
      </c>
      <c r="B59" s="59">
        <v>37705</v>
      </c>
      <c r="C59" s="60">
        <v>39341</v>
      </c>
      <c r="D59" s="60">
        <v>2482</v>
      </c>
      <c r="E59" s="60">
        <v>2664</v>
      </c>
      <c r="F59" s="59">
        <v>2488</v>
      </c>
      <c r="G59" s="60">
        <v>3312</v>
      </c>
      <c r="H59" s="86">
        <v>12.3</v>
      </c>
      <c r="I59" s="86">
        <v>16.4</v>
      </c>
      <c r="J59" s="60">
        <v>1512</v>
      </c>
      <c r="K59" s="60">
        <v>1968</v>
      </c>
      <c r="L59" s="86">
        <v>6</v>
      </c>
      <c r="M59" s="91">
        <v>7.8</v>
      </c>
    </row>
    <row r="60" ht="15">
      <c r="A60" s="26" t="s">
        <v>1122</v>
      </c>
    </row>
    <row r="61" ht="15">
      <c r="A61" s="26" t="s">
        <v>1070</v>
      </c>
    </row>
  </sheetData>
  <mergeCells count="24">
    <mergeCell ref="B35:C35"/>
    <mergeCell ref="D35:E35"/>
    <mergeCell ref="D3:E3"/>
    <mergeCell ref="F35:G35"/>
    <mergeCell ref="J4:K4"/>
    <mergeCell ref="L4:M4"/>
    <mergeCell ref="A3:A5"/>
    <mergeCell ref="B4:E4"/>
    <mergeCell ref="F4:G4"/>
    <mergeCell ref="H4:I4"/>
    <mergeCell ref="H3:I3"/>
    <mergeCell ref="L3:M3"/>
    <mergeCell ref="F3:G3"/>
    <mergeCell ref="J3:K3"/>
    <mergeCell ref="L2:M2"/>
    <mergeCell ref="A35:A37"/>
    <mergeCell ref="H35:I35"/>
    <mergeCell ref="L35:M35"/>
    <mergeCell ref="B36:E36"/>
    <mergeCell ref="F36:G36"/>
    <mergeCell ref="H36:I36"/>
    <mergeCell ref="J36:K36"/>
    <mergeCell ref="L36:M36"/>
    <mergeCell ref="J35:K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26"/>
  <sheetViews>
    <sheetView workbookViewId="0" topLeftCell="A1">
      <selection activeCell="M9" sqref="M9"/>
    </sheetView>
  </sheetViews>
  <sheetFormatPr defaultColWidth="9.140625" defaultRowHeight="15"/>
  <cols>
    <col min="1" max="1" width="14.00390625" style="1375" customWidth="1"/>
    <col min="2" max="2" width="12.00390625" style="1375" customWidth="1"/>
    <col min="3" max="11" width="8.7109375" style="1375" customWidth="1"/>
    <col min="12" max="12" width="9.421875" style="1375" customWidth="1"/>
    <col min="13" max="13" width="9.140625" style="1375" customWidth="1"/>
    <col min="14" max="14" width="9.28125" style="1375" customWidth="1"/>
    <col min="15" max="15" width="7.00390625" style="1375" customWidth="1"/>
    <col min="16" max="16" width="7.8515625" style="1375" customWidth="1"/>
    <col min="17" max="17" width="7.28125" style="1375" customWidth="1"/>
    <col min="18" max="18" width="8.28125" style="1375" customWidth="1"/>
    <col min="19" max="16384" width="9.140625" style="1375" customWidth="1"/>
  </cols>
  <sheetData>
    <row r="1" ht="15">
      <c r="A1" s="1374" t="s">
        <v>722</v>
      </c>
    </row>
    <row r="2" spans="1:11" ht="15.75" thickBot="1">
      <c r="A2" s="1374"/>
      <c r="I2" s="2108" t="s">
        <v>591</v>
      </c>
      <c r="J2" s="2108"/>
      <c r="K2" s="2108"/>
    </row>
    <row r="3" spans="1:12" ht="16.5" customHeight="1">
      <c r="A3" s="1377"/>
      <c r="B3" s="1378"/>
      <c r="C3" s="2109" t="s">
        <v>723</v>
      </c>
      <c r="D3" s="2109"/>
      <c r="E3" s="2109"/>
      <c r="F3" s="2109"/>
      <c r="G3" s="2109"/>
      <c r="H3" s="2110" t="s">
        <v>724</v>
      </c>
      <c r="I3" s="2109"/>
      <c r="J3" s="2109"/>
      <c r="K3" s="2111"/>
      <c r="L3" s="1379"/>
    </row>
    <row r="4" spans="1:11" ht="16.5" customHeight="1" thickBot="1">
      <c r="A4" s="1380" t="s">
        <v>68</v>
      </c>
      <c r="B4" s="1381" t="s">
        <v>725</v>
      </c>
      <c r="C4" s="1382" t="s">
        <v>726</v>
      </c>
      <c r="D4" s="1383" t="s">
        <v>727</v>
      </c>
      <c r="E4" s="1383" t="s">
        <v>728</v>
      </c>
      <c r="F4" s="1383" t="s">
        <v>729</v>
      </c>
      <c r="G4" s="1383" t="s">
        <v>730</v>
      </c>
      <c r="H4" s="1384" t="s">
        <v>727</v>
      </c>
      <c r="I4" s="1385" t="s">
        <v>728</v>
      </c>
      <c r="J4" s="1385" t="s">
        <v>729</v>
      </c>
      <c r="K4" s="1386" t="s">
        <v>730</v>
      </c>
    </row>
    <row r="5" spans="1:18" ht="16.5" customHeight="1" thickTop="1">
      <c r="A5" s="1387" t="s">
        <v>731</v>
      </c>
      <c r="B5" s="1388">
        <v>2005</v>
      </c>
      <c r="C5" s="1389">
        <v>97.1</v>
      </c>
      <c r="D5" s="1389">
        <v>92.3</v>
      </c>
      <c r="E5" s="1390">
        <v>113</v>
      </c>
      <c r="F5" s="1390">
        <v>84.5</v>
      </c>
      <c r="G5" s="1390">
        <v>100.7</v>
      </c>
      <c r="H5" s="1391">
        <f aca="true" t="shared" si="0" ref="H5:K7">D5*100/$C5</f>
        <v>95.05664263645727</v>
      </c>
      <c r="I5" s="1391">
        <f t="shared" si="0"/>
        <v>116.37487126673533</v>
      </c>
      <c r="J5" s="1391">
        <f t="shared" si="0"/>
        <v>87.02368692070031</v>
      </c>
      <c r="K5" s="1392">
        <f t="shared" si="0"/>
        <v>103.70751802265706</v>
      </c>
      <c r="R5" s="1393"/>
    </row>
    <row r="6" spans="1:18" ht="16.5" customHeight="1">
      <c r="A6" s="1387" t="s">
        <v>732</v>
      </c>
      <c r="B6" s="1388">
        <v>2006</v>
      </c>
      <c r="C6" s="1389">
        <v>104.7</v>
      </c>
      <c r="D6" s="1389">
        <v>111.2</v>
      </c>
      <c r="E6" s="1389">
        <v>113.2</v>
      </c>
      <c r="F6" s="1389">
        <v>100.8</v>
      </c>
      <c r="G6" s="1389">
        <v>113.6</v>
      </c>
      <c r="H6" s="1391">
        <f t="shared" si="0"/>
        <v>106.20821394460363</v>
      </c>
      <c r="I6" s="1391">
        <f t="shared" si="0"/>
        <v>108.11843361986628</v>
      </c>
      <c r="J6" s="1391">
        <f t="shared" si="0"/>
        <v>96.27507163323781</v>
      </c>
      <c r="K6" s="1392">
        <f t="shared" si="0"/>
        <v>108.50047755491882</v>
      </c>
      <c r="R6" s="1393"/>
    </row>
    <row r="7" spans="1:18" ht="16.5" customHeight="1">
      <c r="A7" s="1387"/>
      <c r="B7" s="1388">
        <v>2007</v>
      </c>
      <c r="C7" s="1389">
        <v>162</v>
      </c>
      <c r="D7" s="1389">
        <v>163.4</v>
      </c>
      <c r="E7" s="1389">
        <v>184.2</v>
      </c>
      <c r="F7" s="1389">
        <v>176</v>
      </c>
      <c r="G7" s="1389">
        <v>183.8</v>
      </c>
      <c r="H7" s="1391">
        <f t="shared" si="0"/>
        <v>100.8641975308642</v>
      </c>
      <c r="I7" s="1391">
        <f t="shared" si="0"/>
        <v>113.70370370370371</v>
      </c>
      <c r="J7" s="1391">
        <f t="shared" si="0"/>
        <v>108.64197530864197</v>
      </c>
      <c r="K7" s="1392">
        <f t="shared" si="0"/>
        <v>113.45679012345678</v>
      </c>
      <c r="R7" s="1393"/>
    </row>
    <row r="8" spans="1:18" ht="16.5" customHeight="1">
      <c r="A8" s="1394"/>
      <c r="B8" s="1395" t="s">
        <v>1383</v>
      </c>
      <c r="C8" s="1396">
        <f>C7*100/C6</f>
        <v>154.72779369627506</v>
      </c>
      <c r="D8" s="1396">
        <f>D7*100/D6</f>
        <v>146.94244604316546</v>
      </c>
      <c r="E8" s="1396">
        <f>E7*100/E6</f>
        <v>162.7208480565371</v>
      </c>
      <c r="F8" s="1396">
        <f>F7*100/F6</f>
        <v>174.6031746031746</v>
      </c>
      <c r="G8" s="1396">
        <f>G7*100/G6</f>
        <v>161.79577464788733</v>
      </c>
      <c r="H8" s="1397"/>
      <c r="I8" s="1397"/>
      <c r="J8" s="1397"/>
      <c r="K8" s="1398"/>
      <c r="O8" s="1399"/>
      <c r="P8" s="1399"/>
      <c r="Q8" s="1399"/>
      <c r="R8" s="1399"/>
    </row>
    <row r="9" spans="1:18" ht="16.5" customHeight="1">
      <c r="A9" s="1387" t="s">
        <v>733</v>
      </c>
      <c r="B9" s="1388">
        <v>2005</v>
      </c>
      <c r="C9" s="1390">
        <v>109.72</v>
      </c>
      <c r="D9" s="1389">
        <v>108.82</v>
      </c>
      <c r="E9" s="1390">
        <v>106.1</v>
      </c>
      <c r="F9" s="1390">
        <v>99.7</v>
      </c>
      <c r="G9" s="1390">
        <v>98.7</v>
      </c>
      <c r="H9" s="1391">
        <f aca="true" t="shared" si="1" ref="H9:K11">D9*100/$C9</f>
        <v>99.17973022238425</v>
      </c>
      <c r="I9" s="1391">
        <f t="shared" si="1"/>
        <v>96.70069267225665</v>
      </c>
      <c r="J9" s="1391">
        <f t="shared" si="1"/>
        <v>90.86766314254466</v>
      </c>
      <c r="K9" s="1392">
        <f t="shared" si="1"/>
        <v>89.95625227852716</v>
      </c>
      <c r="O9" s="1399"/>
      <c r="P9" s="1399"/>
      <c r="Q9" s="1399"/>
      <c r="R9" s="1399"/>
    </row>
    <row r="10" spans="1:18" ht="16.5" customHeight="1">
      <c r="A10" s="1387" t="s">
        <v>734</v>
      </c>
      <c r="B10" s="1388">
        <v>2006</v>
      </c>
      <c r="C10" s="1390">
        <v>111</v>
      </c>
      <c r="D10" s="1389">
        <v>115.38</v>
      </c>
      <c r="E10" s="1389">
        <v>122.7</v>
      </c>
      <c r="F10" s="1389">
        <v>113.4</v>
      </c>
      <c r="G10" s="1389">
        <v>107.8</v>
      </c>
      <c r="H10" s="1391">
        <f t="shared" si="1"/>
        <v>103.94594594594595</v>
      </c>
      <c r="I10" s="1391">
        <f t="shared" si="1"/>
        <v>110.54054054054055</v>
      </c>
      <c r="J10" s="1391">
        <f t="shared" si="1"/>
        <v>102.16216216216216</v>
      </c>
      <c r="K10" s="1392">
        <f t="shared" si="1"/>
        <v>97.11711711711712</v>
      </c>
      <c r="O10" s="1399"/>
      <c r="P10" s="1399"/>
      <c r="Q10" s="1399"/>
      <c r="R10" s="1399"/>
    </row>
    <row r="11" spans="1:18" ht="16.5" customHeight="1">
      <c r="A11" s="1387"/>
      <c r="B11" s="1388">
        <v>2007</v>
      </c>
      <c r="C11" s="1390">
        <v>163.6</v>
      </c>
      <c r="D11" s="1389">
        <v>168.8</v>
      </c>
      <c r="E11" s="1389">
        <v>188.1</v>
      </c>
      <c r="F11" s="1389">
        <v>185.7</v>
      </c>
      <c r="G11" s="1389">
        <v>171.1</v>
      </c>
      <c r="H11" s="1391">
        <f t="shared" si="1"/>
        <v>103.17848410757946</v>
      </c>
      <c r="I11" s="1391">
        <f t="shared" si="1"/>
        <v>114.97555012224939</v>
      </c>
      <c r="J11" s="1391">
        <f t="shared" si="1"/>
        <v>113.50855745721272</v>
      </c>
      <c r="K11" s="1392">
        <f t="shared" si="1"/>
        <v>104.58435207823962</v>
      </c>
      <c r="O11" s="1399"/>
      <c r="P11" s="1399"/>
      <c r="Q11" s="1399"/>
      <c r="R11" s="1399"/>
    </row>
    <row r="12" spans="1:18" ht="16.5" customHeight="1">
      <c r="A12" s="1394"/>
      <c r="B12" s="1395" t="s">
        <v>1383</v>
      </c>
      <c r="C12" s="1396">
        <f>C11*100/C10</f>
        <v>147.38738738738738</v>
      </c>
      <c r="D12" s="1396">
        <f>D11*100/D10</f>
        <v>146.29918530074536</v>
      </c>
      <c r="E12" s="1396">
        <f>E11*100/E10</f>
        <v>153.30073349633253</v>
      </c>
      <c r="F12" s="1396">
        <f>F11*100/F10</f>
        <v>163.75661375661375</v>
      </c>
      <c r="G12" s="1396">
        <f>G11*100/G10</f>
        <v>158.71985157699444</v>
      </c>
      <c r="H12" s="1400"/>
      <c r="I12" s="1400"/>
      <c r="J12" s="1400"/>
      <c r="K12" s="1398"/>
      <c r="O12" s="1399"/>
      <c r="P12" s="1399"/>
      <c r="Q12" s="1399"/>
      <c r="R12" s="1399"/>
    </row>
    <row r="13" spans="1:11" ht="16.5" customHeight="1">
      <c r="A13" s="1387" t="s">
        <v>735</v>
      </c>
      <c r="B13" s="1388">
        <v>2005</v>
      </c>
      <c r="C13" s="1390">
        <v>97.77</v>
      </c>
      <c r="D13" s="1389">
        <v>78.63</v>
      </c>
      <c r="E13" s="1390">
        <v>86.13</v>
      </c>
      <c r="F13" s="1390">
        <v>61.7</v>
      </c>
      <c r="G13" s="1401" t="s">
        <v>146</v>
      </c>
      <c r="H13" s="1391">
        <f aca="true" t="shared" si="2" ref="H13:J15">D13*100/$C13</f>
        <v>80.42344277385702</v>
      </c>
      <c r="I13" s="1391">
        <f t="shared" si="2"/>
        <v>88.09450751764345</v>
      </c>
      <c r="J13" s="1391">
        <f t="shared" si="2"/>
        <v>63.10729262554976</v>
      </c>
      <c r="K13" s="1392" t="s">
        <v>146</v>
      </c>
    </row>
    <row r="14" spans="1:11" ht="16.5" customHeight="1">
      <c r="A14" s="1387" t="s">
        <v>732</v>
      </c>
      <c r="B14" s="1388">
        <v>2006</v>
      </c>
      <c r="C14" s="1390">
        <v>107.4</v>
      </c>
      <c r="D14" s="1389">
        <v>103.28</v>
      </c>
      <c r="E14" s="1389">
        <v>96.8</v>
      </c>
      <c r="F14" s="1389">
        <v>77.5</v>
      </c>
      <c r="G14" s="1401" t="s">
        <v>146</v>
      </c>
      <c r="H14" s="1391">
        <f t="shared" si="2"/>
        <v>96.16387337057728</v>
      </c>
      <c r="I14" s="1391">
        <f t="shared" si="2"/>
        <v>90.13035381750466</v>
      </c>
      <c r="J14" s="1391">
        <f t="shared" si="2"/>
        <v>72.16014897579143</v>
      </c>
      <c r="K14" s="1392" t="s">
        <v>146</v>
      </c>
    </row>
    <row r="15" spans="1:11" ht="16.5" customHeight="1">
      <c r="A15" s="1387"/>
      <c r="B15" s="1388">
        <v>2007</v>
      </c>
      <c r="C15" s="1390">
        <v>159.5</v>
      </c>
      <c r="D15" s="1389">
        <v>156.6</v>
      </c>
      <c r="E15" s="1389">
        <v>159.6</v>
      </c>
      <c r="F15" s="1389">
        <v>164.4</v>
      </c>
      <c r="G15" s="1401" t="s">
        <v>146</v>
      </c>
      <c r="H15" s="1391">
        <f t="shared" si="2"/>
        <v>98.18181818181819</v>
      </c>
      <c r="I15" s="1391">
        <f t="shared" si="2"/>
        <v>100.0626959247649</v>
      </c>
      <c r="J15" s="1391">
        <f t="shared" si="2"/>
        <v>103.07210031347962</v>
      </c>
      <c r="K15" s="1392" t="s">
        <v>146</v>
      </c>
    </row>
    <row r="16" spans="1:11" ht="16.5" customHeight="1">
      <c r="A16" s="1394"/>
      <c r="B16" s="1395" t="s">
        <v>1383</v>
      </c>
      <c r="C16" s="1396">
        <f>C15*100/C14</f>
        <v>148.51024208566108</v>
      </c>
      <c r="D16" s="1396">
        <f>D15*100/D14</f>
        <v>151.6266460108443</v>
      </c>
      <c r="E16" s="1396">
        <f>E15*100/E14</f>
        <v>164.87603305785123</v>
      </c>
      <c r="F16" s="1396">
        <f>F15*100/F14</f>
        <v>212.1290322580645</v>
      </c>
      <c r="G16" s="1396"/>
      <c r="H16" s="1397"/>
      <c r="I16" s="1397"/>
      <c r="J16" s="1397"/>
      <c r="K16" s="1398"/>
    </row>
    <row r="17" spans="1:11" ht="16.5" customHeight="1">
      <c r="A17" s="1387" t="s">
        <v>736</v>
      </c>
      <c r="B17" s="1388">
        <v>2005</v>
      </c>
      <c r="C17" s="1390">
        <v>87.2</v>
      </c>
      <c r="D17" s="1389">
        <v>76.52</v>
      </c>
      <c r="E17" s="1390">
        <v>92</v>
      </c>
      <c r="F17" s="1390">
        <v>72.3</v>
      </c>
      <c r="G17" s="1401">
        <v>99.7</v>
      </c>
      <c r="H17" s="1391">
        <f aca="true" t="shared" si="3" ref="H17:J19">D17*100/$C17</f>
        <v>87.75229357798165</v>
      </c>
      <c r="I17" s="1391">
        <f t="shared" si="3"/>
        <v>105.50458715596329</v>
      </c>
      <c r="J17" s="1391">
        <f t="shared" si="3"/>
        <v>82.91284403669725</v>
      </c>
      <c r="K17" s="1392" t="s">
        <v>146</v>
      </c>
    </row>
    <row r="18" spans="1:11" ht="16.5" customHeight="1">
      <c r="A18" s="1387" t="s">
        <v>737</v>
      </c>
      <c r="B18" s="1388">
        <v>2006</v>
      </c>
      <c r="C18" s="1390">
        <v>93.6</v>
      </c>
      <c r="D18" s="1389">
        <v>85.42</v>
      </c>
      <c r="E18" s="1389">
        <v>108.4</v>
      </c>
      <c r="F18" s="1389">
        <v>82.7</v>
      </c>
      <c r="G18" s="1401">
        <v>107.4</v>
      </c>
      <c r="H18" s="1391">
        <f t="shared" si="3"/>
        <v>91.26068376068376</v>
      </c>
      <c r="I18" s="1391">
        <f t="shared" si="3"/>
        <v>115.81196581196582</v>
      </c>
      <c r="J18" s="1391">
        <f t="shared" si="3"/>
        <v>88.35470085470087</v>
      </c>
      <c r="K18" s="1392" t="s">
        <v>146</v>
      </c>
    </row>
    <row r="19" spans="1:11" ht="16.5" customHeight="1">
      <c r="A19" s="1387"/>
      <c r="B19" s="1388">
        <v>2007</v>
      </c>
      <c r="C19" s="1390">
        <v>124.9</v>
      </c>
      <c r="D19" s="1389">
        <v>124.5</v>
      </c>
      <c r="E19" s="1389">
        <v>139.6</v>
      </c>
      <c r="F19" s="1389">
        <v>161.6</v>
      </c>
      <c r="G19" s="1401">
        <v>161.4</v>
      </c>
      <c r="H19" s="1391">
        <f t="shared" si="3"/>
        <v>99.67974379503602</v>
      </c>
      <c r="I19" s="1391">
        <f t="shared" si="3"/>
        <v>111.76941553242594</v>
      </c>
      <c r="J19" s="1391">
        <f t="shared" si="3"/>
        <v>129.38350680544434</v>
      </c>
      <c r="K19" s="1392">
        <f>G19*100/$C19</f>
        <v>129.22337870296235</v>
      </c>
    </row>
    <row r="20" spans="1:11" ht="16.5" customHeight="1">
      <c r="A20" s="1394"/>
      <c r="B20" s="1395" t="s">
        <v>1383</v>
      </c>
      <c r="C20" s="1396">
        <f>C19*100/C18</f>
        <v>133.44017094017096</v>
      </c>
      <c r="D20" s="1396">
        <f>D19*100/D18</f>
        <v>145.7504097401077</v>
      </c>
      <c r="E20" s="1396">
        <f>E19*100/E18</f>
        <v>128.78228782287823</v>
      </c>
      <c r="F20" s="1396">
        <f>F19*100/F18</f>
        <v>195.40507859733978</v>
      </c>
      <c r="G20" s="1396">
        <f>G19*100/G18</f>
        <v>150.27932960893855</v>
      </c>
      <c r="H20" s="1397"/>
      <c r="I20" s="1397"/>
      <c r="J20" s="1397"/>
      <c r="K20" s="1398"/>
    </row>
    <row r="21" spans="1:11" ht="16.5" customHeight="1">
      <c r="A21" s="1387" t="s">
        <v>738</v>
      </c>
      <c r="B21" s="1388">
        <v>2005</v>
      </c>
      <c r="C21" s="1390">
        <v>93.08</v>
      </c>
      <c r="D21" s="1389">
        <v>92.2</v>
      </c>
      <c r="E21" s="1390">
        <v>93.65</v>
      </c>
      <c r="F21" s="1390">
        <v>84.1</v>
      </c>
      <c r="G21" s="1401">
        <v>102.6</v>
      </c>
      <c r="H21" s="1391">
        <f aca="true" t="shared" si="4" ref="H21:K23">D21*100/$C21</f>
        <v>99.05457670820799</v>
      </c>
      <c r="I21" s="1391">
        <f t="shared" si="4"/>
        <v>100.61237645036528</v>
      </c>
      <c r="J21" s="1391">
        <f t="shared" si="4"/>
        <v>90.35238504512247</v>
      </c>
      <c r="K21" s="1392">
        <f t="shared" si="4"/>
        <v>110.22776106574989</v>
      </c>
    </row>
    <row r="22" spans="1:11" ht="16.5" customHeight="1">
      <c r="A22" s="1387" t="s">
        <v>739</v>
      </c>
      <c r="B22" s="1388">
        <v>2006</v>
      </c>
      <c r="C22" s="1390">
        <v>100.6</v>
      </c>
      <c r="D22" s="1389">
        <v>103.74</v>
      </c>
      <c r="E22" s="1389">
        <v>115.1</v>
      </c>
      <c r="F22" s="1389">
        <v>97.5</v>
      </c>
      <c r="G22" s="1402">
        <v>120.7</v>
      </c>
      <c r="H22" s="1391">
        <f t="shared" si="4"/>
        <v>103.12127236580517</v>
      </c>
      <c r="I22" s="1391">
        <f t="shared" si="4"/>
        <v>114.41351888667992</v>
      </c>
      <c r="J22" s="1391">
        <f t="shared" si="4"/>
        <v>96.91848906560637</v>
      </c>
      <c r="K22" s="1392">
        <f t="shared" si="4"/>
        <v>119.98011928429425</v>
      </c>
    </row>
    <row r="23" spans="1:11" ht="16.5" customHeight="1">
      <c r="A23" s="1387"/>
      <c r="B23" s="1388">
        <v>2007</v>
      </c>
      <c r="C23" s="1390">
        <v>168.2</v>
      </c>
      <c r="D23" s="1389">
        <v>149.3</v>
      </c>
      <c r="E23" s="1389">
        <v>190.4</v>
      </c>
      <c r="F23" s="1389">
        <v>180.2</v>
      </c>
      <c r="G23" s="1402">
        <v>198.3</v>
      </c>
      <c r="H23" s="1391">
        <f t="shared" si="4"/>
        <v>88.76337693222357</v>
      </c>
      <c r="I23" s="1391">
        <f t="shared" si="4"/>
        <v>113.1985731272295</v>
      </c>
      <c r="J23" s="1391">
        <f t="shared" si="4"/>
        <v>107.13436385255649</v>
      </c>
      <c r="K23" s="1392">
        <f t="shared" si="4"/>
        <v>117.89536266349585</v>
      </c>
    </row>
    <row r="24" spans="1:11" ht="16.5" customHeight="1">
      <c r="A24" s="1394"/>
      <c r="B24" s="1395" t="s">
        <v>1383</v>
      </c>
      <c r="C24" s="1396">
        <f>C23*100/C22</f>
        <v>167.19681908548708</v>
      </c>
      <c r="D24" s="1396">
        <f>D23*100/D22</f>
        <v>143.91748602274922</v>
      </c>
      <c r="E24" s="1396">
        <f>E23*100/E22</f>
        <v>165.42137271937446</v>
      </c>
      <c r="F24" s="1396">
        <f>F23*100/F22</f>
        <v>184.82051282051282</v>
      </c>
      <c r="G24" s="1396">
        <f>G23*100/G22</f>
        <v>164.29163214581607</v>
      </c>
      <c r="H24" s="1400"/>
      <c r="I24" s="1400"/>
      <c r="J24" s="1400"/>
      <c r="K24" s="1403"/>
    </row>
    <row r="25" spans="1:11" ht="16.5" customHeight="1">
      <c r="A25" s="1387" t="s">
        <v>740</v>
      </c>
      <c r="B25" s="1388">
        <v>2005</v>
      </c>
      <c r="C25" s="1390">
        <v>135.74</v>
      </c>
      <c r="D25" s="1389">
        <v>109.69</v>
      </c>
      <c r="E25" s="1404" t="s">
        <v>146</v>
      </c>
      <c r="F25" s="1390">
        <v>141.2</v>
      </c>
      <c r="G25" s="1405" t="s">
        <v>146</v>
      </c>
      <c r="H25" s="1391">
        <f>D25*100/$C25</f>
        <v>80.80889936643582</v>
      </c>
      <c r="I25" s="1391" t="s">
        <v>146</v>
      </c>
      <c r="J25" s="1391">
        <f>F25*100/$C25</f>
        <v>104.02239575659347</v>
      </c>
      <c r="K25" s="1392" t="s">
        <v>146</v>
      </c>
    </row>
    <row r="26" spans="1:11" ht="16.5" customHeight="1">
      <c r="A26" s="1387" t="s">
        <v>737</v>
      </c>
      <c r="B26" s="1388">
        <v>2006</v>
      </c>
      <c r="C26" s="1390">
        <v>138.1</v>
      </c>
      <c r="D26" s="1389">
        <v>109.03</v>
      </c>
      <c r="E26" s="1405" t="s">
        <v>146</v>
      </c>
      <c r="F26" s="1390">
        <v>142.6</v>
      </c>
      <c r="G26" s="1405" t="s">
        <v>146</v>
      </c>
      <c r="H26" s="1391">
        <f>D26*100/$C26</f>
        <v>78.95003620564809</v>
      </c>
      <c r="I26" s="1391" t="s">
        <v>146</v>
      </c>
      <c r="J26" s="1391">
        <f>F26*100/$C26</f>
        <v>103.25850832729907</v>
      </c>
      <c r="K26" s="1392" t="s">
        <v>146</v>
      </c>
    </row>
    <row r="27" spans="1:11" ht="16.5" customHeight="1">
      <c r="A27" s="1406"/>
      <c r="B27" s="1388">
        <v>2007</v>
      </c>
      <c r="C27" s="1390">
        <v>151.8</v>
      </c>
      <c r="D27" s="1389">
        <v>147.1</v>
      </c>
      <c r="E27" s="1405" t="s">
        <v>146</v>
      </c>
      <c r="F27" s="1390">
        <v>178.5</v>
      </c>
      <c r="G27" s="1405" t="s">
        <v>146</v>
      </c>
      <c r="H27" s="1391">
        <f>D27*100/$C27</f>
        <v>96.90382081686428</v>
      </c>
      <c r="I27" s="1391" t="s">
        <v>146</v>
      </c>
      <c r="J27" s="1391">
        <f>F27*100/$C27</f>
        <v>117.5889328063241</v>
      </c>
      <c r="K27" s="1392" t="s">
        <v>146</v>
      </c>
    </row>
    <row r="28" spans="1:11" ht="16.5" customHeight="1">
      <c r="A28" s="1394"/>
      <c r="B28" s="1395" t="s">
        <v>1383</v>
      </c>
      <c r="C28" s="1396">
        <f>C27*100/C26</f>
        <v>109.9203475742216</v>
      </c>
      <c r="D28" s="1396">
        <f>D27*100/D26</f>
        <v>134.91699532238835</v>
      </c>
      <c r="E28" s="1396"/>
      <c r="F28" s="1396">
        <f>F27*100/F26</f>
        <v>125.17531556802244</v>
      </c>
      <c r="G28" s="1396"/>
      <c r="H28" s="1397"/>
      <c r="I28" s="1397"/>
      <c r="J28" s="1397"/>
      <c r="K28" s="1398"/>
    </row>
    <row r="29" spans="1:11" ht="16.5" customHeight="1">
      <c r="A29" s="1387" t="s">
        <v>741</v>
      </c>
      <c r="B29" s="1388">
        <v>2005</v>
      </c>
      <c r="C29" s="1390">
        <v>442.32</v>
      </c>
      <c r="D29" s="1389" t="s">
        <v>146</v>
      </c>
      <c r="E29" s="1390" t="s">
        <v>146</v>
      </c>
      <c r="F29" s="1390">
        <v>578.1</v>
      </c>
      <c r="G29" s="1401" t="s">
        <v>146</v>
      </c>
      <c r="H29" s="1391" t="s">
        <v>146</v>
      </c>
      <c r="I29" s="1391" t="s">
        <v>146</v>
      </c>
      <c r="J29" s="1391">
        <f>F29*100/$C29</f>
        <v>130.69723277265328</v>
      </c>
      <c r="K29" s="1392" t="s">
        <v>146</v>
      </c>
    </row>
    <row r="30" spans="1:11" ht="16.5" customHeight="1">
      <c r="A30" s="1387" t="s">
        <v>742</v>
      </c>
      <c r="B30" s="1388">
        <v>2006</v>
      </c>
      <c r="C30" s="1390">
        <v>454.8</v>
      </c>
      <c r="D30" s="1389" t="s">
        <v>146</v>
      </c>
      <c r="E30" s="1389" t="s">
        <v>146</v>
      </c>
      <c r="F30" s="1389">
        <v>562.2</v>
      </c>
      <c r="G30" s="1401" t="s">
        <v>146</v>
      </c>
      <c r="H30" s="1391" t="s">
        <v>146</v>
      </c>
      <c r="I30" s="1391" t="s">
        <v>146</v>
      </c>
      <c r="J30" s="1391">
        <f>F30*100/$C30</f>
        <v>123.61477572559367</v>
      </c>
      <c r="K30" s="1392" t="s">
        <v>146</v>
      </c>
    </row>
    <row r="31" spans="1:11" ht="16.5" customHeight="1">
      <c r="A31" s="1387"/>
      <c r="B31" s="1388">
        <v>2007</v>
      </c>
      <c r="C31" s="1390">
        <v>504.1</v>
      </c>
      <c r="D31" s="1389" t="s">
        <v>146</v>
      </c>
      <c r="E31" s="1389" t="s">
        <v>146</v>
      </c>
      <c r="F31" s="1389">
        <v>825.3</v>
      </c>
      <c r="G31" s="1401" t="s">
        <v>146</v>
      </c>
      <c r="H31" s="1391" t="s">
        <v>146</v>
      </c>
      <c r="I31" s="1391" t="s">
        <v>146</v>
      </c>
      <c r="J31" s="1391">
        <f>F31*100/$C31</f>
        <v>163.71751636580044</v>
      </c>
      <c r="K31" s="1392" t="s">
        <v>146</v>
      </c>
    </row>
    <row r="32" spans="1:11" ht="16.5" customHeight="1">
      <c r="A32" s="1394"/>
      <c r="B32" s="1395" t="s">
        <v>1383</v>
      </c>
      <c r="C32" s="1396">
        <f>C31*100/C30</f>
        <v>110.83992963940193</v>
      </c>
      <c r="D32" s="1396"/>
      <c r="E32" s="1396"/>
      <c r="F32" s="1396">
        <f>F31*100/F30</f>
        <v>146.7982924226254</v>
      </c>
      <c r="G32" s="1396"/>
      <c r="H32" s="1397"/>
      <c r="I32" s="1397"/>
      <c r="J32" s="1397"/>
      <c r="K32" s="1398"/>
    </row>
    <row r="33" spans="1:11" ht="16.5" customHeight="1">
      <c r="A33" s="1387" t="s">
        <v>743</v>
      </c>
      <c r="B33" s="1388">
        <v>2005</v>
      </c>
      <c r="C33" s="1390">
        <v>175.23</v>
      </c>
      <c r="D33" s="1389">
        <v>188.96</v>
      </c>
      <c r="E33" s="1390">
        <v>206.2</v>
      </c>
      <c r="F33" s="1390">
        <v>195.7</v>
      </c>
      <c r="G33" s="1390">
        <v>209.463</v>
      </c>
      <c r="H33" s="1391">
        <f aca="true" t="shared" si="5" ref="H33:K34">D33*100/$C33</f>
        <v>107.83541630999258</v>
      </c>
      <c r="I33" s="1391">
        <f t="shared" si="5"/>
        <v>117.67391428408378</v>
      </c>
      <c r="J33" s="1391">
        <f t="shared" si="5"/>
        <v>111.68178964789135</v>
      </c>
      <c r="K33" s="1392">
        <f t="shared" si="5"/>
        <v>119.53603834959767</v>
      </c>
    </row>
    <row r="34" spans="1:11" ht="16.5" customHeight="1">
      <c r="A34" s="1387"/>
      <c r="B34" s="1388">
        <v>2006</v>
      </c>
      <c r="C34" s="1390">
        <v>218.2</v>
      </c>
      <c r="D34" s="1389">
        <v>234.89</v>
      </c>
      <c r="E34" s="1389">
        <v>238.5</v>
      </c>
      <c r="F34" s="1389">
        <v>211.8</v>
      </c>
      <c r="G34" s="1389">
        <v>249.97</v>
      </c>
      <c r="H34" s="1391">
        <f t="shared" si="5"/>
        <v>107.64894592117324</v>
      </c>
      <c r="I34" s="1391">
        <f t="shared" si="5"/>
        <v>109.30339138405134</v>
      </c>
      <c r="J34" s="1391">
        <f t="shared" si="5"/>
        <v>97.06691109074244</v>
      </c>
      <c r="K34" s="1392">
        <f t="shared" si="5"/>
        <v>114.56003666361137</v>
      </c>
    </row>
    <row r="35" spans="1:11" ht="16.5" customHeight="1">
      <c r="A35" s="1387"/>
      <c r="B35" s="1388">
        <v>2007</v>
      </c>
      <c r="C35" s="1390">
        <v>245.5</v>
      </c>
      <c r="D35" s="1389">
        <v>264.8</v>
      </c>
      <c r="E35" s="1389">
        <v>251.1</v>
      </c>
      <c r="F35" s="1389">
        <v>250.9</v>
      </c>
      <c r="G35" s="1389">
        <v>312.621</v>
      </c>
      <c r="H35" s="1391">
        <f>D35*100/$C35</f>
        <v>107.86150712830957</v>
      </c>
      <c r="I35" s="1391" t="s">
        <v>146</v>
      </c>
      <c r="J35" s="1391">
        <f>F35*100/$C35</f>
        <v>102.19959266802444</v>
      </c>
      <c r="K35" s="1392">
        <f>G35*100/$C35</f>
        <v>127.34052953156822</v>
      </c>
    </row>
    <row r="36" spans="1:11" ht="16.5" customHeight="1">
      <c r="A36" s="1394"/>
      <c r="B36" s="1395" t="s">
        <v>1383</v>
      </c>
      <c r="C36" s="1396">
        <f>C35*100/C34</f>
        <v>112.5114573785518</v>
      </c>
      <c r="D36" s="1396">
        <f>D35*100/D34</f>
        <v>112.73361999233684</v>
      </c>
      <c r="E36" s="1396">
        <f>E35*100/E34</f>
        <v>105.28301886792453</v>
      </c>
      <c r="F36" s="1396">
        <f>F35*100/F34</f>
        <v>118.4608120868744</v>
      </c>
      <c r="G36" s="1396">
        <f>G35*100/G34</f>
        <v>125.06340760891307</v>
      </c>
      <c r="H36" s="1400"/>
      <c r="I36" s="1400"/>
      <c r="J36" s="1400"/>
      <c r="K36" s="1403"/>
    </row>
    <row r="37" spans="1:11" ht="16.5" customHeight="1">
      <c r="A37" s="1387" t="s">
        <v>744</v>
      </c>
      <c r="B37" s="1388">
        <v>2005</v>
      </c>
      <c r="C37" s="1390">
        <v>195.96</v>
      </c>
      <c r="D37" s="1389">
        <v>214.85</v>
      </c>
      <c r="E37" s="1390" t="s">
        <v>146</v>
      </c>
      <c r="F37" s="1390">
        <v>200.4</v>
      </c>
      <c r="G37" s="1390">
        <v>243.8268</v>
      </c>
      <c r="H37" s="1391">
        <f>D37*100/$C37</f>
        <v>109.63972239232496</v>
      </c>
      <c r="I37" s="1391" t="s">
        <v>146</v>
      </c>
      <c r="J37" s="1391">
        <f>F37*100/$C37</f>
        <v>102.2657685241886</v>
      </c>
      <c r="K37" s="1392" t="s">
        <v>146</v>
      </c>
    </row>
    <row r="38" spans="1:11" ht="16.5" customHeight="1">
      <c r="A38" s="1387"/>
      <c r="B38" s="1388">
        <v>2006</v>
      </c>
      <c r="C38" s="1390">
        <v>198.2</v>
      </c>
      <c r="D38" s="1389">
        <v>213.2</v>
      </c>
      <c r="E38" s="1389" t="s">
        <v>146</v>
      </c>
      <c r="F38" s="1389">
        <v>198.2</v>
      </c>
      <c r="G38" s="1389">
        <v>240.9</v>
      </c>
      <c r="H38" s="1391">
        <f>D38*100/$C38</f>
        <v>107.5681130171544</v>
      </c>
      <c r="I38" s="1391" t="s">
        <v>146</v>
      </c>
      <c r="J38" s="1391">
        <f>F38*100/$C38</f>
        <v>100</v>
      </c>
      <c r="K38" s="1392" t="s">
        <v>146</v>
      </c>
    </row>
    <row r="39" spans="1:11" ht="16.5" customHeight="1">
      <c r="A39" s="1387"/>
      <c r="B39" s="1388">
        <v>2007</v>
      </c>
      <c r="C39" s="1390">
        <v>330.1</v>
      </c>
      <c r="D39" s="1389">
        <v>266.1</v>
      </c>
      <c r="E39" s="1389" t="s">
        <v>146</v>
      </c>
      <c r="F39" s="1389">
        <v>339.1</v>
      </c>
      <c r="G39" s="1389">
        <v>363.954085</v>
      </c>
      <c r="H39" s="1391">
        <f>D39*100/$C39</f>
        <v>80.61193577703726</v>
      </c>
      <c r="I39" s="1391" t="s">
        <v>146</v>
      </c>
      <c r="J39" s="1391">
        <f>F39*100/$C39</f>
        <v>102.72644653135413</v>
      </c>
      <c r="K39" s="1392" t="s">
        <v>146</v>
      </c>
    </row>
    <row r="40" spans="1:11" ht="16.5" customHeight="1">
      <c r="A40" s="1394"/>
      <c r="B40" s="1395" t="s">
        <v>1383</v>
      </c>
      <c r="C40" s="1396">
        <f>C39*100/C38</f>
        <v>166.5489404641776</v>
      </c>
      <c r="D40" s="1396">
        <f>D39*100/D38</f>
        <v>124.81238273921203</v>
      </c>
      <c r="E40" s="1396"/>
      <c r="F40" s="1396">
        <f>F39*100/F38</f>
        <v>171.08980827447024</v>
      </c>
      <c r="G40" s="1396">
        <f>G39*100/G38</f>
        <v>151.08098173515984</v>
      </c>
      <c r="H40" s="1397"/>
      <c r="I40" s="1397"/>
      <c r="J40" s="1397"/>
      <c r="K40" s="1398"/>
    </row>
    <row r="41" spans="1:11" ht="16.5" customHeight="1">
      <c r="A41" s="1387" t="s">
        <v>745</v>
      </c>
      <c r="B41" s="1388">
        <v>2005</v>
      </c>
      <c r="C41" s="1390">
        <v>45.22</v>
      </c>
      <c r="D41" s="1389">
        <v>45.23</v>
      </c>
      <c r="E41" s="1390">
        <v>44.7</v>
      </c>
      <c r="F41" s="1390">
        <v>41.3</v>
      </c>
      <c r="G41" s="1390">
        <v>42.6</v>
      </c>
      <c r="H41" s="1391">
        <f aca="true" t="shared" si="6" ref="H41:K43">D41*100/$C41</f>
        <v>100.02211410880142</v>
      </c>
      <c r="I41" s="1391">
        <f t="shared" si="6"/>
        <v>98.8500663423264</v>
      </c>
      <c r="J41" s="1391">
        <f t="shared" si="6"/>
        <v>91.3312693498452</v>
      </c>
      <c r="K41" s="1392">
        <f t="shared" si="6"/>
        <v>94.2061034940292</v>
      </c>
    </row>
    <row r="42" spans="1:11" ht="16.5" customHeight="1">
      <c r="A42" s="1387" t="s">
        <v>746</v>
      </c>
      <c r="B42" s="1388">
        <v>2006</v>
      </c>
      <c r="C42" s="1390">
        <v>38.8</v>
      </c>
      <c r="D42" s="1389">
        <v>37.4</v>
      </c>
      <c r="E42" s="1389">
        <v>32.86</v>
      </c>
      <c r="F42" s="1389">
        <v>36.3</v>
      </c>
      <c r="G42" s="1389">
        <v>33.7</v>
      </c>
      <c r="H42" s="1391">
        <f t="shared" si="6"/>
        <v>96.3917525773196</v>
      </c>
      <c r="I42" s="1391">
        <f t="shared" si="6"/>
        <v>84.69072164948454</v>
      </c>
      <c r="J42" s="1391">
        <f t="shared" si="6"/>
        <v>93.55670103092783</v>
      </c>
      <c r="K42" s="1392">
        <f t="shared" si="6"/>
        <v>86.8556701030928</v>
      </c>
    </row>
    <row r="43" spans="1:11" ht="16.5" customHeight="1">
      <c r="A43" s="1387"/>
      <c r="B43" s="1388">
        <v>2007</v>
      </c>
      <c r="C43" s="1390">
        <v>29.8</v>
      </c>
      <c r="D43" s="1389">
        <v>30.7</v>
      </c>
      <c r="E43" s="1389">
        <v>29.8</v>
      </c>
      <c r="F43" s="1389">
        <v>30.4</v>
      </c>
      <c r="G43" s="1389">
        <v>30.7</v>
      </c>
      <c r="H43" s="1391">
        <f t="shared" si="6"/>
        <v>103.02013422818791</v>
      </c>
      <c r="I43" s="1391">
        <f t="shared" si="6"/>
        <v>100</v>
      </c>
      <c r="J43" s="1391">
        <f t="shared" si="6"/>
        <v>102.01342281879194</v>
      </c>
      <c r="K43" s="1392">
        <f t="shared" si="6"/>
        <v>103.02013422818791</v>
      </c>
    </row>
    <row r="44" spans="1:11" ht="16.5" customHeight="1">
      <c r="A44" s="1394"/>
      <c r="B44" s="1395" t="s">
        <v>1383</v>
      </c>
      <c r="C44" s="1396">
        <f>C43*100/C42</f>
        <v>76.80412371134021</v>
      </c>
      <c r="D44" s="1396">
        <f>D43*100/D42</f>
        <v>82.08556149732621</v>
      </c>
      <c r="E44" s="1396">
        <f>E43*100/E42</f>
        <v>90.68776628119294</v>
      </c>
      <c r="F44" s="1396">
        <f>F43*100/F42</f>
        <v>83.7465564738292</v>
      </c>
      <c r="G44" s="1396">
        <f>G43*100/G42</f>
        <v>91.09792284866468</v>
      </c>
      <c r="H44" s="1397"/>
      <c r="I44" s="1397"/>
      <c r="J44" s="1397"/>
      <c r="K44" s="1398"/>
    </row>
    <row r="45" spans="1:11" ht="16.5" customHeight="1">
      <c r="A45" s="1387" t="s">
        <v>32</v>
      </c>
      <c r="B45" s="1388">
        <v>2005</v>
      </c>
      <c r="C45" s="1390">
        <v>150.06</v>
      </c>
      <c r="D45" s="1389">
        <v>82.59</v>
      </c>
      <c r="E45" s="1390">
        <v>118.7</v>
      </c>
      <c r="F45" s="1390">
        <v>103.1</v>
      </c>
      <c r="G45" s="1390">
        <v>149.5</v>
      </c>
      <c r="H45" s="1391">
        <f aca="true" t="shared" si="7" ref="H45:K47">D45*100/$C45</f>
        <v>55.03798480607757</v>
      </c>
      <c r="I45" s="1391">
        <f t="shared" si="7"/>
        <v>79.10169265627083</v>
      </c>
      <c r="J45" s="1391">
        <f t="shared" si="7"/>
        <v>68.70585099293616</v>
      </c>
      <c r="K45" s="1392">
        <f t="shared" si="7"/>
        <v>99.62681594029056</v>
      </c>
    </row>
    <row r="46" spans="1:11" ht="16.5" customHeight="1">
      <c r="A46" s="1387" t="s">
        <v>747</v>
      </c>
      <c r="B46" s="1388">
        <v>2006</v>
      </c>
      <c r="C46" s="1390">
        <v>188.4</v>
      </c>
      <c r="D46" s="1389">
        <v>143.22</v>
      </c>
      <c r="E46" s="1389">
        <v>76.2</v>
      </c>
      <c r="F46" s="1389">
        <v>191.3</v>
      </c>
      <c r="G46" s="1401">
        <v>232.2</v>
      </c>
      <c r="H46" s="1391">
        <f t="shared" si="7"/>
        <v>76.01910828025477</v>
      </c>
      <c r="I46" s="1391">
        <f t="shared" si="7"/>
        <v>40.445859872611464</v>
      </c>
      <c r="J46" s="1391">
        <f t="shared" si="7"/>
        <v>101.53927813163482</v>
      </c>
      <c r="K46" s="1392">
        <f t="shared" si="7"/>
        <v>123.24840764331209</v>
      </c>
    </row>
    <row r="47" spans="1:11" ht="16.5" customHeight="1">
      <c r="A47" s="1387" t="s">
        <v>748</v>
      </c>
      <c r="B47" s="1388">
        <v>2007</v>
      </c>
      <c r="C47" s="1390">
        <v>236.3</v>
      </c>
      <c r="D47" s="1389">
        <v>223.2</v>
      </c>
      <c r="E47" s="1389">
        <v>77.6</v>
      </c>
      <c r="F47" s="1389">
        <v>257.2</v>
      </c>
      <c r="G47" s="1401">
        <v>248.9</v>
      </c>
      <c r="H47" s="1391">
        <f t="shared" si="7"/>
        <v>94.45619974608547</v>
      </c>
      <c r="I47" s="1391">
        <f t="shared" si="7"/>
        <v>32.83961066440964</v>
      </c>
      <c r="J47" s="1391">
        <f t="shared" si="7"/>
        <v>108.84468895471858</v>
      </c>
      <c r="K47" s="1392">
        <f t="shared" si="7"/>
        <v>105.3322048243758</v>
      </c>
    </row>
    <row r="48" spans="1:11" ht="16.5" customHeight="1" thickBot="1">
      <c r="A48" s="1407"/>
      <c r="B48" s="1408" t="s">
        <v>1383</v>
      </c>
      <c r="C48" s="1409">
        <f>C47*100/C46</f>
        <v>125.42462845010616</v>
      </c>
      <c r="D48" s="1409">
        <f>D47*100/D46</f>
        <v>155.84415584415584</v>
      </c>
      <c r="E48" s="1409">
        <f>E47*100/E46</f>
        <v>101.83727034120733</v>
      </c>
      <c r="F48" s="1409">
        <f>F47*100/F46</f>
        <v>134.44851019341348</v>
      </c>
      <c r="G48" s="1409">
        <f>G47*100/G46</f>
        <v>107.19207579672697</v>
      </c>
      <c r="H48" s="1410"/>
      <c r="I48" s="1410"/>
      <c r="J48" s="1410"/>
      <c r="K48" s="1411"/>
    </row>
    <row r="49" spans="1:10" s="1415" customFormat="1" ht="12.75">
      <c r="A49" s="1412" t="s">
        <v>749</v>
      </c>
      <c r="B49" s="1412"/>
      <c r="C49" s="1412"/>
      <c r="D49" s="1412"/>
      <c r="E49" s="1412"/>
      <c r="F49" s="1412"/>
      <c r="G49" s="1412"/>
      <c r="H49" s="1413"/>
      <c r="I49" s="1413"/>
      <c r="J49" s="1414"/>
    </row>
    <row r="50" spans="1:11" s="1415" customFormat="1" ht="12.75">
      <c r="A50" s="2112" t="s">
        <v>750</v>
      </c>
      <c r="B50" s="2112"/>
      <c r="C50" s="2112"/>
      <c r="D50" s="2112"/>
      <c r="E50" s="2112"/>
      <c r="F50" s="2112"/>
      <c r="G50" s="2112"/>
      <c r="H50" s="2112"/>
      <c r="I50" s="2112"/>
      <c r="J50" s="2112"/>
      <c r="K50" s="2112"/>
    </row>
    <row r="51" spans="1:10" s="1415" customFormat="1" ht="12.75">
      <c r="A51" s="1412" t="s">
        <v>751</v>
      </c>
      <c r="B51" s="1412"/>
      <c r="C51" s="1412"/>
      <c r="D51" s="1412"/>
      <c r="E51" s="1412"/>
      <c r="F51" s="1412"/>
      <c r="G51" s="1412"/>
      <c r="H51" s="1413"/>
      <c r="I51" s="1413"/>
      <c r="J51" s="1414"/>
    </row>
    <row r="52" spans="1:11" ht="12" customHeight="1">
      <c r="A52" s="1412" t="s">
        <v>752</v>
      </c>
      <c r="B52" s="1412"/>
      <c r="C52" s="1412"/>
      <c r="D52" s="1412"/>
      <c r="E52" s="1412"/>
      <c r="F52" s="1412"/>
      <c r="G52" s="1412"/>
      <c r="H52" s="1413"/>
      <c r="I52" s="1413"/>
      <c r="J52" s="1413"/>
      <c r="K52" s="1414"/>
    </row>
    <row r="53" spans="1:11" ht="15">
      <c r="A53" s="1412" t="s">
        <v>1070</v>
      </c>
      <c r="H53" s="1399"/>
      <c r="I53" s="1399"/>
      <c r="J53" s="1399"/>
      <c r="K53" s="1416"/>
    </row>
    <row r="54" spans="8:11" ht="15">
      <c r="H54" s="1399"/>
      <c r="I54" s="1399"/>
      <c r="J54" s="1399"/>
      <c r="K54" s="1416"/>
    </row>
    <row r="55" spans="8:11" ht="15">
      <c r="H55" s="1399"/>
      <c r="I55" s="1399"/>
      <c r="J55" s="1399"/>
      <c r="K55" s="1416"/>
    </row>
    <row r="56" spans="8:11" ht="15">
      <c r="H56" s="1399"/>
      <c r="I56" s="1399"/>
      <c r="J56" s="1399"/>
      <c r="K56" s="1416"/>
    </row>
    <row r="57" spans="8:11" ht="15">
      <c r="H57" s="1399"/>
      <c r="I57" s="1399"/>
      <c r="J57" s="1399"/>
      <c r="K57" s="1416"/>
    </row>
    <row r="58" spans="8:11" ht="15">
      <c r="H58" s="1399"/>
      <c r="I58" s="1399"/>
      <c r="J58" s="1399"/>
      <c r="K58" s="1416"/>
    </row>
    <row r="59" ht="15">
      <c r="K59" s="1376"/>
    </row>
    <row r="60" ht="15">
      <c r="K60" s="1376"/>
    </row>
    <row r="61" ht="15">
      <c r="K61" s="1376"/>
    </row>
    <row r="62" ht="15">
      <c r="K62" s="1376"/>
    </row>
    <row r="63" ht="15">
      <c r="K63" s="1376"/>
    </row>
    <row r="64" ht="15">
      <c r="K64" s="1376"/>
    </row>
    <row r="65" ht="15">
      <c r="K65" s="1376"/>
    </row>
    <row r="66" ht="15">
      <c r="K66" s="1376"/>
    </row>
    <row r="67" ht="15">
      <c r="K67" s="1376"/>
    </row>
    <row r="68" spans="5:11" ht="15">
      <c r="E68" s="1417"/>
      <c r="K68" s="1376"/>
    </row>
    <row r="69" ht="15">
      <c r="K69" s="1376"/>
    </row>
    <row r="70" spans="1:11" ht="15">
      <c r="A70" s="1374"/>
      <c r="C70" s="1393"/>
      <c r="D70" s="1393"/>
      <c r="E70" s="1393"/>
      <c r="K70" s="1376"/>
    </row>
    <row r="71" spans="1:11" ht="15">
      <c r="A71" s="1374"/>
      <c r="K71" s="1376"/>
    </row>
    <row r="72" ht="15">
      <c r="K72" s="1376"/>
    </row>
    <row r="73" ht="15">
      <c r="K73" s="1376"/>
    </row>
    <row r="74" ht="15">
      <c r="K74" s="1376"/>
    </row>
    <row r="75" ht="15">
      <c r="K75" s="1376"/>
    </row>
    <row r="76" ht="15">
      <c r="K76" s="1376"/>
    </row>
    <row r="77" ht="15">
      <c r="K77" s="1376"/>
    </row>
    <row r="78" ht="15">
      <c r="K78" s="1376"/>
    </row>
    <row r="79" ht="15">
      <c r="K79" s="1376"/>
    </row>
    <row r="80" ht="15">
      <c r="K80" s="1376"/>
    </row>
    <row r="81" ht="15">
      <c r="K81" s="1376"/>
    </row>
    <row r="82" ht="15">
      <c r="K82" s="1376"/>
    </row>
    <row r="83" ht="15">
      <c r="K83" s="1376"/>
    </row>
    <row r="84" ht="15">
      <c r="K84" s="1376"/>
    </row>
    <row r="85" ht="15">
      <c r="K85" s="1376"/>
    </row>
    <row r="86" ht="15">
      <c r="K86" s="1376"/>
    </row>
    <row r="87" ht="15">
      <c r="K87" s="1376"/>
    </row>
    <row r="88" ht="15">
      <c r="K88" s="1376"/>
    </row>
    <row r="89" ht="15">
      <c r="K89" s="1376"/>
    </row>
    <row r="90" ht="15">
      <c r="K90" s="1376"/>
    </row>
    <row r="91" ht="15">
      <c r="K91" s="1376"/>
    </row>
    <row r="92" ht="15">
      <c r="K92" s="1376"/>
    </row>
    <row r="93" ht="15">
      <c r="K93" s="1376"/>
    </row>
    <row r="94" ht="15">
      <c r="K94" s="1376"/>
    </row>
    <row r="95" ht="15">
      <c r="K95" s="1376"/>
    </row>
    <row r="96" ht="15">
      <c r="K96" s="1376"/>
    </row>
    <row r="97" ht="15">
      <c r="K97" s="1376"/>
    </row>
    <row r="98" ht="15">
      <c r="K98" s="1376"/>
    </row>
    <row r="99" ht="15">
      <c r="K99" s="1376"/>
    </row>
    <row r="100" ht="15">
      <c r="K100" s="1376"/>
    </row>
    <row r="101" ht="15">
      <c r="K101" s="1376"/>
    </row>
    <row r="102" ht="15">
      <c r="K102" s="1376"/>
    </row>
    <row r="103" ht="15">
      <c r="K103" s="1376"/>
    </row>
    <row r="104" ht="15">
      <c r="K104" s="1376"/>
    </row>
    <row r="105" ht="15">
      <c r="K105" s="1376"/>
    </row>
    <row r="106" ht="15">
      <c r="K106" s="1376"/>
    </row>
    <row r="107" ht="15">
      <c r="K107" s="1376"/>
    </row>
    <row r="108" ht="15">
      <c r="K108" s="1376"/>
    </row>
    <row r="109" ht="15">
      <c r="K109" s="1376"/>
    </row>
    <row r="110" ht="15">
      <c r="K110" s="1376"/>
    </row>
    <row r="111" ht="15">
      <c r="K111" s="1376"/>
    </row>
    <row r="112" ht="15">
      <c r="K112" s="1376"/>
    </row>
    <row r="113" ht="15">
      <c r="K113" s="1376"/>
    </row>
    <row r="114" ht="15">
      <c r="K114" s="1376"/>
    </row>
    <row r="115" ht="15">
      <c r="K115" s="1376"/>
    </row>
    <row r="116" ht="15">
      <c r="K116" s="1376"/>
    </row>
    <row r="117" ht="15">
      <c r="K117" s="1376"/>
    </row>
    <row r="118" ht="15">
      <c r="K118" s="1376"/>
    </row>
    <row r="119" ht="15">
      <c r="K119" s="1376"/>
    </row>
    <row r="120" ht="15">
      <c r="K120" s="1376"/>
    </row>
    <row r="121" ht="15">
      <c r="K121" s="1376"/>
    </row>
    <row r="122" ht="15">
      <c r="K122" s="1376"/>
    </row>
    <row r="123" ht="15">
      <c r="K123" s="1376"/>
    </row>
    <row r="124" ht="15">
      <c r="K124" s="1376"/>
    </row>
    <row r="125" ht="15">
      <c r="K125" s="1376"/>
    </row>
    <row r="126" ht="15">
      <c r="K126" s="1376"/>
    </row>
  </sheetData>
  <mergeCells count="4">
    <mergeCell ref="I2:K2"/>
    <mergeCell ref="C3:G3"/>
    <mergeCell ref="H3:K3"/>
    <mergeCell ref="A50:K50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D1">
      <selection activeCell="Y10" sqref="Y10"/>
    </sheetView>
  </sheetViews>
  <sheetFormatPr defaultColWidth="9.140625" defaultRowHeight="15"/>
  <cols>
    <col min="1" max="1" width="9.7109375" style="1422" customWidth="1"/>
    <col min="2" max="2" width="10.421875" style="1422" customWidth="1"/>
    <col min="3" max="7" width="6.7109375" style="1422" customWidth="1"/>
    <col min="8" max="10" width="4.7109375" style="1422" customWidth="1"/>
    <col min="11" max="11" width="5.7109375" style="1422" customWidth="1"/>
    <col min="12" max="12" width="1.421875" style="1422" customWidth="1"/>
    <col min="13" max="13" width="22.00390625" style="1422" customWidth="1"/>
    <col min="14" max="14" width="9.140625" style="1422" customWidth="1"/>
    <col min="15" max="23" width="5.28125" style="1422" customWidth="1"/>
    <col min="24" max="30" width="9.140625" style="1419" customWidth="1"/>
    <col min="31" max="16384" width="9.140625" style="1422" customWidth="1"/>
  </cols>
  <sheetData>
    <row r="1" spans="1:13" ht="15">
      <c r="A1" s="1418" t="s">
        <v>780</v>
      </c>
      <c r="B1" s="1419"/>
      <c r="C1" s="1419"/>
      <c r="D1" s="1419"/>
      <c r="E1" s="1419"/>
      <c r="F1" s="1419"/>
      <c r="G1" s="1419"/>
      <c r="H1" s="1420"/>
      <c r="I1" s="1420"/>
      <c r="J1" s="1420"/>
      <c r="K1" s="1421"/>
      <c r="M1" s="1423" t="s">
        <v>781</v>
      </c>
    </row>
    <row r="2" spans="1:23" ht="16.5" customHeight="1" thickBot="1">
      <c r="A2" s="1418"/>
      <c r="B2" s="1419"/>
      <c r="C2" s="1419"/>
      <c r="D2" s="1419"/>
      <c r="E2" s="1419"/>
      <c r="F2" s="1419"/>
      <c r="G2" s="1419"/>
      <c r="H2" s="1420"/>
      <c r="I2" s="2119" t="s">
        <v>592</v>
      </c>
      <c r="J2" s="2120"/>
      <c r="K2" s="2120"/>
      <c r="T2" s="2117" t="s">
        <v>593</v>
      </c>
      <c r="U2" s="2117"/>
      <c r="V2" s="2117"/>
      <c r="W2" s="2117"/>
    </row>
    <row r="3" spans="1:23" ht="15">
      <c r="A3" s="1424"/>
      <c r="B3" s="1425"/>
      <c r="C3" s="2113" t="s">
        <v>753</v>
      </c>
      <c r="D3" s="2113"/>
      <c r="E3" s="2113"/>
      <c r="F3" s="2113"/>
      <c r="G3" s="2114"/>
      <c r="H3" s="2115" t="s">
        <v>724</v>
      </c>
      <c r="I3" s="2113"/>
      <c r="J3" s="2113"/>
      <c r="K3" s="2116"/>
      <c r="M3" s="1428"/>
      <c r="N3" s="1429"/>
      <c r="O3" s="2118" t="s">
        <v>754</v>
      </c>
      <c r="P3" s="2118"/>
      <c r="Q3" s="2115"/>
      <c r="R3" s="1426"/>
      <c r="S3" s="1427"/>
      <c r="T3" s="2115" t="s">
        <v>755</v>
      </c>
      <c r="U3" s="2113"/>
      <c r="V3" s="2113"/>
      <c r="W3" s="2116"/>
    </row>
    <row r="4" spans="1:23" ht="15.75" thickBot="1">
      <c r="A4" s="1430" t="s">
        <v>68</v>
      </c>
      <c r="B4" s="1431" t="s">
        <v>725</v>
      </c>
      <c r="C4" s="1432" t="s">
        <v>726</v>
      </c>
      <c r="D4" s="1433" t="s">
        <v>727</v>
      </c>
      <c r="E4" s="1433" t="s">
        <v>728</v>
      </c>
      <c r="F4" s="1433" t="s">
        <v>729</v>
      </c>
      <c r="G4" s="1433" t="s">
        <v>730</v>
      </c>
      <c r="H4" s="1434" t="s">
        <v>727</v>
      </c>
      <c r="I4" s="1434" t="s">
        <v>728</v>
      </c>
      <c r="J4" s="1434" t="s">
        <v>729</v>
      </c>
      <c r="K4" s="1435" t="s">
        <v>730</v>
      </c>
      <c r="M4" s="1436" t="s">
        <v>68</v>
      </c>
      <c r="N4" s="1437" t="s">
        <v>725</v>
      </c>
      <c r="O4" s="1434" t="s">
        <v>726</v>
      </c>
      <c r="P4" s="1434" t="s">
        <v>727</v>
      </c>
      <c r="Q4" s="1434" t="s">
        <v>756</v>
      </c>
      <c r="R4" s="1434" t="s">
        <v>729</v>
      </c>
      <c r="S4" s="1434" t="s">
        <v>730</v>
      </c>
      <c r="T4" s="1434" t="s">
        <v>727</v>
      </c>
      <c r="U4" s="1434" t="s">
        <v>756</v>
      </c>
      <c r="V4" s="1433" t="s">
        <v>729</v>
      </c>
      <c r="W4" s="1435" t="s">
        <v>730</v>
      </c>
    </row>
    <row r="5" spans="1:25" ht="15.75" thickTop="1">
      <c r="A5" s="1438" t="s">
        <v>757</v>
      </c>
      <c r="B5" s="1439">
        <v>2005</v>
      </c>
      <c r="C5" s="1440">
        <v>1152.2</v>
      </c>
      <c r="D5" s="1440">
        <v>1386.89</v>
      </c>
      <c r="E5" s="1440">
        <v>1030</v>
      </c>
      <c r="F5" s="1440">
        <v>1078</v>
      </c>
      <c r="G5" s="1441">
        <v>1258.3</v>
      </c>
      <c r="H5" s="1442">
        <f aca="true" t="shared" si="0" ref="H5:K7">D5*100/$C5</f>
        <v>120.3688595729908</v>
      </c>
      <c r="I5" s="1442">
        <f t="shared" si="0"/>
        <v>89.39420239541747</v>
      </c>
      <c r="J5" s="1442">
        <f t="shared" si="0"/>
        <v>93.56014580801944</v>
      </c>
      <c r="K5" s="1443">
        <f t="shared" si="0"/>
        <v>109.20847075160562</v>
      </c>
      <c r="M5" s="1444" t="s">
        <v>758</v>
      </c>
      <c r="N5" s="1439">
        <v>2005</v>
      </c>
      <c r="O5" s="1445">
        <v>3</v>
      </c>
      <c r="P5" s="1446">
        <v>2.91</v>
      </c>
      <c r="Q5" s="1445">
        <v>3.1</v>
      </c>
      <c r="R5" s="1445">
        <v>2.918</v>
      </c>
      <c r="S5" s="1445" t="s">
        <v>146</v>
      </c>
      <c r="T5" s="1445">
        <f>P5*100/O5</f>
        <v>97</v>
      </c>
      <c r="U5" s="1447">
        <f>Q5*100/O5</f>
        <v>103.33333333333333</v>
      </c>
      <c r="V5" s="1445">
        <f>R5*100/O5</f>
        <v>97.26666666666667</v>
      </c>
      <c r="W5" s="1448" t="s">
        <v>146</v>
      </c>
      <c r="X5" s="1449"/>
      <c r="Y5" s="1449"/>
    </row>
    <row r="6" spans="1:25" ht="15">
      <c r="A6" s="1438" t="s">
        <v>759</v>
      </c>
      <c r="B6" s="1439">
        <v>2006</v>
      </c>
      <c r="C6" s="1440">
        <v>1226.9</v>
      </c>
      <c r="D6" s="1450">
        <v>1478</v>
      </c>
      <c r="E6" s="1450">
        <v>1050</v>
      </c>
      <c r="F6" s="1450">
        <v>1123</v>
      </c>
      <c r="G6" s="1451">
        <f>2852*0.524</f>
        <v>1494.448</v>
      </c>
      <c r="H6" s="1442">
        <f t="shared" si="0"/>
        <v>120.4662156654984</v>
      </c>
      <c r="I6" s="1442">
        <f t="shared" si="0"/>
        <v>85.5815469883446</v>
      </c>
      <c r="J6" s="1442">
        <f t="shared" si="0"/>
        <v>91.53150215991522</v>
      </c>
      <c r="K6" s="1443">
        <f t="shared" si="0"/>
        <v>121.80683022251203</v>
      </c>
      <c r="M6" s="1444"/>
      <c r="N6" s="1439">
        <v>2006</v>
      </c>
      <c r="O6" s="1445">
        <v>3.1</v>
      </c>
      <c r="P6" s="1446">
        <v>3.07</v>
      </c>
      <c r="Q6" s="1446">
        <v>3.41</v>
      </c>
      <c r="R6" s="1446">
        <v>2.915</v>
      </c>
      <c r="S6" s="1446" t="s">
        <v>146</v>
      </c>
      <c r="T6" s="1445">
        <f>P6*100/O6</f>
        <v>99.03225806451613</v>
      </c>
      <c r="U6" s="1447">
        <f>Q6*100/O6</f>
        <v>110</v>
      </c>
      <c r="V6" s="1445">
        <f>R6*100/O6</f>
        <v>94.03225806451613</v>
      </c>
      <c r="W6" s="1448" t="s">
        <v>146</v>
      </c>
      <c r="X6" s="1449"/>
      <c r="Y6" s="1449"/>
    </row>
    <row r="7" spans="1:25" ht="15">
      <c r="A7" s="1438"/>
      <c r="B7" s="1439">
        <v>2007</v>
      </c>
      <c r="C7" s="1440">
        <v>1324.73</v>
      </c>
      <c r="D7" s="1450">
        <v>1347.7</v>
      </c>
      <c r="E7" s="1450">
        <v>1189.7</v>
      </c>
      <c r="F7" s="1450">
        <v>1142</v>
      </c>
      <c r="G7" s="1451">
        <v>1400.4</v>
      </c>
      <c r="H7" s="1442">
        <f t="shared" si="0"/>
        <v>101.73393823647082</v>
      </c>
      <c r="I7" s="1442">
        <f t="shared" si="0"/>
        <v>89.80697953545251</v>
      </c>
      <c r="J7" s="1442">
        <f t="shared" si="0"/>
        <v>86.20624580103116</v>
      </c>
      <c r="K7" s="1443">
        <f t="shared" si="0"/>
        <v>105.71210737282314</v>
      </c>
      <c r="M7" s="1444"/>
      <c r="N7" s="1439">
        <v>2007</v>
      </c>
      <c r="O7" s="1452">
        <v>3.133135154048772</v>
      </c>
      <c r="P7" s="1446">
        <v>3.03</v>
      </c>
      <c r="Q7" s="1446">
        <v>3.17</v>
      </c>
      <c r="R7" s="1446">
        <v>2.84</v>
      </c>
      <c r="S7" s="1446" t="s">
        <v>146</v>
      </c>
      <c r="T7" s="1445">
        <f>P7*100/O7</f>
        <v>96.70824433106576</v>
      </c>
      <c r="U7" s="1447">
        <f>Q7*100/O7</f>
        <v>101.17661205593348</v>
      </c>
      <c r="V7" s="1445">
        <f>R7*100/O7</f>
        <v>90.64403099017385</v>
      </c>
      <c r="W7" s="1448" t="s">
        <v>146</v>
      </c>
      <c r="X7" s="1449"/>
      <c r="Y7" s="1449"/>
    </row>
    <row r="8" spans="1:25" ht="15">
      <c r="A8" s="1453"/>
      <c r="B8" s="1454" t="s">
        <v>1383</v>
      </c>
      <c r="C8" s="1455">
        <f>C7*100/C6</f>
        <v>107.9737549922569</v>
      </c>
      <c r="D8" s="1455">
        <f>D7*100/D6</f>
        <v>91.18403247631935</v>
      </c>
      <c r="E8" s="1455">
        <f>E7*100/E6</f>
        <v>113.3047619047619</v>
      </c>
      <c r="F8" s="1455">
        <f>F7*100/F6</f>
        <v>101.69189670525378</v>
      </c>
      <c r="G8" s="1455">
        <f>G7*100/G6</f>
        <v>93.70684025138378</v>
      </c>
      <c r="H8" s="1456"/>
      <c r="I8" s="1456"/>
      <c r="J8" s="1456"/>
      <c r="K8" s="1457"/>
      <c r="M8" s="1458"/>
      <c r="N8" s="1454" t="s">
        <v>1383</v>
      </c>
      <c r="O8" s="1459">
        <f>O7*100/O6</f>
        <v>101.06887593705716</v>
      </c>
      <c r="P8" s="1460">
        <f>P7*100/P6</f>
        <v>98.6970684039088</v>
      </c>
      <c r="Q8" s="1460">
        <f>Q7*100/Q6</f>
        <v>92.96187683284457</v>
      </c>
      <c r="R8" s="1460">
        <f>R7*100/R6</f>
        <v>97.42710120068611</v>
      </c>
      <c r="S8" s="1460"/>
      <c r="T8" s="1460"/>
      <c r="U8" s="1461"/>
      <c r="V8" s="1459"/>
      <c r="W8" s="1462"/>
      <c r="X8" s="1449"/>
      <c r="Y8" s="1449"/>
    </row>
    <row r="9" spans="1:25" ht="15">
      <c r="A9" s="1463" t="s">
        <v>760</v>
      </c>
      <c r="B9" s="1439">
        <v>2005</v>
      </c>
      <c r="C9" s="1440">
        <v>243.95</v>
      </c>
      <c r="D9" s="1440">
        <v>275.82</v>
      </c>
      <c r="E9" s="1440">
        <v>230</v>
      </c>
      <c r="F9" s="1440">
        <v>259.3</v>
      </c>
      <c r="G9" s="1445">
        <f>289*1.03</f>
        <v>297.67</v>
      </c>
      <c r="H9" s="1442">
        <f aca="true" t="shared" si="1" ref="H9:K11">D9*100/$C9</f>
        <v>113.0641524902644</v>
      </c>
      <c r="I9" s="1442">
        <f t="shared" si="1"/>
        <v>94.28161508505842</v>
      </c>
      <c r="J9" s="1442">
        <f t="shared" si="1"/>
        <v>106.29227300676368</v>
      </c>
      <c r="K9" s="1443">
        <f t="shared" si="1"/>
        <v>122.02090592334496</v>
      </c>
      <c r="M9" s="1444" t="s">
        <v>761</v>
      </c>
      <c r="N9" s="1439">
        <v>2005</v>
      </c>
      <c r="O9" s="1445">
        <v>4.3</v>
      </c>
      <c r="P9" s="1446">
        <v>4.44</v>
      </c>
      <c r="Q9" s="1445">
        <v>4.65</v>
      </c>
      <c r="R9" s="1445">
        <v>2.946</v>
      </c>
      <c r="S9" s="1445" t="s">
        <v>146</v>
      </c>
      <c r="T9" s="1445">
        <f>P9*100/O9</f>
        <v>103.25581395348838</v>
      </c>
      <c r="U9" s="1447">
        <f>Q9*100/O9</f>
        <v>108.13953488372094</v>
      </c>
      <c r="V9" s="1445">
        <f>R9*100/O9</f>
        <v>68.51162790697676</v>
      </c>
      <c r="W9" s="1448" t="s">
        <v>146</v>
      </c>
      <c r="X9" s="1449"/>
      <c r="Y9" s="1449"/>
    </row>
    <row r="10" spans="1:25" ht="15">
      <c r="A10" s="1463"/>
      <c r="B10" s="1439">
        <v>2006</v>
      </c>
      <c r="C10" s="1440">
        <v>252.17</v>
      </c>
      <c r="D10" s="1450">
        <v>276</v>
      </c>
      <c r="E10" s="1450">
        <v>240</v>
      </c>
      <c r="F10" s="1450">
        <v>242</v>
      </c>
      <c r="G10" s="1445">
        <f>279*1.03</f>
        <v>287.37</v>
      </c>
      <c r="H10" s="1442">
        <f t="shared" si="1"/>
        <v>109.44997422373795</v>
      </c>
      <c r="I10" s="1442">
        <f t="shared" si="1"/>
        <v>95.17389062933735</v>
      </c>
      <c r="J10" s="1442">
        <f t="shared" si="1"/>
        <v>95.96700638458184</v>
      </c>
      <c r="K10" s="1443">
        <f t="shared" si="1"/>
        <v>113.95883729230282</v>
      </c>
      <c r="M10" s="1444"/>
      <c r="N10" s="1439">
        <v>2006</v>
      </c>
      <c r="O10" s="1445">
        <v>4.6</v>
      </c>
      <c r="P10" s="1446">
        <v>4.82</v>
      </c>
      <c r="Q10" s="1446">
        <v>5.3</v>
      </c>
      <c r="R10" s="1446">
        <v>2.999</v>
      </c>
      <c r="S10" s="1446" t="s">
        <v>146</v>
      </c>
      <c r="T10" s="1445">
        <f>P10*100/O10</f>
        <v>104.78260869565219</v>
      </c>
      <c r="U10" s="1447">
        <f>Q10*100/O10</f>
        <v>115.21739130434783</v>
      </c>
      <c r="V10" s="1445">
        <f>R10*100/O10</f>
        <v>65.19565217391306</v>
      </c>
      <c r="W10" s="1448" t="s">
        <v>146</v>
      </c>
      <c r="X10" s="1449"/>
      <c r="Y10" s="1449"/>
    </row>
    <row r="11" spans="1:25" ht="15">
      <c r="A11" s="1463"/>
      <c r="B11" s="1439">
        <v>2007</v>
      </c>
      <c r="C11" s="1440">
        <v>286.2</v>
      </c>
      <c r="D11" s="1450">
        <v>293.4</v>
      </c>
      <c r="E11" s="1450">
        <v>283.147</v>
      </c>
      <c r="F11" s="1450">
        <v>289</v>
      </c>
      <c r="G11" s="1464">
        <f>292.5*1.03</f>
        <v>301.27500000000003</v>
      </c>
      <c r="H11" s="1442">
        <f t="shared" si="1"/>
        <v>102.51572327044025</v>
      </c>
      <c r="I11" s="1442">
        <f t="shared" si="1"/>
        <v>98.93326345213138</v>
      </c>
      <c r="J11" s="1442">
        <f t="shared" si="1"/>
        <v>100.97833682739343</v>
      </c>
      <c r="K11" s="1443">
        <f t="shared" si="1"/>
        <v>105.26729559748429</v>
      </c>
      <c r="M11" s="1444"/>
      <c r="N11" s="1439">
        <v>2007</v>
      </c>
      <c r="O11" s="1452">
        <v>5.017042194899716</v>
      </c>
      <c r="P11" s="1446">
        <v>4.9</v>
      </c>
      <c r="Q11" s="1446">
        <v>4.18</v>
      </c>
      <c r="R11" s="1446">
        <v>3.161</v>
      </c>
      <c r="S11" s="1446" t="s">
        <v>146</v>
      </c>
      <c r="T11" s="1445">
        <f>P11*100/O11</f>
        <v>97.66710762331839</v>
      </c>
      <c r="U11" s="1447">
        <f>Q11*100/O11</f>
        <v>83.31602242152465</v>
      </c>
      <c r="V11" s="1445">
        <f>R11*100/O11</f>
        <v>63.005250448430495</v>
      </c>
      <c r="W11" s="1448" t="s">
        <v>146</v>
      </c>
      <c r="X11" s="1449"/>
      <c r="Y11" s="1449"/>
    </row>
    <row r="12" spans="1:25" ht="15">
      <c r="A12" s="1465"/>
      <c r="B12" s="1454" t="s">
        <v>1383</v>
      </c>
      <c r="C12" s="1455">
        <f>C11*100/C10</f>
        <v>113.4948645754848</v>
      </c>
      <c r="D12" s="1455">
        <f>D11*100/D10</f>
        <v>106.30434782608694</v>
      </c>
      <c r="E12" s="1455">
        <f>E11*100/E10</f>
        <v>117.97791666666667</v>
      </c>
      <c r="F12" s="1455">
        <f>F11*100/F10</f>
        <v>119.42148760330579</v>
      </c>
      <c r="G12" s="1455">
        <f>G11*100/G10</f>
        <v>104.83870967741936</v>
      </c>
      <c r="H12" s="1456"/>
      <c r="I12" s="1456"/>
      <c r="J12" s="1456"/>
      <c r="K12" s="1457"/>
      <c r="M12" s="1458"/>
      <c r="N12" s="1454" t="s">
        <v>1383</v>
      </c>
      <c r="O12" s="1459">
        <f>O11*100/O10</f>
        <v>109.06613467173297</v>
      </c>
      <c r="P12" s="1460">
        <f>P11*100/P10</f>
        <v>101.6597510373444</v>
      </c>
      <c r="Q12" s="1460">
        <f>Q11*100/Q10</f>
        <v>78.86792452830188</v>
      </c>
      <c r="R12" s="1460">
        <f>R11*100/R10</f>
        <v>105.40180060020008</v>
      </c>
      <c r="S12" s="1460"/>
      <c r="T12" s="1460"/>
      <c r="U12" s="1461"/>
      <c r="V12" s="1459"/>
      <c r="W12" s="1462"/>
      <c r="X12" s="1449"/>
      <c r="Y12" s="1449"/>
    </row>
    <row r="13" spans="1:25" ht="15">
      <c r="A13" s="1438" t="s">
        <v>762</v>
      </c>
      <c r="B13" s="1439">
        <v>2005</v>
      </c>
      <c r="C13" s="1440">
        <v>946.82</v>
      </c>
      <c r="D13" s="1451">
        <v>1087.5</v>
      </c>
      <c r="E13" s="1440">
        <v>970</v>
      </c>
      <c r="F13" s="1451">
        <v>1110</v>
      </c>
      <c r="G13" s="1440">
        <v>1111.1</v>
      </c>
      <c r="H13" s="1466">
        <f aca="true" t="shared" si="2" ref="H13:K15">D13*100/$C13</f>
        <v>114.85815677742337</v>
      </c>
      <c r="I13" s="1442">
        <f t="shared" si="2"/>
        <v>102.44819501066728</v>
      </c>
      <c r="J13" s="1466">
        <f t="shared" si="2"/>
        <v>117.2345324348873</v>
      </c>
      <c r="K13" s="1443">
        <f t="shared" si="2"/>
        <v>117.3507108003633</v>
      </c>
      <c r="M13" s="1444" t="s">
        <v>763</v>
      </c>
      <c r="N13" s="1439">
        <v>2005</v>
      </c>
      <c r="O13" s="1445">
        <v>1.46</v>
      </c>
      <c r="P13" s="1446">
        <v>1.28</v>
      </c>
      <c r="Q13" s="1445">
        <v>0.99</v>
      </c>
      <c r="R13" s="1445">
        <v>1.505</v>
      </c>
      <c r="S13" s="1445">
        <v>1.49</v>
      </c>
      <c r="T13" s="1445">
        <f>P13*100/O13</f>
        <v>87.67123287671232</v>
      </c>
      <c r="U13" s="1447">
        <f>Q13*100/O13</f>
        <v>67.8082191780822</v>
      </c>
      <c r="V13" s="1445">
        <f>R13*100/O13</f>
        <v>103.08219178082192</v>
      </c>
      <c r="W13" s="1448">
        <f>S13*100/O13</f>
        <v>102.05479452054794</v>
      </c>
      <c r="X13" s="1449"/>
      <c r="Y13" s="1449"/>
    </row>
    <row r="14" spans="1:25" ht="15">
      <c r="A14" s="1438" t="s">
        <v>759</v>
      </c>
      <c r="B14" s="1439">
        <v>2006</v>
      </c>
      <c r="C14" s="1440">
        <v>1004.6</v>
      </c>
      <c r="D14" s="1451">
        <f>(1122+851)/2</f>
        <v>986.5</v>
      </c>
      <c r="E14" s="1440">
        <v>910</v>
      </c>
      <c r="F14" s="1451">
        <v>1109</v>
      </c>
      <c r="G14" s="1440">
        <v>1115.1</v>
      </c>
      <c r="H14" s="1466">
        <f t="shared" si="2"/>
        <v>98.19828787577146</v>
      </c>
      <c r="I14" s="1442">
        <f t="shared" si="2"/>
        <v>90.58331674298228</v>
      </c>
      <c r="J14" s="1466">
        <f t="shared" si="2"/>
        <v>110.39219589886521</v>
      </c>
      <c r="K14" s="1443">
        <f t="shared" si="2"/>
        <v>110.99940274736211</v>
      </c>
      <c r="M14" s="1444" t="s">
        <v>764</v>
      </c>
      <c r="N14" s="1439">
        <v>2006</v>
      </c>
      <c r="O14" s="1445">
        <v>1.5</v>
      </c>
      <c r="P14" s="1446">
        <v>1.25</v>
      </c>
      <c r="Q14" s="1446">
        <v>1.01</v>
      </c>
      <c r="R14" s="1446">
        <v>1.401</v>
      </c>
      <c r="S14" s="1446">
        <v>1.52</v>
      </c>
      <c r="T14" s="1445">
        <f>P14*100/O14</f>
        <v>83.33333333333333</v>
      </c>
      <c r="U14" s="1447">
        <f>Q14*100/O14</f>
        <v>67.33333333333333</v>
      </c>
      <c r="V14" s="1445">
        <f>R14*100/O14</f>
        <v>93.39999999999999</v>
      </c>
      <c r="W14" s="1448">
        <f>S14*100/O14</f>
        <v>101.33333333333333</v>
      </c>
      <c r="X14" s="1449"/>
      <c r="Y14" s="1449"/>
    </row>
    <row r="15" spans="1:25" ht="15">
      <c r="A15" s="1438"/>
      <c r="B15" s="1439">
        <v>2007</v>
      </c>
      <c r="C15" s="1440">
        <v>969.88</v>
      </c>
      <c r="D15" s="1451">
        <v>917.9</v>
      </c>
      <c r="E15" s="1440">
        <v>930</v>
      </c>
      <c r="F15" s="1451">
        <v>1037</v>
      </c>
      <c r="G15" s="1440">
        <v>1017.7</v>
      </c>
      <c r="H15" s="1442">
        <f t="shared" si="2"/>
        <v>94.6405740916402</v>
      </c>
      <c r="I15" s="1442">
        <f t="shared" si="2"/>
        <v>95.88815111147771</v>
      </c>
      <c r="J15" s="1442">
        <f t="shared" si="2"/>
        <v>106.92044376623912</v>
      </c>
      <c r="K15" s="1443">
        <f t="shared" si="2"/>
        <v>104.93050686682889</v>
      </c>
      <c r="M15" s="1444"/>
      <c r="N15" s="1439">
        <v>2007</v>
      </c>
      <c r="O15" s="1452">
        <v>1.6160038554376652</v>
      </c>
      <c r="P15" s="1446">
        <v>1.39</v>
      </c>
      <c r="Q15" s="1446">
        <v>1.31</v>
      </c>
      <c r="R15" s="1446">
        <v>1.694</v>
      </c>
      <c r="S15" s="1446" t="s">
        <v>146</v>
      </c>
      <c r="T15" s="1445">
        <f>P15*100/O15</f>
        <v>86.01464627221101</v>
      </c>
      <c r="U15" s="1447">
        <f>Q15*100/O15</f>
        <v>81.06416303352262</v>
      </c>
      <c r="V15" s="1445">
        <f>R15*100/O15</f>
        <v>104.82648257922695</v>
      </c>
      <c r="W15" s="1448" t="s">
        <v>146</v>
      </c>
      <c r="X15" s="1449"/>
      <c r="Y15" s="1449"/>
    </row>
    <row r="16" spans="1:25" ht="15">
      <c r="A16" s="1453"/>
      <c r="B16" s="1454" t="s">
        <v>1383</v>
      </c>
      <c r="C16" s="1455">
        <f>C15*100/C14</f>
        <v>96.54389806888314</v>
      </c>
      <c r="D16" s="1455">
        <f>D15*100/D14</f>
        <v>93.04612265585403</v>
      </c>
      <c r="E16" s="1455">
        <f>E15*100/E14</f>
        <v>102.1978021978022</v>
      </c>
      <c r="F16" s="1455">
        <f>F15*100/F14</f>
        <v>93.50766456266908</v>
      </c>
      <c r="G16" s="1455">
        <f>G15*100/G14</f>
        <v>91.26535736705229</v>
      </c>
      <c r="H16" s="1467"/>
      <c r="I16" s="1456"/>
      <c r="J16" s="1467"/>
      <c r="K16" s="1457"/>
      <c r="M16" s="1458"/>
      <c r="N16" s="1454" t="s">
        <v>1383</v>
      </c>
      <c r="O16" s="1459">
        <f>O15*100/O14</f>
        <v>107.73359036251101</v>
      </c>
      <c r="P16" s="1460">
        <f>P15*100/P14</f>
        <v>111.2</v>
      </c>
      <c r="Q16" s="1460">
        <f>Q15*100/Q14</f>
        <v>129.7029702970297</v>
      </c>
      <c r="R16" s="1460">
        <f>R15*100/R14</f>
        <v>120.91363311920057</v>
      </c>
      <c r="S16" s="1460"/>
      <c r="T16" s="1460"/>
      <c r="U16" s="1461"/>
      <c r="V16" s="1459"/>
      <c r="W16" s="1462"/>
      <c r="X16" s="1449"/>
      <c r="Y16" s="1449"/>
    </row>
    <row r="17" spans="1:25" ht="15">
      <c r="A17" s="1438" t="s">
        <v>765</v>
      </c>
      <c r="B17" s="1439">
        <v>2005</v>
      </c>
      <c r="C17" s="1440">
        <v>712.44</v>
      </c>
      <c r="D17" s="1451">
        <v>707.76</v>
      </c>
      <c r="E17" s="1440">
        <v>781</v>
      </c>
      <c r="F17" s="1451">
        <v>686</v>
      </c>
      <c r="G17" s="1440">
        <v>800.2</v>
      </c>
      <c r="H17" s="1466">
        <f aca="true" t="shared" si="3" ref="H17:K19">D17*100/$C17</f>
        <v>99.34310257705911</v>
      </c>
      <c r="I17" s="1442">
        <f t="shared" si="3"/>
        <v>109.62326652068946</v>
      </c>
      <c r="J17" s="1466">
        <f t="shared" si="3"/>
        <v>96.28881028577844</v>
      </c>
      <c r="K17" s="1443">
        <f t="shared" si="3"/>
        <v>112.31823030711357</v>
      </c>
      <c r="M17" s="1444" t="s">
        <v>766</v>
      </c>
      <c r="N17" s="1439">
        <v>2005</v>
      </c>
      <c r="O17" s="1445">
        <v>3</v>
      </c>
      <c r="P17" s="1446">
        <v>3.06</v>
      </c>
      <c r="Q17" s="1445">
        <v>2.96</v>
      </c>
      <c r="R17" s="1445">
        <v>3.687</v>
      </c>
      <c r="S17" s="1445">
        <v>2.75</v>
      </c>
      <c r="T17" s="1445">
        <f>P17*100/O17</f>
        <v>102</v>
      </c>
      <c r="U17" s="1447">
        <f>Q17*100/O17</f>
        <v>98.66666666666667</v>
      </c>
      <c r="V17" s="1445">
        <f>R17*100/O17</f>
        <v>122.89999999999999</v>
      </c>
      <c r="W17" s="1448">
        <f>S17*100/O17</f>
        <v>91.66666666666667</v>
      </c>
      <c r="X17" s="1449"/>
      <c r="Y17" s="1449"/>
    </row>
    <row r="18" spans="1:25" ht="15">
      <c r="A18" s="1438" t="s">
        <v>767</v>
      </c>
      <c r="B18" s="1439">
        <v>2006</v>
      </c>
      <c r="C18" s="1440">
        <v>671.96</v>
      </c>
      <c r="D18" s="1451">
        <v>677</v>
      </c>
      <c r="E18" s="1440">
        <v>710</v>
      </c>
      <c r="F18" s="1451">
        <v>645</v>
      </c>
      <c r="G18" s="1440">
        <v>789.3</v>
      </c>
      <c r="H18" s="1466">
        <f t="shared" si="3"/>
        <v>100.7500446455146</v>
      </c>
      <c r="I18" s="1442">
        <f t="shared" si="3"/>
        <v>105.66105125305077</v>
      </c>
      <c r="J18" s="1466">
        <f t="shared" si="3"/>
        <v>95.987856420025</v>
      </c>
      <c r="K18" s="1443">
        <f t="shared" si="3"/>
        <v>117.46234894934221</v>
      </c>
      <c r="M18" s="1444"/>
      <c r="N18" s="1439">
        <v>2006</v>
      </c>
      <c r="O18" s="1445">
        <v>3</v>
      </c>
      <c r="P18" s="1446">
        <v>2.95</v>
      </c>
      <c r="Q18" s="1446">
        <v>2.92</v>
      </c>
      <c r="R18" s="1446">
        <v>3.59</v>
      </c>
      <c r="S18" s="1446">
        <v>2.525</v>
      </c>
      <c r="T18" s="1445">
        <f>P18*100/O18</f>
        <v>98.33333333333333</v>
      </c>
      <c r="U18" s="1447">
        <f>Q18*100/O18</f>
        <v>97.33333333333333</v>
      </c>
      <c r="V18" s="1445">
        <f>R18*100/O18</f>
        <v>119.66666666666667</v>
      </c>
      <c r="W18" s="1448">
        <f>S18*100/O18</f>
        <v>84.16666666666667</v>
      </c>
      <c r="X18" s="1449"/>
      <c r="Y18" s="1449"/>
    </row>
    <row r="19" spans="1:25" ht="15">
      <c r="A19" s="1438" t="s">
        <v>759</v>
      </c>
      <c r="B19" s="1439">
        <v>2007</v>
      </c>
      <c r="C19" s="1440">
        <v>798.2</v>
      </c>
      <c r="D19" s="1451">
        <v>748.7</v>
      </c>
      <c r="E19" s="1440">
        <v>816.7</v>
      </c>
      <c r="F19" s="1451">
        <v>789</v>
      </c>
      <c r="G19" s="1440">
        <v>862.6</v>
      </c>
      <c r="H19" s="1442">
        <f t="shared" si="3"/>
        <v>93.79854673014282</v>
      </c>
      <c r="I19" s="1442">
        <f t="shared" si="3"/>
        <v>102.31771485843146</v>
      </c>
      <c r="J19" s="1442">
        <f t="shared" si="3"/>
        <v>98.84740666499624</v>
      </c>
      <c r="K19" s="1443">
        <f t="shared" si="3"/>
        <v>108.0681533450263</v>
      </c>
      <c r="M19" s="1444"/>
      <c r="N19" s="1439">
        <v>2007</v>
      </c>
      <c r="O19" s="1452">
        <v>3.560300122613812</v>
      </c>
      <c r="P19" s="1446">
        <v>3.29</v>
      </c>
      <c r="Q19" s="1446">
        <f>0.73*4</f>
        <v>2.92</v>
      </c>
      <c r="R19" s="1446">
        <v>4.01</v>
      </c>
      <c r="S19" s="1446">
        <v>3.229</v>
      </c>
      <c r="T19" s="1445">
        <f>P19*100/O19</f>
        <v>92.40793996840442</v>
      </c>
      <c r="U19" s="1447">
        <f>Q19*100/O19</f>
        <v>82.01555766192732</v>
      </c>
      <c r="V19" s="1445">
        <f>R19*100/O19</f>
        <v>112.63095418641389</v>
      </c>
      <c r="W19" s="1448">
        <f>S19*100/O19</f>
        <v>90.69460126382306</v>
      </c>
      <c r="X19" s="1449"/>
      <c r="Y19" s="1449"/>
    </row>
    <row r="20" spans="1:25" ht="15">
      <c r="A20" s="1453"/>
      <c r="B20" s="1454" t="s">
        <v>1383</v>
      </c>
      <c r="C20" s="1455">
        <f>C19*100/C18</f>
        <v>118.78683254955652</v>
      </c>
      <c r="D20" s="1455">
        <f>D19*100/D18</f>
        <v>110.59084194977844</v>
      </c>
      <c r="E20" s="1455">
        <f>E19*100/E18</f>
        <v>115.02816901408451</v>
      </c>
      <c r="F20" s="1455">
        <f>F19*100/F18</f>
        <v>122.32558139534883</v>
      </c>
      <c r="G20" s="1455">
        <f>G19*100/G18</f>
        <v>109.28670974281009</v>
      </c>
      <c r="H20" s="1467"/>
      <c r="I20" s="1456"/>
      <c r="J20" s="1467"/>
      <c r="K20" s="1457"/>
      <c r="M20" s="1458"/>
      <c r="N20" s="1454" t="s">
        <v>1383</v>
      </c>
      <c r="O20" s="1459">
        <f>O19*100/O18</f>
        <v>118.67667075379372</v>
      </c>
      <c r="P20" s="1460">
        <f>P19*100/P18</f>
        <v>111.52542372881355</v>
      </c>
      <c r="Q20" s="1460">
        <f>Q19*100/Q18</f>
        <v>100</v>
      </c>
      <c r="R20" s="1460">
        <f>R19*100/R18</f>
        <v>111.6991643454039</v>
      </c>
      <c r="S20" s="1460">
        <f>S19*100/S18</f>
        <v>127.8811881188119</v>
      </c>
      <c r="T20" s="1460"/>
      <c r="U20" s="1461"/>
      <c r="V20" s="1459"/>
      <c r="W20" s="1462"/>
      <c r="X20" s="1449"/>
      <c r="Y20" s="1449"/>
    </row>
    <row r="21" spans="1:25" ht="15">
      <c r="A21" s="1438" t="s">
        <v>768</v>
      </c>
      <c r="B21" s="1439">
        <v>2005</v>
      </c>
      <c r="C21" s="1440">
        <v>49.4</v>
      </c>
      <c r="D21" s="1451">
        <v>49.42</v>
      </c>
      <c r="E21" s="1440">
        <v>48.5</v>
      </c>
      <c r="F21" s="1451">
        <f>890.4/16.7</f>
        <v>53.31736526946108</v>
      </c>
      <c r="G21" s="1440">
        <v>55.6</v>
      </c>
      <c r="H21" s="1466">
        <f aca="true" t="shared" si="4" ref="H21:K23">D21*100/$C21</f>
        <v>100.04048582995952</v>
      </c>
      <c r="I21" s="1442">
        <f t="shared" si="4"/>
        <v>98.17813765182187</v>
      </c>
      <c r="J21" s="1466">
        <f t="shared" si="4"/>
        <v>107.92988920943539</v>
      </c>
      <c r="K21" s="1443">
        <f t="shared" si="4"/>
        <v>112.5506072874494</v>
      </c>
      <c r="M21" s="1444" t="s">
        <v>769</v>
      </c>
      <c r="N21" s="1439">
        <v>2005</v>
      </c>
      <c r="O21" s="1445">
        <v>2.99</v>
      </c>
      <c r="P21" s="1446">
        <v>3.21</v>
      </c>
      <c r="Q21" s="1445">
        <v>2.85</v>
      </c>
      <c r="R21" s="1445">
        <v>3.353</v>
      </c>
      <c r="S21" s="1445">
        <v>3.005</v>
      </c>
      <c r="T21" s="1445">
        <f>P21*100/O21</f>
        <v>107.35785953177256</v>
      </c>
      <c r="U21" s="1447">
        <f>Q21*100/O21</f>
        <v>95.31772575250835</v>
      </c>
      <c r="V21" s="1445">
        <f>R21*100/O21</f>
        <v>112.14046822742475</v>
      </c>
      <c r="W21" s="1448">
        <f>S21*100/O21</f>
        <v>100.50167224080266</v>
      </c>
      <c r="X21" s="1449"/>
      <c r="Y21" s="1449"/>
    </row>
    <row r="22" spans="1:25" ht="15">
      <c r="A22" s="1438" t="s">
        <v>770</v>
      </c>
      <c r="B22" s="1439">
        <v>2006</v>
      </c>
      <c r="C22" s="1440">
        <v>54</v>
      </c>
      <c r="D22" s="1451">
        <v>51.8</v>
      </c>
      <c r="E22" s="1440">
        <v>51.3</v>
      </c>
      <c r="F22" s="1451">
        <f>965.8/16.7</f>
        <v>57.83233532934132</v>
      </c>
      <c r="G22" s="1440">
        <v>60.4</v>
      </c>
      <c r="H22" s="1466">
        <f t="shared" si="4"/>
        <v>95.92592592592592</v>
      </c>
      <c r="I22" s="1442">
        <f t="shared" si="4"/>
        <v>95</v>
      </c>
      <c r="J22" s="1466">
        <f t="shared" si="4"/>
        <v>107.096917276558</v>
      </c>
      <c r="K22" s="1443">
        <f t="shared" si="4"/>
        <v>111.85185185185185</v>
      </c>
      <c r="M22" s="1444"/>
      <c r="N22" s="1439">
        <v>2006</v>
      </c>
      <c r="O22" s="1445">
        <v>2.9</v>
      </c>
      <c r="P22" s="1446">
        <v>3.25</v>
      </c>
      <c r="Q22" s="1446">
        <v>2.99</v>
      </c>
      <c r="R22" s="1446">
        <v>3.328</v>
      </c>
      <c r="S22" s="1446">
        <v>2.865</v>
      </c>
      <c r="T22" s="1445">
        <f>P22*100/O22</f>
        <v>112.06896551724138</v>
      </c>
      <c r="U22" s="1447">
        <f>Q22*100/O22</f>
        <v>103.10344827586208</v>
      </c>
      <c r="V22" s="1445">
        <f>R22*100/O22</f>
        <v>114.75862068965517</v>
      </c>
      <c r="W22" s="1448">
        <f>S22*100/O22</f>
        <v>98.79310344827587</v>
      </c>
      <c r="X22" s="1449"/>
      <c r="Y22" s="1449"/>
    </row>
    <row r="23" spans="1:25" ht="15">
      <c r="A23" s="1438" t="s">
        <v>771</v>
      </c>
      <c r="B23" s="1439">
        <v>2007</v>
      </c>
      <c r="C23" s="1440">
        <v>62.9</v>
      </c>
      <c r="D23" s="1451">
        <v>59.8</v>
      </c>
      <c r="E23" s="1440">
        <v>57.8</v>
      </c>
      <c r="F23" s="1451">
        <f>970.5/16.7</f>
        <v>58.11377245508982</v>
      </c>
      <c r="G23" s="1440">
        <v>70.6</v>
      </c>
      <c r="H23" s="1442">
        <f t="shared" si="4"/>
        <v>95.07154213036566</v>
      </c>
      <c r="I23" s="1442">
        <f t="shared" si="4"/>
        <v>91.89189189189189</v>
      </c>
      <c r="J23" s="1442">
        <f t="shared" si="4"/>
        <v>92.39073522271832</v>
      </c>
      <c r="K23" s="1443">
        <f t="shared" si="4"/>
        <v>112.24165341812399</v>
      </c>
      <c r="M23" s="1444"/>
      <c r="N23" s="1439">
        <v>2007</v>
      </c>
      <c r="O23" s="1452">
        <v>3.4901420508536494</v>
      </c>
      <c r="P23" s="1446">
        <v>3.64</v>
      </c>
      <c r="Q23" s="1446">
        <v>3.99</v>
      </c>
      <c r="R23" s="1446">
        <v>3.915</v>
      </c>
      <c r="S23" s="1446">
        <v>3.001</v>
      </c>
      <c r="T23" s="1445">
        <f>P23*100/O23</f>
        <v>104.29374927905003</v>
      </c>
      <c r="U23" s="1447">
        <f>Q23*100/O23</f>
        <v>114.32199440203561</v>
      </c>
      <c r="V23" s="1445">
        <f>R23*100/O23</f>
        <v>112.17308473282442</v>
      </c>
      <c r="W23" s="1448">
        <f>S23*100/O23</f>
        <v>85.98503889737064</v>
      </c>
      <c r="X23" s="1449"/>
      <c r="Y23" s="1449"/>
    </row>
    <row r="24" spans="1:25" ht="15.75" thickBot="1">
      <c r="A24" s="1468"/>
      <c r="B24" s="1469" t="s">
        <v>1383</v>
      </c>
      <c r="C24" s="1470">
        <f>C23*100/C22</f>
        <v>116.48148148148148</v>
      </c>
      <c r="D24" s="1470">
        <f>D23*100/D22</f>
        <v>115.44401544401545</v>
      </c>
      <c r="E24" s="1470">
        <f>E23*100/E22</f>
        <v>112.67056530214425</v>
      </c>
      <c r="F24" s="1470">
        <f>F23*100/F22</f>
        <v>100.48664319734934</v>
      </c>
      <c r="G24" s="1470">
        <f>G23*100/G22</f>
        <v>116.88741721854304</v>
      </c>
      <c r="H24" s="1471"/>
      <c r="I24" s="1472"/>
      <c r="J24" s="1471"/>
      <c r="K24" s="1473"/>
      <c r="M24" s="1458"/>
      <c r="N24" s="1454" t="s">
        <v>1383</v>
      </c>
      <c r="O24" s="1459">
        <f>O23*100/O22</f>
        <v>120.34972589150516</v>
      </c>
      <c r="P24" s="1460">
        <f>P23*100/P22</f>
        <v>112</v>
      </c>
      <c r="Q24" s="1460">
        <f>Q23*100/Q22</f>
        <v>133.4448160535117</v>
      </c>
      <c r="R24" s="1460">
        <f>R23*100/R22</f>
        <v>117.63822115384616</v>
      </c>
      <c r="S24" s="1460">
        <f>S23*100/S22</f>
        <v>104.74694589877834</v>
      </c>
      <c r="T24" s="1460"/>
      <c r="U24" s="1461"/>
      <c r="V24" s="1459"/>
      <c r="W24" s="1462"/>
      <c r="X24" s="1449"/>
      <c r="Y24" s="1449"/>
    </row>
    <row r="25" spans="1:30" s="1476" customFormat="1" ht="15.75" customHeight="1">
      <c r="A25" s="1474" t="s">
        <v>772</v>
      </c>
      <c r="B25" s="1474"/>
      <c r="C25" s="1474"/>
      <c r="D25" s="1474"/>
      <c r="E25" s="1474"/>
      <c r="F25" s="1474"/>
      <c r="G25" s="1474"/>
      <c r="H25" s="1475"/>
      <c r="I25" s="1475"/>
      <c r="J25" s="1475"/>
      <c r="K25" s="1466"/>
      <c r="M25" s="1444" t="s">
        <v>773</v>
      </c>
      <c r="N25" s="1439">
        <v>2005</v>
      </c>
      <c r="O25" s="1445">
        <v>0.35</v>
      </c>
      <c r="P25" s="1446">
        <v>0.4</v>
      </c>
      <c r="Q25" s="1445">
        <v>0.3</v>
      </c>
      <c r="R25" s="1445">
        <v>0.407</v>
      </c>
      <c r="S25" s="1445" t="s">
        <v>146</v>
      </c>
      <c r="T25" s="1445">
        <f>P25*100/O25</f>
        <v>114.28571428571429</v>
      </c>
      <c r="U25" s="1447">
        <f>Q25*100/O25</f>
        <v>85.71428571428572</v>
      </c>
      <c r="V25" s="1445">
        <f>R25*100/O25</f>
        <v>116.28571428571428</v>
      </c>
      <c r="W25" s="1448" t="s">
        <v>146</v>
      </c>
      <c r="X25" s="1449"/>
      <c r="Y25" s="1449"/>
      <c r="Z25" s="1474"/>
      <c r="AA25" s="1474"/>
      <c r="AB25" s="1474"/>
      <c r="AC25" s="1474"/>
      <c r="AD25" s="1474"/>
    </row>
    <row r="26" spans="1:30" s="1476" customFormat="1" ht="15">
      <c r="A26" s="1474" t="s">
        <v>774</v>
      </c>
      <c r="B26" s="1474"/>
      <c r="C26" s="1474"/>
      <c r="D26" s="1474"/>
      <c r="E26" s="1474"/>
      <c r="F26" s="1474"/>
      <c r="G26" s="1474"/>
      <c r="H26" s="1475"/>
      <c r="I26" s="1475"/>
      <c r="J26" s="1475"/>
      <c r="K26" s="1466"/>
      <c r="M26" s="1444"/>
      <c r="N26" s="1439">
        <v>2006</v>
      </c>
      <c r="O26" s="1445">
        <v>0.4</v>
      </c>
      <c r="P26" s="1446">
        <v>0.39</v>
      </c>
      <c r="Q26" s="1446">
        <v>0.34</v>
      </c>
      <c r="R26" s="1446">
        <v>0.401</v>
      </c>
      <c r="S26" s="1446" t="s">
        <v>146</v>
      </c>
      <c r="T26" s="1445">
        <f>P26*100/O26</f>
        <v>97.5</v>
      </c>
      <c r="U26" s="1447">
        <f>Q26*100/O26</f>
        <v>85</v>
      </c>
      <c r="V26" s="1445">
        <f>R26*100/O26</f>
        <v>100.25</v>
      </c>
      <c r="W26" s="1448" t="s">
        <v>146</v>
      </c>
      <c r="X26" s="1449"/>
      <c r="Y26" s="1449"/>
      <c r="Z26" s="1474"/>
      <c r="AA26" s="1474"/>
      <c r="AB26" s="1474"/>
      <c r="AC26" s="1474"/>
      <c r="AD26" s="1474"/>
    </row>
    <row r="27" spans="1:25" ht="15">
      <c r="A27" s="1474" t="s">
        <v>1070</v>
      </c>
      <c r="B27" s="1419"/>
      <c r="C27" s="1419"/>
      <c r="D27" s="1419"/>
      <c r="E27" s="1419"/>
      <c r="F27" s="1419"/>
      <c r="G27" s="1419"/>
      <c r="H27" s="1420"/>
      <c r="I27" s="1420"/>
      <c r="J27" s="1420"/>
      <c r="K27" s="1421"/>
      <c r="M27" s="1444"/>
      <c r="N27" s="1439">
        <v>2007</v>
      </c>
      <c r="O27" s="1452">
        <v>0.40585112397967377</v>
      </c>
      <c r="P27" s="1446">
        <v>0.44</v>
      </c>
      <c r="Q27" s="1446">
        <v>0.36</v>
      </c>
      <c r="R27" s="1446">
        <v>0.445</v>
      </c>
      <c r="S27" s="1446" t="s">
        <v>146</v>
      </c>
      <c r="T27" s="1445">
        <f>P27*100/O27</f>
        <v>108.41413858497445</v>
      </c>
      <c r="U27" s="1447">
        <f>Q27*100/O27</f>
        <v>88.70247702407</v>
      </c>
      <c r="V27" s="1445">
        <f>R27*100/O27</f>
        <v>109.64611743253099</v>
      </c>
      <c r="W27" s="1448" t="s">
        <v>146</v>
      </c>
      <c r="X27" s="1449"/>
      <c r="Y27" s="1449"/>
    </row>
    <row r="28" spans="2:25" ht="15">
      <c r="B28" s="1474"/>
      <c r="C28" s="1419"/>
      <c r="D28" s="1419"/>
      <c r="E28" s="1419"/>
      <c r="F28" s="1419"/>
      <c r="G28" s="1419"/>
      <c r="H28" s="1420"/>
      <c r="I28" s="1420"/>
      <c r="J28" s="1420"/>
      <c r="K28" s="1421"/>
      <c r="M28" s="1458"/>
      <c r="N28" s="1454" t="s">
        <v>1383</v>
      </c>
      <c r="O28" s="1459">
        <f>O27*100/O26</f>
        <v>101.46278099491845</v>
      </c>
      <c r="P28" s="1460">
        <f>P27*100/P26</f>
        <v>112.82051282051282</v>
      </c>
      <c r="Q28" s="1460">
        <f>Q27*100/Q26</f>
        <v>105.88235294117646</v>
      </c>
      <c r="R28" s="1460">
        <f>R27*100/R26</f>
        <v>110.9725685785536</v>
      </c>
      <c r="S28" s="1460"/>
      <c r="T28" s="1460"/>
      <c r="U28" s="1461"/>
      <c r="V28" s="1459"/>
      <c r="W28" s="1477"/>
      <c r="X28" s="1449"/>
      <c r="Y28" s="1478"/>
    </row>
    <row r="29" spans="1:25" ht="15">
      <c r="A29" s="1474"/>
      <c r="B29" s="1474"/>
      <c r="C29" s="1419"/>
      <c r="D29" s="1419"/>
      <c r="E29" s="1419"/>
      <c r="F29" s="1419"/>
      <c r="G29" s="1419"/>
      <c r="H29" s="1420"/>
      <c r="I29" s="1420"/>
      <c r="J29" s="1420"/>
      <c r="K29" s="1421"/>
      <c r="M29" s="1444" t="s">
        <v>775</v>
      </c>
      <c r="N29" s="1439">
        <v>2005</v>
      </c>
      <c r="O29" s="1445">
        <v>2.02</v>
      </c>
      <c r="P29" s="1446" t="s">
        <v>146</v>
      </c>
      <c r="Q29" s="1445">
        <v>2.1</v>
      </c>
      <c r="R29" s="1445">
        <v>1.896</v>
      </c>
      <c r="S29" s="1445">
        <v>2.01</v>
      </c>
      <c r="T29" s="1445" t="s">
        <v>146</v>
      </c>
      <c r="U29" s="1447">
        <f>Q29*100/O29</f>
        <v>103.96039603960396</v>
      </c>
      <c r="V29" s="1445">
        <f>R29*100/O29</f>
        <v>93.86138613861385</v>
      </c>
      <c r="W29" s="1448">
        <f>S29*100/O29</f>
        <v>99.50495049504948</v>
      </c>
      <c r="X29" s="1449"/>
      <c r="Y29" s="1449"/>
    </row>
    <row r="30" spans="13:25" ht="15">
      <c r="M30" s="1444"/>
      <c r="N30" s="1439">
        <v>2006</v>
      </c>
      <c r="O30" s="1445">
        <v>2.2</v>
      </c>
      <c r="P30" s="1446" t="s">
        <v>146</v>
      </c>
      <c r="Q30" s="1446">
        <v>2.15</v>
      </c>
      <c r="R30" s="1446">
        <v>3.648</v>
      </c>
      <c r="S30" s="1446">
        <v>2.09</v>
      </c>
      <c r="T30" s="1446" t="s">
        <v>146</v>
      </c>
      <c r="U30" s="1447">
        <f>Q30*100/O30</f>
        <v>97.72727272727272</v>
      </c>
      <c r="V30" s="1445">
        <f>R30*100/O30</f>
        <v>165.8181818181818</v>
      </c>
      <c r="W30" s="1448">
        <f>S30*100/O30</f>
        <v>94.99999999999999</v>
      </c>
      <c r="X30" s="1449"/>
      <c r="Y30" s="1449"/>
    </row>
    <row r="31" spans="13:25" ht="15">
      <c r="M31" s="1444"/>
      <c r="N31" s="1439">
        <v>2007</v>
      </c>
      <c r="O31" s="1452">
        <v>2.9886746518590708</v>
      </c>
      <c r="P31" s="1446" t="s">
        <v>146</v>
      </c>
      <c r="Q31" s="1446">
        <v>3.15</v>
      </c>
      <c r="R31" s="1446">
        <v>2.841</v>
      </c>
      <c r="S31" s="1446">
        <v>3.181</v>
      </c>
      <c r="T31" s="1445" t="s">
        <v>146</v>
      </c>
      <c r="U31" s="1447">
        <f>Q31*100/O31</f>
        <v>105.39788926307448</v>
      </c>
      <c r="V31" s="1445">
        <f>R31*100/O31</f>
        <v>95.05885822107766</v>
      </c>
      <c r="W31" s="1448">
        <f>S31*100/O31</f>
        <v>106.43513833201267</v>
      </c>
      <c r="X31" s="1449"/>
      <c r="Y31" s="1449"/>
    </row>
    <row r="32" spans="13:25" ht="15.75" thickBot="1">
      <c r="M32" s="1479"/>
      <c r="N32" s="1469" t="s">
        <v>1383</v>
      </c>
      <c r="O32" s="1480">
        <f>O31*100/O30</f>
        <v>135.84884781177593</v>
      </c>
      <c r="P32" s="1481" t="s">
        <v>146</v>
      </c>
      <c r="Q32" s="1481">
        <f>Q31*100/Q30</f>
        <v>146.51162790697674</v>
      </c>
      <c r="R32" s="1481">
        <f>R31*100/R30</f>
        <v>77.87828947368422</v>
      </c>
      <c r="S32" s="1481">
        <f>S31*100/S30</f>
        <v>152.20095693779908</v>
      </c>
      <c r="T32" s="1481"/>
      <c r="U32" s="1482"/>
      <c r="V32" s="1480"/>
      <c r="W32" s="1483"/>
      <c r="X32" s="1449"/>
      <c r="Y32" s="1478"/>
    </row>
    <row r="33" spans="13:23" ht="15">
      <c r="M33" s="1484" t="s">
        <v>776</v>
      </c>
      <c r="N33" s="1476"/>
      <c r="O33" s="1476"/>
      <c r="P33" s="1476"/>
      <c r="Q33" s="1476"/>
      <c r="R33" s="1476"/>
      <c r="S33" s="1476"/>
      <c r="T33" s="1476"/>
      <c r="U33" s="1476"/>
      <c r="V33" s="1476"/>
      <c r="W33" s="1476"/>
    </row>
    <row r="34" spans="13:23" ht="15">
      <c r="M34" s="1484" t="s">
        <v>777</v>
      </c>
      <c r="N34" s="1476"/>
      <c r="O34" s="1476"/>
      <c r="P34" s="1476"/>
      <c r="Q34" s="1476"/>
      <c r="R34" s="1476"/>
      <c r="S34" s="1476"/>
      <c r="T34" s="1476"/>
      <c r="U34" s="1476"/>
      <c r="V34" s="1476"/>
      <c r="W34" s="1476"/>
    </row>
    <row r="35" spans="13:23" ht="15">
      <c r="M35" s="1484" t="s">
        <v>778</v>
      </c>
      <c r="N35" s="1476"/>
      <c r="O35" s="1476"/>
      <c r="P35" s="1476"/>
      <c r="Q35" s="1476"/>
      <c r="R35" s="1476"/>
      <c r="S35" s="1476"/>
      <c r="T35" s="1476"/>
      <c r="U35" s="1476"/>
      <c r="V35" s="1476"/>
      <c r="W35" s="1476"/>
    </row>
    <row r="36" ht="15">
      <c r="M36" s="1484" t="s">
        <v>779</v>
      </c>
    </row>
  </sheetData>
  <mergeCells count="6">
    <mergeCell ref="C3:G3"/>
    <mergeCell ref="H3:K3"/>
    <mergeCell ref="T2:W2"/>
    <mergeCell ref="O3:Q3"/>
    <mergeCell ref="T3:W3"/>
    <mergeCell ref="I2:K2"/>
  </mergeCells>
  <printOptions/>
  <pageMargins left="0.9055118110236221" right="0.7874015748031497" top="0.9055118110236221" bottom="0.984251968503937" header="0.5118110236220472" footer="0.5118110236220472"/>
  <pageSetup horizontalDpi="600" verticalDpi="600" orientation="landscape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M6" sqref="M6"/>
    </sheetView>
  </sheetViews>
  <sheetFormatPr defaultColWidth="9.140625" defaultRowHeight="15"/>
  <cols>
    <col min="1" max="1" width="23.00390625" style="1422" customWidth="1"/>
    <col min="2" max="2" width="9.7109375" style="1485" customWidth="1"/>
    <col min="3" max="3" width="7.00390625" style="1422" customWidth="1"/>
    <col min="4" max="4" width="6.57421875" style="1422" customWidth="1"/>
    <col min="5" max="5" width="6.00390625" style="1422" customWidth="1"/>
    <col min="6" max="6" width="6.57421875" style="1422" customWidth="1"/>
    <col min="7" max="7" width="6.8515625" style="1422" customWidth="1"/>
    <col min="8" max="8" width="7.28125" style="1422" customWidth="1"/>
    <col min="9" max="9" width="6.28125" style="1422" customWidth="1"/>
    <col min="10" max="16384" width="9.140625" style="1422" customWidth="1"/>
  </cols>
  <sheetData>
    <row r="1" ht="15">
      <c r="A1" s="1423" t="s">
        <v>782</v>
      </c>
    </row>
    <row r="2" spans="8:9" ht="15.75" thickBot="1">
      <c r="H2" s="2117" t="s">
        <v>594</v>
      </c>
      <c r="I2" s="2117"/>
    </row>
    <row r="3" spans="1:9" ht="16.5" customHeight="1">
      <c r="A3" s="1424"/>
      <c r="B3" s="1425"/>
      <c r="C3" s="2114" t="s">
        <v>754</v>
      </c>
      <c r="D3" s="2118"/>
      <c r="E3" s="2118"/>
      <c r="F3" s="2118"/>
      <c r="G3" s="2115" t="s">
        <v>724</v>
      </c>
      <c r="H3" s="2113"/>
      <c r="I3" s="2116"/>
    </row>
    <row r="4" spans="1:9" ht="16.5" customHeight="1" thickBot="1">
      <c r="A4" s="1430" t="s">
        <v>68</v>
      </c>
      <c r="B4" s="1431" t="s">
        <v>725</v>
      </c>
      <c r="C4" s="1486" t="s">
        <v>726</v>
      </c>
      <c r="D4" s="1434" t="s">
        <v>727</v>
      </c>
      <c r="E4" s="1434" t="s">
        <v>756</v>
      </c>
      <c r="F4" s="1434" t="s">
        <v>729</v>
      </c>
      <c r="G4" s="1434" t="s">
        <v>727</v>
      </c>
      <c r="H4" s="1434" t="s">
        <v>756</v>
      </c>
      <c r="I4" s="1435" t="s">
        <v>729</v>
      </c>
    </row>
    <row r="5" spans="1:10" ht="16.5" customHeight="1" thickTop="1">
      <c r="A5" s="1463" t="s">
        <v>758</v>
      </c>
      <c r="B5" s="1439">
        <v>2005</v>
      </c>
      <c r="C5" s="1487">
        <v>4.09</v>
      </c>
      <c r="D5" s="1488">
        <v>3.76</v>
      </c>
      <c r="E5" s="1488">
        <v>4.05</v>
      </c>
      <c r="F5" s="1487">
        <v>3.71</v>
      </c>
      <c r="G5" s="1488">
        <f>D5*100/C5</f>
        <v>91.93154034229829</v>
      </c>
      <c r="H5" s="1488">
        <f>E5*100/C5</f>
        <v>99.02200488997555</v>
      </c>
      <c r="I5" s="1489">
        <f>F5*100/C5</f>
        <v>90.70904645476773</v>
      </c>
      <c r="J5" s="1419"/>
    </row>
    <row r="6" spans="1:10" ht="16.5" customHeight="1">
      <c r="A6" s="1463"/>
      <c r="B6" s="1439">
        <v>2006</v>
      </c>
      <c r="C6" s="1487">
        <v>4.18</v>
      </c>
      <c r="D6" s="1487">
        <v>3.9</v>
      </c>
      <c r="E6" s="1488">
        <v>4.2</v>
      </c>
      <c r="F6" s="1487">
        <v>3.78</v>
      </c>
      <c r="G6" s="1488">
        <f>D6*100/C6</f>
        <v>93.30143540669857</v>
      </c>
      <c r="H6" s="1488">
        <f>E6*100/C6</f>
        <v>100.47846889952154</v>
      </c>
      <c r="I6" s="1489">
        <f>F6*100/C6</f>
        <v>90.43062200956939</v>
      </c>
      <c r="J6" s="1419"/>
    </row>
    <row r="7" spans="1:10" ht="16.5" customHeight="1">
      <c r="A7" s="1463"/>
      <c r="B7" s="1439">
        <v>2007</v>
      </c>
      <c r="C7" s="1487">
        <v>4.3</v>
      </c>
      <c r="D7" s="1487">
        <v>3.84</v>
      </c>
      <c r="E7" s="1488">
        <v>3.54</v>
      </c>
      <c r="F7" s="1487">
        <v>3.896</v>
      </c>
      <c r="G7" s="1488">
        <f>D7*100/C7</f>
        <v>89.30232558139535</v>
      </c>
      <c r="H7" s="1488">
        <f>E7*100/C7</f>
        <v>82.32558139534883</v>
      </c>
      <c r="I7" s="1489">
        <f>F7*100/C7</f>
        <v>90.60465116279069</v>
      </c>
      <c r="J7" s="1419"/>
    </row>
    <row r="8" spans="1:10" ht="16.5" customHeight="1">
      <c r="A8" s="1465"/>
      <c r="B8" s="1454" t="s">
        <v>1383</v>
      </c>
      <c r="C8" s="1490">
        <f>C7*100/C6</f>
        <v>102.8708133971292</v>
      </c>
      <c r="D8" s="1490">
        <f>D7*100/D6</f>
        <v>98.46153846153847</v>
      </c>
      <c r="E8" s="1490">
        <f>E7*100/E6</f>
        <v>84.28571428571428</v>
      </c>
      <c r="F8" s="1490">
        <f>F7*100/F6</f>
        <v>103.06878306878306</v>
      </c>
      <c r="G8" s="1490"/>
      <c r="H8" s="1491"/>
      <c r="I8" s="1492"/>
      <c r="J8" s="1419"/>
    </row>
    <row r="9" spans="1:10" ht="16.5" customHeight="1">
      <c r="A9" s="1463" t="s">
        <v>761</v>
      </c>
      <c r="B9" s="1439">
        <v>2005</v>
      </c>
      <c r="C9" s="1487">
        <v>5.25</v>
      </c>
      <c r="D9" s="1488">
        <v>5.29</v>
      </c>
      <c r="E9" s="1488">
        <v>5.7</v>
      </c>
      <c r="F9" s="1487">
        <v>4.165</v>
      </c>
      <c r="G9" s="1488">
        <f>D9*100/C9</f>
        <v>100.76190476190476</v>
      </c>
      <c r="H9" s="1488">
        <f>E9*100/C9</f>
        <v>108.57142857142857</v>
      </c>
      <c r="I9" s="1489">
        <f>F9*100/C9</f>
        <v>79.33333333333333</v>
      </c>
      <c r="J9" s="1419"/>
    </row>
    <row r="10" spans="1:10" ht="16.5" customHeight="1">
      <c r="A10" s="1463"/>
      <c r="B10" s="1439">
        <v>2006</v>
      </c>
      <c r="C10" s="1487">
        <v>5.61</v>
      </c>
      <c r="D10" s="1487">
        <v>5.8</v>
      </c>
      <c r="E10" s="1488">
        <v>5.5</v>
      </c>
      <c r="F10" s="1487">
        <v>4.28</v>
      </c>
      <c r="G10" s="1488">
        <f>D10*100/C10</f>
        <v>103.3868092691622</v>
      </c>
      <c r="H10" s="1488">
        <f>E10*100/C10</f>
        <v>98.0392156862745</v>
      </c>
      <c r="I10" s="1489">
        <f>F10*100/C10</f>
        <v>76.29233511586452</v>
      </c>
      <c r="J10" s="1419"/>
    </row>
    <row r="11" spans="1:10" ht="16.5" customHeight="1">
      <c r="A11" s="1463"/>
      <c r="B11" s="1439">
        <v>2007</v>
      </c>
      <c r="C11" s="1487">
        <v>6.26</v>
      </c>
      <c r="D11" s="1487">
        <v>6.01</v>
      </c>
      <c r="E11" s="1488">
        <v>4.61</v>
      </c>
      <c r="F11" s="1487">
        <v>4.894</v>
      </c>
      <c r="G11" s="1488">
        <f>D11*100/C11</f>
        <v>96.00638977635784</v>
      </c>
      <c r="H11" s="1488">
        <f>E11*100/C11</f>
        <v>73.64217252396168</v>
      </c>
      <c r="I11" s="1489">
        <f>F11*100/C11</f>
        <v>78.17891373801918</v>
      </c>
      <c r="J11" s="1419"/>
    </row>
    <row r="12" spans="1:10" ht="16.5" customHeight="1">
      <c r="A12" s="1465"/>
      <c r="B12" s="1454" t="s">
        <v>1383</v>
      </c>
      <c r="C12" s="1490">
        <f>C11*100/C10</f>
        <v>111.58645276292334</v>
      </c>
      <c r="D12" s="1490">
        <f>D11*100/D10</f>
        <v>103.62068965517241</v>
      </c>
      <c r="E12" s="1490">
        <f>E11*100/E10</f>
        <v>83.81818181818183</v>
      </c>
      <c r="F12" s="1490">
        <f>F11*100/F10</f>
        <v>114.34579439252336</v>
      </c>
      <c r="G12" s="1490"/>
      <c r="H12" s="1491"/>
      <c r="I12" s="1492"/>
      <c r="J12" s="1419"/>
    </row>
    <row r="13" spans="1:10" ht="16.5" customHeight="1">
      <c r="A13" s="1493" t="s">
        <v>763</v>
      </c>
      <c r="B13" s="1439">
        <v>2005</v>
      </c>
      <c r="C13" s="1487">
        <v>1.83</v>
      </c>
      <c r="D13" s="1488">
        <v>1.73</v>
      </c>
      <c r="E13" s="1494">
        <v>1.5</v>
      </c>
      <c r="F13" s="1487">
        <v>2.1</v>
      </c>
      <c r="G13" s="1488">
        <f>D13*100/C13</f>
        <v>94.53551912568305</v>
      </c>
      <c r="H13" s="1488">
        <f>E13*100/C13</f>
        <v>81.96721311475409</v>
      </c>
      <c r="I13" s="1489">
        <f>F13*100/C13</f>
        <v>114.75409836065573</v>
      </c>
      <c r="J13" s="1419"/>
    </row>
    <row r="14" spans="1:10" ht="16.5" customHeight="1">
      <c r="A14" s="1463"/>
      <c r="B14" s="1439">
        <v>2006</v>
      </c>
      <c r="C14" s="1487">
        <v>1.75</v>
      </c>
      <c r="D14" s="1487">
        <v>1.7</v>
      </c>
      <c r="E14" s="1494">
        <v>1.4</v>
      </c>
      <c r="F14" s="1487">
        <v>2.04</v>
      </c>
      <c r="G14" s="1488">
        <f>D14*100/C14</f>
        <v>97.14285714285714</v>
      </c>
      <c r="H14" s="1488">
        <f>E14*100/C14</f>
        <v>80</v>
      </c>
      <c r="I14" s="1489">
        <f>F14*100/C14</f>
        <v>116.57142857142857</v>
      </c>
      <c r="J14" s="1419"/>
    </row>
    <row r="15" spans="1:10" ht="16.5" customHeight="1">
      <c r="A15" s="1463"/>
      <c r="B15" s="1439">
        <v>2007</v>
      </c>
      <c r="C15" s="1487">
        <v>2.07</v>
      </c>
      <c r="D15" s="1487">
        <v>1.91</v>
      </c>
      <c r="E15" s="1494">
        <v>1.68</v>
      </c>
      <c r="F15" s="1487">
        <v>2.491</v>
      </c>
      <c r="G15" s="1488">
        <f>D15*100/C15</f>
        <v>92.27053140096619</v>
      </c>
      <c r="H15" s="1488">
        <f>E15*100/C15</f>
        <v>81.15942028985508</v>
      </c>
      <c r="I15" s="1489">
        <f>F15*100/C15</f>
        <v>120.33816425120774</v>
      </c>
      <c r="J15" s="1419"/>
    </row>
    <row r="16" spans="1:10" ht="16.5" customHeight="1">
      <c r="A16" s="1465"/>
      <c r="B16" s="1454" t="s">
        <v>1383</v>
      </c>
      <c r="C16" s="1490">
        <f>C15*100/C14</f>
        <v>118.28571428571426</v>
      </c>
      <c r="D16" s="1490">
        <f>D15*100/D14</f>
        <v>112.3529411764706</v>
      </c>
      <c r="E16" s="1490">
        <f>E15*100/E14</f>
        <v>120.00000000000001</v>
      </c>
      <c r="F16" s="1490">
        <f>F15*100/F14</f>
        <v>122.10784313725492</v>
      </c>
      <c r="G16" s="1490"/>
      <c r="H16" s="1491"/>
      <c r="I16" s="1492"/>
      <c r="J16" s="1419"/>
    </row>
    <row r="17" spans="1:11" ht="16.5" customHeight="1">
      <c r="A17" s="1493" t="s">
        <v>766</v>
      </c>
      <c r="B17" s="1439">
        <v>2005</v>
      </c>
      <c r="C17" s="1487">
        <v>4.8</v>
      </c>
      <c r="D17" s="1488">
        <v>3.73</v>
      </c>
      <c r="E17" s="1494">
        <v>3.88</v>
      </c>
      <c r="F17" s="1487">
        <v>6.058</v>
      </c>
      <c r="G17" s="1488">
        <f>D17*100/C17</f>
        <v>77.70833333333334</v>
      </c>
      <c r="H17" s="1488">
        <f>E17*100/C17</f>
        <v>80.83333333333334</v>
      </c>
      <c r="I17" s="1489">
        <f>F17*100/C17</f>
        <v>126.20833333333333</v>
      </c>
      <c r="J17" s="1419"/>
      <c r="K17" s="1419"/>
    </row>
    <row r="18" spans="1:11" ht="16.5" customHeight="1">
      <c r="A18" s="1463"/>
      <c r="B18" s="1439">
        <v>2006</v>
      </c>
      <c r="C18" s="1487">
        <v>4.93</v>
      </c>
      <c r="D18" s="1487">
        <v>3.7</v>
      </c>
      <c r="E18" s="1494">
        <v>3.9</v>
      </c>
      <c r="F18" s="1487">
        <v>6.177</v>
      </c>
      <c r="G18" s="1488">
        <f>D18*100/C18</f>
        <v>75.05070993914808</v>
      </c>
      <c r="H18" s="1488">
        <f>E18*100/C18</f>
        <v>79.10750507099392</v>
      </c>
      <c r="I18" s="1489">
        <f>F18*100/C18</f>
        <v>125.29411764705881</v>
      </c>
      <c r="J18" s="1419"/>
      <c r="K18" s="1419"/>
    </row>
    <row r="19" spans="1:11" ht="16.5" customHeight="1">
      <c r="A19" s="1463"/>
      <c r="B19" s="1439">
        <v>2007</v>
      </c>
      <c r="C19" s="1487">
        <v>5.78</v>
      </c>
      <c r="D19" s="1487">
        <v>4.15</v>
      </c>
      <c r="E19" s="1494">
        <f>0.89*4</f>
        <v>3.56</v>
      </c>
      <c r="F19" s="1487">
        <v>7.151</v>
      </c>
      <c r="G19" s="1488">
        <f>D19*100/C19</f>
        <v>71.79930795847751</v>
      </c>
      <c r="H19" s="1488">
        <f>E19*100/C19</f>
        <v>61.5916955017301</v>
      </c>
      <c r="I19" s="1489">
        <f>F19*100/C19</f>
        <v>123.719723183391</v>
      </c>
      <c r="J19" s="1419"/>
      <c r="K19" s="1419"/>
    </row>
    <row r="20" spans="1:10" ht="16.5" customHeight="1">
      <c r="A20" s="1465"/>
      <c r="B20" s="1454" t="s">
        <v>1383</v>
      </c>
      <c r="C20" s="1490">
        <f>C19*100/C18</f>
        <v>117.24137931034484</v>
      </c>
      <c r="D20" s="1490">
        <f>D19*100/D18</f>
        <v>112.16216216216218</v>
      </c>
      <c r="E20" s="1490">
        <f>E19*100/E18</f>
        <v>91.28205128205128</v>
      </c>
      <c r="F20" s="1490">
        <f>F19*100/F18</f>
        <v>115.76817225190223</v>
      </c>
      <c r="G20" s="1490"/>
      <c r="H20" s="1491"/>
      <c r="I20" s="1492"/>
      <c r="J20" s="1419"/>
    </row>
    <row r="21" spans="1:9" ht="16.5" customHeight="1">
      <c r="A21" s="1493" t="s">
        <v>769</v>
      </c>
      <c r="B21" s="1439">
        <v>2005</v>
      </c>
      <c r="C21" s="1487">
        <v>4.38</v>
      </c>
      <c r="D21" s="1488">
        <v>3.78</v>
      </c>
      <c r="E21" s="1494">
        <v>3.94</v>
      </c>
      <c r="F21" s="1487">
        <v>4.8</v>
      </c>
      <c r="G21" s="1488">
        <f>D21*100/C21</f>
        <v>86.3013698630137</v>
      </c>
      <c r="H21" s="1488">
        <f>E21*100/C21</f>
        <v>89.95433789954338</v>
      </c>
      <c r="I21" s="1489">
        <f>F21*100/C21</f>
        <v>109.58904109589041</v>
      </c>
    </row>
    <row r="22" spans="1:9" ht="16.5" customHeight="1">
      <c r="A22" s="1463"/>
      <c r="B22" s="1439">
        <v>2006</v>
      </c>
      <c r="C22" s="1487">
        <v>4.42</v>
      </c>
      <c r="D22" s="1487">
        <v>3.9</v>
      </c>
      <c r="E22" s="1488">
        <v>4.1</v>
      </c>
      <c r="F22" s="1487">
        <v>4.654</v>
      </c>
      <c r="G22" s="1488">
        <f>D22*100/C22</f>
        <v>88.23529411764706</v>
      </c>
      <c r="H22" s="1488">
        <f>E22*100/C22</f>
        <v>92.7601809954751</v>
      </c>
      <c r="I22" s="1489">
        <f>F22*100/C22</f>
        <v>105.29411764705883</v>
      </c>
    </row>
    <row r="23" spans="1:9" ht="16.5" customHeight="1">
      <c r="A23" s="1463"/>
      <c r="B23" s="1439">
        <v>2007</v>
      </c>
      <c r="C23" s="1487">
        <v>5.21</v>
      </c>
      <c r="D23" s="1487">
        <v>4.36</v>
      </c>
      <c r="E23" s="1488">
        <v>4.58</v>
      </c>
      <c r="F23" s="1487">
        <v>5.491</v>
      </c>
      <c r="G23" s="1488">
        <f>D23*100/C23</f>
        <v>83.68522072936662</v>
      </c>
      <c r="H23" s="1488">
        <f>E23*100/C23</f>
        <v>87.90786948176583</v>
      </c>
      <c r="I23" s="1489">
        <f>F23*100/C23</f>
        <v>105.39347408829173</v>
      </c>
    </row>
    <row r="24" spans="1:9" ht="16.5" customHeight="1">
      <c r="A24" s="1465"/>
      <c r="B24" s="1454" t="s">
        <v>1383</v>
      </c>
      <c r="C24" s="1490">
        <f>C23*100/C22</f>
        <v>117.87330316742081</v>
      </c>
      <c r="D24" s="1490">
        <f>D23*100/D22</f>
        <v>111.79487179487181</v>
      </c>
      <c r="E24" s="1490">
        <f>E23*100/E22</f>
        <v>111.70731707317074</v>
      </c>
      <c r="F24" s="1490">
        <f>F23*100/F22</f>
        <v>117.98452943704339</v>
      </c>
      <c r="G24" s="1490"/>
      <c r="H24" s="1491"/>
      <c r="I24" s="1492"/>
    </row>
    <row r="25" spans="1:9" ht="16.5" customHeight="1">
      <c r="A25" s="1493" t="s">
        <v>773</v>
      </c>
      <c r="B25" s="1439">
        <v>2005</v>
      </c>
      <c r="C25" s="1487">
        <v>0.51</v>
      </c>
      <c r="D25" s="1488">
        <v>0.49</v>
      </c>
      <c r="E25" s="1488">
        <v>0.4</v>
      </c>
      <c r="F25" s="1487">
        <v>0.63</v>
      </c>
      <c r="G25" s="1488">
        <f>D25*100/C25</f>
        <v>96.07843137254902</v>
      </c>
      <c r="H25" s="1488">
        <f>E25*100/C25</f>
        <v>78.43137254901961</v>
      </c>
      <c r="I25" s="1489">
        <f>F25*100/C25</f>
        <v>123.52941176470588</v>
      </c>
    </row>
    <row r="26" spans="1:9" ht="16.5" customHeight="1">
      <c r="A26" s="1463"/>
      <c r="B26" s="1439">
        <v>2006</v>
      </c>
      <c r="C26" s="1487">
        <v>0.52</v>
      </c>
      <c r="D26" s="1487">
        <v>0.5</v>
      </c>
      <c r="E26" s="1488">
        <v>0.45</v>
      </c>
      <c r="F26" s="1487">
        <v>0.636</v>
      </c>
      <c r="G26" s="1488">
        <f>D26*100/C26</f>
        <v>96.15384615384615</v>
      </c>
      <c r="H26" s="1488">
        <f>E26*100/C26</f>
        <v>86.53846153846153</v>
      </c>
      <c r="I26" s="1489">
        <f>F26*100/C26</f>
        <v>122.3076923076923</v>
      </c>
    </row>
    <row r="27" spans="1:9" ht="16.5" customHeight="1">
      <c r="A27" s="1463"/>
      <c r="B27" s="1439">
        <v>2007</v>
      </c>
      <c r="C27" s="1487">
        <v>0.59</v>
      </c>
      <c r="D27" s="1487">
        <v>0.55</v>
      </c>
      <c r="E27" s="1488">
        <v>0.45</v>
      </c>
      <c r="F27" s="1487">
        <v>0.744</v>
      </c>
      <c r="G27" s="1488">
        <f>D27*100/C27</f>
        <v>93.22033898305087</v>
      </c>
      <c r="H27" s="1488">
        <f>E27*100/C27</f>
        <v>76.27118644067797</v>
      </c>
      <c r="I27" s="1489">
        <f>F27*100/C27</f>
        <v>126.10169491525426</v>
      </c>
    </row>
    <row r="28" spans="1:9" ht="16.5" customHeight="1" thickBot="1">
      <c r="A28" s="1495"/>
      <c r="B28" s="1469" t="s">
        <v>1383</v>
      </c>
      <c r="C28" s="1496">
        <f aca="true" t="shared" si="0" ref="C28:I28">C27*100/C26</f>
        <v>113.46153846153845</v>
      </c>
      <c r="D28" s="1496">
        <f t="shared" si="0"/>
        <v>110.00000000000001</v>
      </c>
      <c r="E28" s="1496">
        <f t="shared" si="0"/>
        <v>100</v>
      </c>
      <c r="F28" s="1496">
        <f t="shared" si="0"/>
        <v>116.9811320754717</v>
      </c>
      <c r="G28" s="1496">
        <f t="shared" si="0"/>
        <v>96.9491525423729</v>
      </c>
      <c r="H28" s="1496">
        <f t="shared" si="0"/>
        <v>88.13559322033899</v>
      </c>
      <c r="I28" s="1497">
        <f t="shared" si="0"/>
        <v>103.10201471058525</v>
      </c>
    </row>
    <row r="29" ht="15">
      <c r="A29" s="1498" t="s">
        <v>783</v>
      </c>
    </row>
    <row r="30" ht="15">
      <c r="A30" s="1476" t="s">
        <v>1070</v>
      </c>
    </row>
  </sheetData>
  <mergeCells count="3">
    <mergeCell ref="C3:F3"/>
    <mergeCell ref="G3:I3"/>
    <mergeCell ref="H2:I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 topLeftCell="B1">
      <selection activeCell="C2" sqref="C2"/>
    </sheetView>
  </sheetViews>
  <sheetFormatPr defaultColWidth="9.140625" defaultRowHeight="15"/>
  <cols>
    <col min="1" max="1" width="22.421875" style="1500" customWidth="1"/>
    <col min="2" max="2" width="13.28125" style="1500" customWidth="1"/>
    <col min="3" max="3" width="9.00390625" style="1500" customWidth="1"/>
    <col min="4" max="4" width="8.7109375" style="1500" customWidth="1"/>
    <col min="5" max="5" width="8.140625" style="1500" customWidth="1"/>
    <col min="6" max="6" width="9.00390625" style="1500" customWidth="1"/>
    <col min="7" max="7" width="8.00390625" style="1500" customWidth="1"/>
    <col min="8" max="8" width="8.57421875" style="1500" customWidth="1"/>
    <col min="9" max="9" width="8.421875" style="1500" customWidth="1"/>
    <col min="10" max="11" width="8.7109375" style="1500" customWidth="1"/>
    <col min="12" max="12" width="8.140625" style="1500" customWidth="1"/>
    <col min="13" max="13" width="8.8515625" style="1500" customWidth="1"/>
    <col min="14" max="14" width="9.00390625" style="1500" customWidth="1"/>
    <col min="15" max="15" width="8.7109375" style="1500" customWidth="1"/>
    <col min="16" max="16" width="10.421875" style="1500" bestFit="1" customWidth="1"/>
    <col min="17" max="16384" width="10.28125" style="1500" customWidth="1"/>
  </cols>
  <sheetData>
    <row r="1" spans="1:14" ht="15">
      <c r="A1" s="1499" t="s">
        <v>784</v>
      </c>
      <c r="K1" s="1501"/>
      <c r="L1" s="1501"/>
      <c r="N1" s="1501"/>
    </row>
    <row r="2" ht="15.75" thickBot="1">
      <c r="O2" s="1502" t="s">
        <v>595</v>
      </c>
    </row>
    <row r="3" spans="1:16" ht="15">
      <c r="A3" s="1503" t="s">
        <v>1184</v>
      </c>
      <c r="B3" s="1504" t="s">
        <v>20</v>
      </c>
      <c r="C3" s="1505"/>
      <c r="D3" s="1505"/>
      <c r="E3" s="1505"/>
      <c r="F3" s="1505"/>
      <c r="G3" s="1505"/>
      <c r="H3" s="1505"/>
      <c r="I3" s="1505"/>
      <c r="J3" s="1505"/>
      <c r="K3" s="1506"/>
      <c r="L3" s="1507"/>
      <c r="M3" s="1508"/>
      <c r="N3" s="1505"/>
      <c r="O3" s="1509"/>
      <c r="P3" s="1510"/>
    </row>
    <row r="4" spans="1:15" ht="15.75" thickBot="1">
      <c r="A4" s="1511"/>
      <c r="B4" s="1512" t="s">
        <v>70</v>
      </c>
      <c r="C4" s="1513">
        <v>1990</v>
      </c>
      <c r="D4" s="1513">
        <v>1996</v>
      </c>
      <c r="E4" s="1513">
        <v>1997</v>
      </c>
      <c r="F4" s="1513">
        <v>1998</v>
      </c>
      <c r="G4" s="1513">
        <v>1999</v>
      </c>
      <c r="H4" s="1513">
        <v>2000</v>
      </c>
      <c r="I4" s="1513">
        <v>2001</v>
      </c>
      <c r="J4" s="1513">
        <v>2002</v>
      </c>
      <c r="K4" s="1513">
        <v>2003</v>
      </c>
      <c r="L4" s="1513">
        <v>2004</v>
      </c>
      <c r="M4" s="1513">
        <v>2005</v>
      </c>
      <c r="N4" s="1513">
        <v>2006</v>
      </c>
      <c r="O4" s="1514">
        <v>2007</v>
      </c>
    </row>
    <row r="5" spans="1:16" ht="16.5" customHeight="1" thickTop="1">
      <c r="A5" s="1515" t="s">
        <v>785</v>
      </c>
      <c r="B5" s="1516" t="s">
        <v>94</v>
      </c>
      <c r="C5" s="1517">
        <v>581811</v>
      </c>
      <c r="D5" s="1517">
        <v>111078</v>
      </c>
      <c r="E5" s="1517">
        <v>132988</v>
      </c>
      <c r="F5" s="1517">
        <v>119417</v>
      </c>
      <c r="G5" s="1517">
        <v>89084</v>
      </c>
      <c r="H5" s="1517">
        <v>101329</v>
      </c>
      <c r="I5" s="1517">
        <v>111188</v>
      </c>
      <c r="J5" s="1517">
        <v>124383</v>
      </c>
      <c r="K5" s="1517">
        <v>117180</v>
      </c>
      <c r="L5" s="1517">
        <v>111554</v>
      </c>
      <c r="M5" s="1517">
        <v>116548</v>
      </c>
      <c r="N5" s="1518">
        <v>111981</v>
      </c>
      <c r="O5" s="1519">
        <v>126475</v>
      </c>
      <c r="P5" s="1520"/>
    </row>
    <row r="6" spans="1:15" ht="16.5" customHeight="1">
      <c r="A6" s="1521" t="s">
        <v>786</v>
      </c>
      <c r="B6" s="1522"/>
      <c r="C6" s="1523"/>
      <c r="D6" s="1523"/>
      <c r="E6" s="1523"/>
      <c r="F6" s="1523"/>
      <c r="G6" s="1523"/>
      <c r="H6" s="1523"/>
      <c r="I6" s="1523"/>
      <c r="J6" s="1524"/>
      <c r="K6" s="1524"/>
      <c r="L6" s="1523"/>
      <c r="M6" s="1523"/>
      <c r="N6" s="1518"/>
      <c r="O6" s="1519"/>
    </row>
    <row r="7" spans="1:16" ht="16.5" customHeight="1">
      <c r="A7" s="1521" t="s">
        <v>787</v>
      </c>
      <c r="B7" s="1522" t="s">
        <v>94</v>
      </c>
      <c r="C7" s="1523">
        <v>222255</v>
      </c>
      <c r="D7" s="1523">
        <v>74464</v>
      </c>
      <c r="E7" s="1523">
        <v>88017</v>
      </c>
      <c r="F7" s="1523">
        <v>81842</v>
      </c>
      <c r="G7" s="1523">
        <v>65393</v>
      </c>
      <c r="H7" s="1523">
        <v>72653</v>
      </c>
      <c r="I7" s="1523">
        <v>76032</v>
      </c>
      <c r="J7" s="1523">
        <v>88259</v>
      </c>
      <c r="K7" s="1523">
        <v>81299.58</v>
      </c>
      <c r="L7" s="1523">
        <v>79911</v>
      </c>
      <c r="M7" s="1523">
        <v>81317</v>
      </c>
      <c r="N7" s="1518">
        <v>78681</v>
      </c>
      <c r="O7" s="1519">
        <v>88935</v>
      </c>
      <c r="P7" s="1520"/>
    </row>
    <row r="8" spans="1:16" ht="16.5" customHeight="1">
      <c r="A8" s="1521" t="s">
        <v>788</v>
      </c>
      <c r="B8" s="1522" t="s">
        <v>94</v>
      </c>
      <c r="C8" s="1523">
        <v>167619</v>
      </c>
      <c r="D8" s="1523">
        <v>20030</v>
      </c>
      <c r="E8" s="1523">
        <v>24493</v>
      </c>
      <c r="F8" s="1523">
        <v>20475</v>
      </c>
      <c r="G8" s="1523">
        <v>13115</v>
      </c>
      <c r="H8" s="1523">
        <v>15731</v>
      </c>
      <c r="I8" s="1523">
        <v>17559</v>
      </c>
      <c r="J8" s="1523">
        <v>18526</v>
      </c>
      <c r="K8" s="1523">
        <v>17746.84</v>
      </c>
      <c r="L8" s="1523">
        <v>16229</v>
      </c>
      <c r="M8" s="1523">
        <v>18053</v>
      </c>
      <c r="N8" s="1518">
        <v>16850</v>
      </c>
      <c r="O8" s="1519">
        <v>20055</v>
      </c>
      <c r="P8" s="1520"/>
    </row>
    <row r="9" spans="1:16" ht="16.5" customHeight="1">
      <c r="A9" s="1521" t="s">
        <v>789</v>
      </c>
      <c r="B9" s="1522" t="s">
        <v>94</v>
      </c>
      <c r="C9" s="1523">
        <v>191937</v>
      </c>
      <c r="D9" s="1523">
        <v>16584</v>
      </c>
      <c r="E9" s="1523">
        <v>20477</v>
      </c>
      <c r="F9" s="1523">
        <v>17100</v>
      </c>
      <c r="G9" s="1523">
        <v>10576</v>
      </c>
      <c r="H9" s="1523">
        <v>12945</v>
      </c>
      <c r="I9" s="1523">
        <v>17597</v>
      </c>
      <c r="J9" s="1523">
        <v>17598</v>
      </c>
      <c r="K9" s="1523">
        <v>18133.49</v>
      </c>
      <c r="L9" s="1523">
        <v>15414</v>
      </c>
      <c r="M9" s="1523">
        <v>17178</v>
      </c>
      <c r="N9" s="1518">
        <v>16450</v>
      </c>
      <c r="O9" s="1519">
        <v>17485</v>
      </c>
      <c r="P9" s="1520"/>
    </row>
    <row r="10" spans="1:15" ht="16.5" customHeight="1">
      <c r="A10" s="1525" t="s">
        <v>790</v>
      </c>
      <c r="B10" s="1526" t="s">
        <v>791</v>
      </c>
      <c r="C10" s="1527">
        <v>239.7</v>
      </c>
      <c r="D10" s="1527">
        <v>48.9</v>
      </c>
      <c r="E10" s="1527">
        <v>57</v>
      </c>
      <c r="F10" s="1527">
        <v>55.9</v>
      </c>
      <c r="G10" s="1527">
        <v>40.1</v>
      </c>
      <c r="H10" s="1527">
        <v>46.55690101564241</v>
      </c>
      <c r="I10" s="1528">
        <v>51.5</v>
      </c>
      <c r="J10" s="1528">
        <v>58.6</v>
      </c>
      <c r="K10" s="1528">
        <v>55.2000022611368</v>
      </c>
      <c r="L10" s="1528">
        <v>61.35651615287812</v>
      </c>
      <c r="M10" s="1528">
        <v>64.87445700455771</v>
      </c>
      <c r="N10" s="1529">
        <v>62.2</v>
      </c>
      <c r="O10" s="1530">
        <v>70.14924709211057</v>
      </c>
    </row>
    <row r="11" spans="1:15" ht="16.5" customHeight="1">
      <c r="A11" s="1521" t="s">
        <v>786</v>
      </c>
      <c r="B11" s="1522"/>
      <c r="C11" s="1531"/>
      <c r="D11" s="1531"/>
      <c r="E11" s="1531"/>
      <c r="F11" s="1531"/>
      <c r="G11" s="1532"/>
      <c r="H11" s="1532"/>
      <c r="I11" s="1531"/>
      <c r="J11" s="1533"/>
      <c r="K11" s="1533"/>
      <c r="L11" s="1533"/>
      <c r="M11" s="1534"/>
      <c r="N11" s="1535"/>
      <c r="O11" s="1536"/>
    </row>
    <row r="12" spans="1:15" ht="16.5" customHeight="1">
      <c r="A12" s="1521" t="s">
        <v>787</v>
      </c>
      <c r="B12" s="1522" t="s">
        <v>791</v>
      </c>
      <c r="C12" s="1537">
        <v>91.6</v>
      </c>
      <c r="D12" s="1537">
        <v>32.8</v>
      </c>
      <c r="E12" s="1537">
        <v>37.7</v>
      </c>
      <c r="F12" s="1537">
        <v>38.3</v>
      </c>
      <c r="G12" s="1537">
        <v>29.5</v>
      </c>
      <c r="H12" s="1537">
        <v>33.3</v>
      </c>
      <c r="I12" s="1537">
        <v>35.2</v>
      </c>
      <c r="J12" s="1538">
        <v>41.6</v>
      </c>
      <c r="K12" s="1538">
        <v>38.297806791512826</v>
      </c>
      <c r="L12" s="1538">
        <v>43.95235098958929</v>
      </c>
      <c r="M12" s="1538">
        <v>45.26372155883944</v>
      </c>
      <c r="N12" s="1535">
        <v>43.7</v>
      </c>
      <c r="O12" s="1536">
        <v>49.32771923413207</v>
      </c>
    </row>
    <row r="13" spans="1:15" ht="16.5" customHeight="1">
      <c r="A13" s="1521" t="s">
        <v>788</v>
      </c>
      <c r="B13" s="1522" t="s">
        <v>791</v>
      </c>
      <c r="C13" s="1537">
        <v>69</v>
      </c>
      <c r="D13" s="1537">
        <v>8.8</v>
      </c>
      <c r="E13" s="1537">
        <v>10.5</v>
      </c>
      <c r="F13" s="1537">
        <v>9.6</v>
      </c>
      <c r="G13" s="1537">
        <v>5.9</v>
      </c>
      <c r="H13" s="1537">
        <v>7.2</v>
      </c>
      <c r="I13" s="1537">
        <v>8.1</v>
      </c>
      <c r="J13" s="1538">
        <v>8.7</v>
      </c>
      <c r="K13" s="1538">
        <v>8.360006896467256</v>
      </c>
      <c r="L13" s="1538">
        <v>8.926214215940792</v>
      </c>
      <c r="M13" s="1538">
        <v>10.048894638288777</v>
      </c>
      <c r="N13" s="1535">
        <v>9.4</v>
      </c>
      <c r="O13" s="1536">
        <v>11.123488044532733</v>
      </c>
    </row>
    <row r="14" spans="1:15" ht="16.5" customHeight="1">
      <c r="A14" s="1521" t="s">
        <v>789</v>
      </c>
      <c r="B14" s="1522" t="s">
        <v>791</v>
      </c>
      <c r="C14" s="1537">
        <v>79.1</v>
      </c>
      <c r="D14" s="1537">
        <v>7.3</v>
      </c>
      <c r="E14" s="1537">
        <v>8.8</v>
      </c>
      <c r="F14" s="1537">
        <v>8</v>
      </c>
      <c r="G14" s="1537">
        <v>4.7</v>
      </c>
      <c r="H14" s="1537">
        <v>6</v>
      </c>
      <c r="I14" s="1537">
        <v>8.2</v>
      </c>
      <c r="J14" s="1538">
        <v>8.3</v>
      </c>
      <c r="K14" s="1538">
        <v>8.542146176841625</v>
      </c>
      <c r="L14" s="1538">
        <v>8.477950947348042</v>
      </c>
      <c r="M14" s="1538">
        <v>9.56184080742949</v>
      </c>
      <c r="N14" s="1535">
        <v>9.1</v>
      </c>
      <c r="O14" s="1536">
        <v>9.698039813445767</v>
      </c>
    </row>
    <row r="15" spans="1:15" ht="16.5" customHeight="1">
      <c r="A15" s="1525" t="s">
        <v>792</v>
      </c>
      <c r="B15" s="1526" t="s">
        <v>793</v>
      </c>
      <c r="C15" s="1527">
        <v>400.8</v>
      </c>
      <c r="D15" s="1527">
        <v>78.2</v>
      </c>
      <c r="E15" s="1527">
        <v>91.1</v>
      </c>
      <c r="F15" s="1527">
        <v>81.8</v>
      </c>
      <c r="G15" s="1527">
        <v>65.8</v>
      </c>
      <c r="H15" s="1527">
        <v>83.0744660529278</v>
      </c>
      <c r="I15" s="1527">
        <v>91.1573560529852</v>
      </c>
      <c r="J15" s="1527">
        <v>92.60116794668302</v>
      </c>
      <c r="K15" s="1527">
        <v>87.23864885066541</v>
      </c>
      <c r="L15" s="1527">
        <v>85.94769051311744</v>
      </c>
      <c r="M15" s="1527">
        <v>90.87584610334372</v>
      </c>
      <c r="N15" s="1529">
        <v>88.2</v>
      </c>
      <c r="O15" s="1530">
        <v>98.97248290301712</v>
      </c>
    </row>
    <row r="16" spans="1:15" ht="16.5" customHeight="1">
      <c r="A16" s="1521" t="s">
        <v>786</v>
      </c>
      <c r="B16" s="1522"/>
      <c r="C16" s="1537"/>
      <c r="D16" s="1537"/>
      <c r="E16" s="1537"/>
      <c r="F16" s="1537"/>
      <c r="G16" s="1534"/>
      <c r="H16" s="1534"/>
      <c r="I16" s="1537"/>
      <c r="J16" s="1533"/>
      <c r="K16" s="1533"/>
      <c r="L16" s="1533"/>
      <c r="M16" s="1534"/>
      <c r="N16" s="1535"/>
      <c r="O16" s="1536"/>
    </row>
    <row r="17" spans="1:15" ht="16.5" customHeight="1">
      <c r="A17" s="1521" t="s">
        <v>787</v>
      </c>
      <c r="B17" s="1522" t="s">
        <v>793</v>
      </c>
      <c r="C17" s="1537">
        <v>153.1</v>
      </c>
      <c r="D17" s="1537">
        <v>52.4</v>
      </c>
      <c r="E17" s="1537">
        <v>60.3</v>
      </c>
      <c r="F17" s="1537">
        <v>56.1</v>
      </c>
      <c r="G17" s="1537">
        <v>48.3</v>
      </c>
      <c r="H17" s="1537">
        <v>59.564479883778226</v>
      </c>
      <c r="I17" s="1537">
        <v>62.3347492123302</v>
      </c>
      <c r="J17" s="1537">
        <v>65.70742369782283</v>
      </c>
      <c r="K17" s="1537">
        <v>60.52624604306692</v>
      </c>
      <c r="L17" s="1537">
        <v>61.5680826917343</v>
      </c>
      <c r="M17" s="1537">
        <v>63.405216542416866</v>
      </c>
      <c r="N17" s="1535">
        <v>62</v>
      </c>
      <c r="O17" s="1536">
        <v>69.59571272567565</v>
      </c>
    </row>
    <row r="18" spans="1:15" ht="16.5" customHeight="1">
      <c r="A18" s="1521" t="s">
        <v>788</v>
      </c>
      <c r="B18" s="1522" t="s">
        <v>793</v>
      </c>
      <c r="C18" s="1537">
        <v>115.5</v>
      </c>
      <c r="D18" s="1537">
        <v>14.1</v>
      </c>
      <c r="E18" s="1537">
        <v>16.8</v>
      </c>
      <c r="F18" s="1537">
        <v>14</v>
      </c>
      <c r="G18" s="1537">
        <v>9.7</v>
      </c>
      <c r="H18" s="1537">
        <v>12.897042559174642</v>
      </c>
      <c r="I18" s="1537">
        <v>14.395726291815366</v>
      </c>
      <c r="J18" s="1537">
        <v>13.792312754799688</v>
      </c>
      <c r="K18" s="1537">
        <v>13.212240510060958</v>
      </c>
      <c r="L18" s="1537">
        <v>12.503765614297855</v>
      </c>
      <c r="M18" s="1537">
        <v>14.076446182720115</v>
      </c>
      <c r="N18" s="1535">
        <v>13.3</v>
      </c>
      <c r="O18" s="1536">
        <v>15.693956470606906</v>
      </c>
    </row>
    <row r="19" spans="1:16" ht="16.5" customHeight="1">
      <c r="A19" s="1539" t="s">
        <v>789</v>
      </c>
      <c r="B19" s="1540" t="s">
        <v>793</v>
      </c>
      <c r="C19" s="1541">
        <v>132.2</v>
      </c>
      <c r="D19" s="1541">
        <v>11.7</v>
      </c>
      <c r="E19" s="1541">
        <v>14</v>
      </c>
      <c r="F19" s="1541">
        <v>11.7</v>
      </c>
      <c r="G19" s="1541">
        <v>7.8</v>
      </c>
      <c r="H19" s="1541">
        <v>10.612943609974938</v>
      </c>
      <c r="I19" s="1541">
        <v>14.426880548839627</v>
      </c>
      <c r="J19" s="1541">
        <v>13.101431494060506</v>
      </c>
      <c r="K19" s="1541">
        <v>13.500095293966998</v>
      </c>
      <c r="L19" s="1541">
        <v>11.875842207085288</v>
      </c>
      <c r="M19" s="1541">
        <v>13.394183378206733</v>
      </c>
      <c r="N19" s="1542">
        <v>13</v>
      </c>
      <c r="O19" s="1543">
        <v>13.682813706734567</v>
      </c>
      <c r="P19" s="1520"/>
    </row>
    <row r="20" spans="1:16" ht="16.5" customHeight="1" thickBot="1">
      <c r="A20" s="1544" t="s">
        <v>794</v>
      </c>
      <c r="B20" s="1545" t="s">
        <v>795</v>
      </c>
      <c r="C20" s="1546"/>
      <c r="D20" s="1546">
        <v>5.33</v>
      </c>
      <c r="E20" s="1546">
        <v>3.3</v>
      </c>
      <c r="F20" s="1546">
        <v>3.5</v>
      </c>
      <c r="G20" s="1546">
        <v>3.1</v>
      </c>
      <c r="H20" s="1546">
        <v>3.2</v>
      </c>
      <c r="I20" s="1546">
        <v>3.5</v>
      </c>
      <c r="J20" s="1547">
        <v>2.7</v>
      </c>
      <c r="K20" s="1547">
        <v>2.7</v>
      </c>
      <c r="L20" s="1546">
        <v>2.4</v>
      </c>
      <c r="M20" s="1546">
        <v>2.6</v>
      </c>
      <c r="N20" s="1548">
        <v>2.8</v>
      </c>
      <c r="O20" s="1549">
        <v>2.7</v>
      </c>
      <c r="P20" s="1520"/>
    </row>
    <row r="21" spans="1:15" s="1551" customFormat="1" ht="15.75" customHeight="1">
      <c r="A21" s="1550" t="s">
        <v>222</v>
      </c>
      <c r="N21" s="1552"/>
      <c r="O21" s="1553"/>
    </row>
    <row r="22" spans="1:15" s="1551" customFormat="1" ht="12">
      <c r="A22" s="1550" t="s">
        <v>1070</v>
      </c>
      <c r="N22" s="1552"/>
      <c r="O22" s="1553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85" zoomScaleNormal="85" workbookViewId="0" topLeftCell="A1">
      <selection activeCell="G29" sqref="G29"/>
    </sheetView>
  </sheetViews>
  <sheetFormatPr defaultColWidth="9.140625" defaultRowHeight="15"/>
  <cols>
    <col min="1" max="1" width="46.421875" style="1555" customWidth="1"/>
    <col min="2" max="6" width="12.140625" style="1555" customWidth="1"/>
    <col min="7" max="10" width="10.28125" style="1555" customWidth="1"/>
    <col min="11" max="11" width="10.8515625" style="1555" customWidth="1"/>
    <col min="12" max="16384" width="10.28125" style="1555" customWidth="1"/>
  </cols>
  <sheetData>
    <row r="1" ht="15">
      <c r="A1" s="1554" t="s">
        <v>796</v>
      </c>
    </row>
    <row r="2" ht="15">
      <c r="A2" s="1554"/>
    </row>
    <row r="3" spans="1:11" ht="15.75" thickBot="1">
      <c r="A3" s="1555" t="s">
        <v>797</v>
      </c>
      <c r="K3" s="1556" t="s">
        <v>596</v>
      </c>
    </row>
    <row r="4" spans="1:11" ht="15">
      <c r="A4" s="1557" t="s">
        <v>798</v>
      </c>
      <c r="B4" s="1558"/>
      <c r="C4" s="1558"/>
      <c r="D4" s="1558"/>
      <c r="E4" s="1558"/>
      <c r="F4" s="1558"/>
      <c r="G4" s="1558"/>
      <c r="H4" s="1558"/>
      <c r="I4" s="1558"/>
      <c r="J4" s="1558"/>
      <c r="K4" s="1559"/>
    </row>
    <row r="5" spans="1:11" ht="15">
      <c r="A5" s="2121" t="s">
        <v>799</v>
      </c>
      <c r="B5" s="2123" t="s">
        <v>800</v>
      </c>
      <c r="C5" s="2123"/>
      <c r="D5" s="2123"/>
      <c r="E5" s="2123"/>
      <c r="F5" s="2125"/>
      <c r="G5" s="2123" t="s">
        <v>801</v>
      </c>
      <c r="H5" s="2123"/>
      <c r="I5" s="2123"/>
      <c r="J5" s="2123"/>
      <c r="K5" s="2124"/>
    </row>
    <row r="6" spans="1:11" ht="18.75" thickBot="1">
      <c r="A6" s="2122"/>
      <c r="B6" s="1560">
        <v>2004</v>
      </c>
      <c r="C6" s="1561" t="s">
        <v>817</v>
      </c>
      <c r="D6" s="1561" t="s">
        <v>818</v>
      </c>
      <c r="E6" s="1561" t="s">
        <v>819</v>
      </c>
      <c r="F6" s="1561" t="s">
        <v>1188</v>
      </c>
      <c r="G6" s="1561">
        <v>2004</v>
      </c>
      <c r="H6" s="1561" t="s">
        <v>817</v>
      </c>
      <c r="I6" s="1561" t="s">
        <v>818</v>
      </c>
      <c r="J6" s="1561" t="s">
        <v>820</v>
      </c>
      <c r="K6" s="1562" t="s">
        <v>1188</v>
      </c>
    </row>
    <row r="7" spans="1:11" ht="15.75" thickTop="1">
      <c r="A7" s="1563" t="s">
        <v>802</v>
      </c>
      <c r="B7" s="1564">
        <v>180915</v>
      </c>
      <c r="C7" s="1565">
        <v>187047</v>
      </c>
      <c r="D7" s="1565">
        <v>188730</v>
      </c>
      <c r="E7" s="1565">
        <v>190429</v>
      </c>
      <c r="F7" s="1566">
        <f aca="true" t="shared" si="0" ref="F7:F15">E7/D7*100</f>
        <v>100.90022783871137</v>
      </c>
      <c r="G7" s="1567" t="s">
        <v>327</v>
      </c>
      <c r="H7" s="1567" t="s">
        <v>327</v>
      </c>
      <c r="I7" s="1567" t="s">
        <v>327</v>
      </c>
      <c r="J7" s="1567" t="s">
        <v>327</v>
      </c>
      <c r="K7" s="1568"/>
    </row>
    <row r="8" spans="1:11" s="1569" customFormat="1" ht="15">
      <c r="A8" s="1563" t="s">
        <v>803</v>
      </c>
      <c r="B8" s="1564">
        <f>B7/100*B14</f>
        <v>71280.51</v>
      </c>
      <c r="C8" s="1565">
        <v>73865</v>
      </c>
      <c r="D8" s="1565">
        <v>74835</v>
      </c>
      <c r="E8" s="1565">
        <v>75658</v>
      </c>
      <c r="F8" s="1566">
        <f t="shared" si="0"/>
        <v>101.09975278947016</v>
      </c>
      <c r="G8" s="1567" t="s">
        <v>327</v>
      </c>
      <c r="H8" s="1567" t="s">
        <v>327</v>
      </c>
      <c r="I8" s="1567" t="s">
        <v>327</v>
      </c>
      <c r="J8" s="1567" t="s">
        <v>327</v>
      </c>
      <c r="K8" s="1568"/>
    </row>
    <row r="9" spans="1:11" s="1569" customFormat="1" ht="15">
      <c r="A9" s="1563" t="s">
        <v>804</v>
      </c>
      <c r="B9" s="1564">
        <v>7411</v>
      </c>
      <c r="C9" s="1565">
        <v>11670</v>
      </c>
      <c r="D9" s="1565">
        <v>8147</v>
      </c>
      <c r="E9" s="1565">
        <v>12396</v>
      </c>
      <c r="F9" s="1566">
        <f t="shared" si="0"/>
        <v>152.15416717810237</v>
      </c>
      <c r="G9" s="1570">
        <v>44</v>
      </c>
      <c r="H9" s="1565">
        <v>160</v>
      </c>
      <c r="I9" s="1565">
        <v>73</v>
      </c>
      <c r="J9" s="1565">
        <v>74</v>
      </c>
      <c r="K9" s="1571">
        <f>J9/I9*100</f>
        <v>101.36986301369863</v>
      </c>
    </row>
    <row r="10" spans="1:11" s="1569" customFormat="1" ht="15">
      <c r="A10" s="1563" t="s">
        <v>805</v>
      </c>
      <c r="B10" s="1564">
        <v>1564</v>
      </c>
      <c r="C10" s="1565">
        <v>1774</v>
      </c>
      <c r="D10" s="1565">
        <v>1051</v>
      </c>
      <c r="E10" s="1565">
        <v>1748</v>
      </c>
      <c r="F10" s="1566">
        <f t="shared" si="0"/>
        <v>166.31779257849666</v>
      </c>
      <c r="G10" s="1570">
        <v>6</v>
      </c>
      <c r="H10" s="1565">
        <v>14</v>
      </c>
      <c r="I10" s="1565">
        <v>27</v>
      </c>
      <c r="J10" s="1565">
        <v>35</v>
      </c>
      <c r="K10" s="1571">
        <f>J10/I10*100</f>
        <v>129.62962962962962</v>
      </c>
    </row>
    <row r="11" spans="1:11" s="1569" customFormat="1" ht="15">
      <c r="A11" s="1563" t="s">
        <v>806</v>
      </c>
      <c r="B11" s="1564">
        <v>2512</v>
      </c>
      <c r="C11" s="1565">
        <v>4785</v>
      </c>
      <c r="D11" s="1565">
        <v>2412</v>
      </c>
      <c r="E11" s="1565">
        <v>3173</v>
      </c>
      <c r="F11" s="1566">
        <f t="shared" si="0"/>
        <v>131.55058043117745</v>
      </c>
      <c r="G11" s="1570">
        <v>20</v>
      </c>
      <c r="H11" s="1565">
        <v>97</v>
      </c>
      <c r="I11" s="1565">
        <v>23</v>
      </c>
      <c r="J11" s="1565">
        <v>31</v>
      </c>
      <c r="K11" s="1571">
        <f>J11/I11*100</f>
        <v>134.7826086956522</v>
      </c>
    </row>
    <row r="12" spans="1:11" s="1569" customFormat="1" ht="15">
      <c r="A12" s="1563" t="s">
        <v>807</v>
      </c>
      <c r="B12" s="1564">
        <v>741</v>
      </c>
      <c r="C12" s="1565">
        <v>1785</v>
      </c>
      <c r="D12" s="1565">
        <v>1963</v>
      </c>
      <c r="E12" s="1565">
        <v>1337</v>
      </c>
      <c r="F12" s="1566">
        <f t="shared" si="0"/>
        <v>68.11003565970454</v>
      </c>
      <c r="G12" s="1570">
        <v>0</v>
      </c>
      <c r="H12" s="1565">
        <v>37</v>
      </c>
      <c r="I12" s="1565">
        <v>2</v>
      </c>
      <c r="J12" s="1565">
        <v>1</v>
      </c>
      <c r="K12" s="1571">
        <f>J12/I12*100</f>
        <v>50</v>
      </c>
    </row>
    <row r="13" spans="1:11" s="1569" customFormat="1" ht="15">
      <c r="A13" s="1563" t="s">
        <v>808</v>
      </c>
      <c r="B13" s="1564">
        <v>2112</v>
      </c>
      <c r="C13" s="1565">
        <v>3034</v>
      </c>
      <c r="D13" s="1565">
        <v>1968</v>
      </c>
      <c r="E13" s="1565">
        <v>2485</v>
      </c>
      <c r="F13" s="1566">
        <f t="shared" si="0"/>
        <v>126.27032520325203</v>
      </c>
      <c r="G13" s="1570">
        <v>0</v>
      </c>
      <c r="H13" s="1565">
        <v>6</v>
      </c>
      <c r="I13" s="1565">
        <v>1</v>
      </c>
      <c r="J13" s="1565">
        <v>3</v>
      </c>
      <c r="K13" s="1571">
        <f>J13/I13*100</f>
        <v>300</v>
      </c>
    </row>
    <row r="14" spans="1:11" s="1569" customFormat="1" ht="15">
      <c r="A14" s="1563" t="s">
        <v>809</v>
      </c>
      <c r="B14" s="1572">
        <v>39.4</v>
      </c>
      <c r="C14" s="1566">
        <f>C8/C7*100</f>
        <v>39.49007468711073</v>
      </c>
      <c r="D14" s="1566">
        <f>D8/D7*100</f>
        <v>39.65188364329995</v>
      </c>
      <c r="E14" s="1566">
        <f>E8/E7*100</f>
        <v>39.73029318013538</v>
      </c>
      <c r="F14" s="1566">
        <f t="shared" si="0"/>
        <v>100.19774479704616</v>
      </c>
      <c r="G14" s="1567" t="s">
        <v>327</v>
      </c>
      <c r="H14" s="1567" t="s">
        <v>327</v>
      </c>
      <c r="I14" s="1567" t="s">
        <v>327</v>
      </c>
      <c r="J14" s="1567" t="s">
        <v>327</v>
      </c>
      <c r="K14" s="1568"/>
    </row>
    <row r="15" spans="1:11" ht="15">
      <c r="A15" s="1573" t="s">
        <v>810</v>
      </c>
      <c r="B15" s="1574">
        <f>B7-B8</f>
        <v>109634.49</v>
      </c>
      <c r="C15" s="1575">
        <f>C7-C8</f>
        <v>113182</v>
      </c>
      <c r="D15" s="1575">
        <f>D7-D8</f>
        <v>113895</v>
      </c>
      <c r="E15" s="1575">
        <f>E7-E8</f>
        <v>114771</v>
      </c>
      <c r="F15" s="1576">
        <f t="shared" si="0"/>
        <v>100.76912946134597</v>
      </c>
      <c r="G15" s="1577" t="s">
        <v>327</v>
      </c>
      <c r="H15" s="1577" t="s">
        <v>327</v>
      </c>
      <c r="I15" s="1577" t="s">
        <v>327</v>
      </c>
      <c r="J15" s="1577" t="s">
        <v>327</v>
      </c>
      <c r="K15" s="1578"/>
    </row>
    <row r="16" spans="1:11" ht="7.5" customHeight="1">
      <c r="A16" s="1579"/>
      <c r="B16" s="1580"/>
      <c r="C16" s="1580"/>
      <c r="D16" s="1580"/>
      <c r="E16" s="1580"/>
      <c r="F16" s="1580"/>
      <c r="G16" s="1580"/>
      <c r="H16" s="1580"/>
      <c r="I16" s="1580"/>
      <c r="J16" s="1580"/>
      <c r="K16" s="1581"/>
    </row>
    <row r="17" spans="1:11" ht="15">
      <c r="A17" s="1582" t="s">
        <v>811</v>
      </c>
      <c r="B17" s="1580"/>
      <c r="C17" s="1580"/>
      <c r="D17" s="1580"/>
      <c r="E17" s="1580"/>
      <c r="F17" s="1583"/>
      <c r="G17" s="1580"/>
      <c r="H17" s="1580"/>
      <c r="I17" s="1580"/>
      <c r="J17" s="1580"/>
      <c r="K17" s="1584"/>
    </row>
    <row r="18" spans="1:11" ht="15">
      <c r="A18" s="2121" t="s">
        <v>1184</v>
      </c>
      <c r="B18" s="2123" t="s">
        <v>800</v>
      </c>
      <c r="C18" s="2123"/>
      <c r="D18" s="2123"/>
      <c r="E18" s="2123"/>
      <c r="F18" s="2125"/>
      <c r="G18" s="2123" t="s">
        <v>801</v>
      </c>
      <c r="H18" s="2123"/>
      <c r="I18" s="2123"/>
      <c r="J18" s="2123"/>
      <c r="K18" s="2124"/>
    </row>
    <row r="19" spans="1:21" ht="18.75" thickBot="1">
      <c r="A19" s="2122"/>
      <c r="B19" s="1560">
        <v>2004</v>
      </c>
      <c r="C19" s="1561" t="s">
        <v>817</v>
      </c>
      <c r="D19" s="1561" t="s">
        <v>818</v>
      </c>
      <c r="E19" s="1561" t="s">
        <v>819</v>
      </c>
      <c r="F19" s="1561" t="s">
        <v>1188</v>
      </c>
      <c r="G19" s="1561">
        <v>2004</v>
      </c>
      <c r="H19" s="1561" t="s">
        <v>817</v>
      </c>
      <c r="I19" s="1561" t="s">
        <v>818</v>
      </c>
      <c r="J19" s="1561" t="s">
        <v>820</v>
      </c>
      <c r="K19" s="1562" t="s">
        <v>1188</v>
      </c>
      <c r="L19" s="1585"/>
      <c r="M19" s="1585"/>
      <c r="N19" s="1585"/>
      <c r="O19" s="1585"/>
      <c r="P19" s="1585"/>
      <c r="Q19" s="1585"/>
      <c r="R19" s="1585"/>
      <c r="S19" s="1585"/>
      <c r="T19" s="1585"/>
      <c r="U19" s="1585"/>
    </row>
    <row r="20" spans="1:11" ht="15.75" thickTop="1">
      <c r="A20" s="1563" t="s">
        <v>802</v>
      </c>
      <c r="B20" s="1564">
        <v>80242</v>
      </c>
      <c r="C20" s="1565">
        <v>88089</v>
      </c>
      <c r="D20" s="1565">
        <v>88529</v>
      </c>
      <c r="E20" s="1565">
        <v>90477</v>
      </c>
      <c r="F20" s="1586">
        <f aca="true" t="shared" si="1" ref="F20:F27">E20/D20*100</f>
        <v>102.20040890555637</v>
      </c>
      <c r="G20" s="1567" t="s">
        <v>327</v>
      </c>
      <c r="H20" s="1567" t="s">
        <v>327</v>
      </c>
      <c r="I20" s="1567" t="s">
        <v>327</v>
      </c>
      <c r="J20" s="1567" t="s">
        <v>327</v>
      </c>
      <c r="K20" s="1568"/>
    </row>
    <row r="21" spans="1:11" s="1569" customFormat="1" ht="15">
      <c r="A21" s="1563" t="s">
        <v>803</v>
      </c>
      <c r="B21" s="1564">
        <f>B20/100*B26</f>
        <v>39880.274</v>
      </c>
      <c r="C21" s="1565">
        <v>43948</v>
      </c>
      <c r="D21" s="1565">
        <v>44256</v>
      </c>
      <c r="E21" s="1565">
        <v>45230</v>
      </c>
      <c r="F21" s="1586">
        <f t="shared" si="1"/>
        <v>102.20083152566883</v>
      </c>
      <c r="G21" s="1567" t="s">
        <v>327</v>
      </c>
      <c r="H21" s="1567" t="s">
        <v>327</v>
      </c>
      <c r="I21" s="1567" t="s">
        <v>327</v>
      </c>
      <c r="J21" s="1567" t="s">
        <v>327</v>
      </c>
      <c r="K21" s="1568"/>
    </row>
    <row r="22" spans="1:11" s="1569" customFormat="1" ht="15">
      <c r="A22" s="1563" t="s">
        <v>804</v>
      </c>
      <c r="B22" s="1564">
        <v>10121</v>
      </c>
      <c r="C22" s="1565">
        <v>10567</v>
      </c>
      <c r="D22" s="1565">
        <v>6500</v>
      </c>
      <c r="E22" s="1565">
        <v>9505</v>
      </c>
      <c r="F22" s="1586">
        <f t="shared" si="1"/>
        <v>146.23076923076923</v>
      </c>
      <c r="G22" s="1570">
        <v>93</v>
      </c>
      <c r="H22" s="1565">
        <v>53</v>
      </c>
      <c r="I22" s="1565">
        <v>20</v>
      </c>
      <c r="J22" s="1565">
        <v>8</v>
      </c>
      <c r="K22" s="1571">
        <f>J22/I22*100</f>
        <v>40</v>
      </c>
    </row>
    <row r="23" spans="1:11" s="1569" customFormat="1" ht="15">
      <c r="A23" s="1563" t="s">
        <v>805</v>
      </c>
      <c r="B23" s="1564">
        <v>3188.1150000000002</v>
      </c>
      <c r="C23" s="1565">
        <v>2715.719</v>
      </c>
      <c r="D23" s="1565">
        <v>1430</v>
      </c>
      <c r="E23" s="1565">
        <v>2306.198349790062</v>
      </c>
      <c r="F23" s="1586">
        <f t="shared" si="1"/>
        <v>161.2726118734309</v>
      </c>
      <c r="G23" s="1570">
        <v>41</v>
      </c>
      <c r="H23" s="1565">
        <v>6</v>
      </c>
      <c r="I23" s="1565">
        <v>11</v>
      </c>
      <c r="J23" s="1565">
        <v>0</v>
      </c>
      <c r="K23" s="1571">
        <f>J23/I23*100</f>
        <v>0</v>
      </c>
    </row>
    <row r="24" spans="1:11" s="1569" customFormat="1" ht="15">
      <c r="A24" s="1563" t="s">
        <v>806</v>
      </c>
      <c r="B24" s="1564">
        <v>5283.162</v>
      </c>
      <c r="C24" s="1565">
        <v>5558.242</v>
      </c>
      <c r="D24" s="1565">
        <v>3685.5</v>
      </c>
      <c r="E24" s="1565">
        <v>4967.641571082289</v>
      </c>
      <c r="F24" s="1586">
        <f t="shared" si="1"/>
        <v>134.78880941750887</v>
      </c>
      <c r="G24" s="1570">
        <v>50</v>
      </c>
      <c r="H24" s="1565">
        <v>43</v>
      </c>
      <c r="I24" s="1565">
        <v>8</v>
      </c>
      <c r="J24" s="1565">
        <v>1</v>
      </c>
      <c r="K24" s="1571">
        <f>J24/I24*100</f>
        <v>12.5</v>
      </c>
    </row>
    <row r="25" spans="1:11" s="1569" customFormat="1" ht="15">
      <c r="A25" s="1563" t="s">
        <v>807</v>
      </c>
      <c r="B25" s="1564">
        <v>900.7690000000001</v>
      </c>
      <c r="C25" s="1565">
        <v>1014.432</v>
      </c>
      <c r="D25" s="1565">
        <v>741</v>
      </c>
      <c r="E25" s="1565">
        <v>769.8340950364433</v>
      </c>
      <c r="F25" s="1586">
        <f t="shared" si="1"/>
        <v>103.89124089560637</v>
      </c>
      <c r="G25" s="1570">
        <v>0</v>
      </c>
      <c r="H25" s="1565">
        <v>0</v>
      </c>
      <c r="I25" s="1565">
        <v>0</v>
      </c>
      <c r="J25" s="1565">
        <v>7</v>
      </c>
      <c r="K25" s="1571">
        <v>0</v>
      </c>
    </row>
    <row r="26" spans="1:11" s="1569" customFormat="1" ht="15">
      <c r="A26" s="1563" t="s">
        <v>809</v>
      </c>
      <c r="B26" s="1572">
        <v>49.7</v>
      </c>
      <c r="C26" s="1566">
        <f>C21/C20*100</f>
        <v>49.890451702255675</v>
      </c>
      <c r="D26" s="1566">
        <f>D21/D20*100</f>
        <v>49.99039862643879</v>
      </c>
      <c r="E26" s="1566">
        <f>E21/E20*100</f>
        <v>49.990605347215315</v>
      </c>
      <c r="F26" s="1586">
        <f t="shared" si="1"/>
        <v>100.00041352096044</v>
      </c>
      <c r="G26" s="1567" t="s">
        <v>327</v>
      </c>
      <c r="H26" s="1567" t="s">
        <v>327</v>
      </c>
      <c r="I26" s="1567" t="s">
        <v>327</v>
      </c>
      <c r="J26" s="1567" t="s">
        <v>327</v>
      </c>
      <c r="K26" s="1568"/>
    </row>
    <row r="27" spans="1:11" ht="15.75" thickBot="1">
      <c r="A27" s="1587" t="s">
        <v>810</v>
      </c>
      <c r="B27" s="1588">
        <f>B20-B21</f>
        <v>40361.726</v>
      </c>
      <c r="C27" s="1589">
        <f>C20-C21</f>
        <v>44141</v>
      </c>
      <c r="D27" s="1589">
        <f>D20-D21</f>
        <v>44273</v>
      </c>
      <c r="E27" s="1589">
        <f>E20-E21</f>
        <v>45247</v>
      </c>
      <c r="F27" s="1590">
        <f t="shared" si="1"/>
        <v>102.19998644772208</v>
      </c>
      <c r="G27" s="1591" t="s">
        <v>327</v>
      </c>
      <c r="H27" s="1591" t="s">
        <v>327</v>
      </c>
      <c r="I27" s="1591" t="s">
        <v>327</v>
      </c>
      <c r="J27" s="1591" t="s">
        <v>327</v>
      </c>
      <c r="K27" s="1592"/>
    </row>
    <row r="28" s="1593" customFormat="1" ht="16.5" customHeight="1">
      <c r="A28" s="1593" t="s">
        <v>222</v>
      </c>
    </row>
    <row r="29" s="1593" customFormat="1" ht="12.75">
      <c r="A29" s="1593" t="s">
        <v>812</v>
      </c>
    </row>
    <row r="30" s="1593" customFormat="1" ht="12.75">
      <c r="A30" s="1593" t="s">
        <v>813</v>
      </c>
    </row>
    <row r="31" s="1593" customFormat="1" ht="12.75">
      <c r="A31" s="1593" t="s">
        <v>814</v>
      </c>
    </row>
    <row r="32" s="1593" customFormat="1" ht="12.75">
      <c r="A32" s="1593" t="s">
        <v>815</v>
      </c>
    </row>
    <row r="33" s="1593" customFormat="1" ht="12.75">
      <c r="A33" s="1593" t="s">
        <v>816</v>
      </c>
    </row>
    <row r="34" s="1593" customFormat="1" ht="12.75">
      <c r="A34" s="1593" t="s">
        <v>1070</v>
      </c>
    </row>
  </sheetData>
  <mergeCells count="6">
    <mergeCell ref="A5:A6"/>
    <mergeCell ref="A18:A19"/>
    <mergeCell ref="G5:K5"/>
    <mergeCell ref="B5:F5"/>
    <mergeCell ref="B18:F18"/>
    <mergeCell ref="G18:K18"/>
  </mergeCells>
  <printOptions/>
  <pageMargins left="0.7480314960629921" right="0.35433070866141736" top="0.66" bottom="0.1968503937007874" header="0.67" footer="0.1968503937007874"/>
  <pageSetup fitToHeight="1" fitToWidth="1" horizontalDpi="600" verticalDpi="600" orientation="landscape" paperSize="9" scale="8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H6" sqref="H6"/>
    </sheetView>
  </sheetViews>
  <sheetFormatPr defaultColWidth="9.140625" defaultRowHeight="15"/>
  <cols>
    <col min="1" max="1" width="30.140625" style="1598" customWidth="1"/>
    <col min="2" max="2" width="13.421875" style="1598" customWidth="1"/>
    <col min="3" max="3" width="11.28125" style="1598" customWidth="1"/>
    <col min="4" max="4" width="11.140625" style="1598" customWidth="1"/>
    <col min="5" max="5" width="13.421875" style="1598" customWidth="1"/>
    <col min="6" max="6" width="16.7109375" style="1598" customWidth="1"/>
    <col min="7" max="16384" width="10.28125" style="1598" customWidth="1"/>
  </cols>
  <sheetData>
    <row r="1" spans="1:7" ht="15.75">
      <c r="A1" s="1594" t="s">
        <v>866</v>
      </c>
      <c r="B1" s="1595"/>
      <c r="C1" s="1596"/>
      <c r="D1" s="1596"/>
      <c r="E1" s="1594"/>
      <c r="F1" s="1597"/>
      <c r="G1" s="1597"/>
    </row>
    <row r="2" spans="1:7" ht="15.75">
      <c r="A2" s="1594" t="s">
        <v>821</v>
      </c>
      <c r="B2" s="1599"/>
      <c r="C2" s="1596"/>
      <c r="D2" s="1596"/>
      <c r="E2" s="1597"/>
      <c r="F2" s="1597"/>
      <c r="G2" s="1597"/>
    </row>
    <row r="3" spans="1:7" ht="16.5" thickBot="1">
      <c r="A3" s="1594"/>
      <c r="B3" s="1599"/>
      <c r="C3" s="1599"/>
      <c r="D3" s="1599"/>
      <c r="E3" s="1597"/>
      <c r="F3" s="1600" t="s">
        <v>597</v>
      </c>
      <c r="G3" s="1597"/>
    </row>
    <row r="4" spans="1:7" ht="15.75">
      <c r="A4" s="1601" t="s">
        <v>68</v>
      </c>
      <c r="B4" s="1602" t="s">
        <v>20</v>
      </c>
      <c r="C4" s="1603" t="s">
        <v>822</v>
      </c>
      <c r="D4" s="1603" t="s">
        <v>1191</v>
      </c>
      <c r="E4" s="1604" t="s">
        <v>1079</v>
      </c>
      <c r="F4" s="1605" t="s">
        <v>823</v>
      </c>
      <c r="G4" s="1606"/>
    </row>
    <row r="5" spans="1:7" ht="30.75" thickBot="1">
      <c r="A5" s="1607"/>
      <c r="B5" s="1608" t="s">
        <v>70</v>
      </c>
      <c r="C5" s="1609"/>
      <c r="D5" s="1609"/>
      <c r="E5" s="1610" t="s">
        <v>824</v>
      </c>
      <c r="F5" s="1611" t="s">
        <v>825</v>
      </c>
      <c r="G5" s="1606"/>
    </row>
    <row r="6" spans="1:7" ht="16.5" thickTop="1">
      <c r="A6" s="1612" t="s">
        <v>826</v>
      </c>
      <c r="B6" s="1613" t="s">
        <v>827</v>
      </c>
      <c r="C6" s="1614">
        <v>1265607</v>
      </c>
      <c r="D6" s="1614">
        <v>783956</v>
      </c>
      <c r="E6" s="1615">
        <v>61.94308343743358</v>
      </c>
      <c r="F6" s="1616">
        <v>-2.4130845842594155</v>
      </c>
      <c r="G6" s="1596"/>
    </row>
    <row r="7" spans="1:7" ht="15.75">
      <c r="A7" s="1617" t="s">
        <v>828</v>
      </c>
      <c r="B7" s="1618" t="s">
        <v>827</v>
      </c>
      <c r="C7" s="1619">
        <v>301478</v>
      </c>
      <c r="D7" s="1619">
        <v>169556</v>
      </c>
      <c r="E7" s="1620">
        <v>56.24158313376101</v>
      </c>
      <c r="F7" s="1616">
        <v>-13.868042997960671</v>
      </c>
      <c r="G7" s="1596"/>
    </row>
    <row r="8" spans="1:7" ht="15.75">
      <c r="A8" s="1617" t="s">
        <v>829</v>
      </c>
      <c r="B8" s="1618" t="s">
        <v>827</v>
      </c>
      <c r="C8" s="1619">
        <v>49497</v>
      </c>
      <c r="D8" s="1619">
        <v>34046</v>
      </c>
      <c r="E8" s="1620">
        <v>68.78396670505283</v>
      </c>
      <c r="F8" s="1616">
        <v>-10.627798000829515</v>
      </c>
      <c r="G8" s="1596"/>
    </row>
    <row r="9" spans="1:7" ht="15.75">
      <c r="A9" s="1617" t="s">
        <v>830</v>
      </c>
      <c r="B9" s="1618" t="s">
        <v>827</v>
      </c>
      <c r="C9" s="1619">
        <v>17420</v>
      </c>
      <c r="D9" s="1619">
        <v>13551</v>
      </c>
      <c r="E9" s="1620">
        <v>77.78989667049369</v>
      </c>
      <c r="F9" s="1616">
        <v>11.947200041280212</v>
      </c>
      <c r="G9" s="1596"/>
    </row>
    <row r="10" spans="1:7" ht="15.75">
      <c r="A10" s="1617" t="s">
        <v>831</v>
      </c>
      <c r="B10" s="1618" t="s">
        <v>827</v>
      </c>
      <c r="C10" s="1619">
        <v>32760</v>
      </c>
      <c r="D10" s="1619">
        <v>13849</v>
      </c>
      <c r="E10" s="1620">
        <v>42.27411477411477</v>
      </c>
      <c r="F10" s="1616">
        <v>-22.679485601780918</v>
      </c>
      <c r="G10" s="1596"/>
    </row>
    <row r="11" spans="1:7" ht="15.75">
      <c r="A11" s="1617" t="s">
        <v>832</v>
      </c>
      <c r="B11" s="1618" t="s">
        <v>827</v>
      </c>
      <c r="C11" s="1619">
        <v>88110</v>
      </c>
      <c r="D11" s="1619">
        <v>27293</v>
      </c>
      <c r="E11" s="1620">
        <v>30.97605266144592</v>
      </c>
      <c r="F11" s="1616">
        <v>-17.865025551723747</v>
      </c>
      <c r="G11" s="1596"/>
    </row>
    <row r="12" spans="1:7" ht="15.75">
      <c r="A12" s="1617" t="s">
        <v>833</v>
      </c>
      <c r="B12" s="1618" t="s">
        <v>827</v>
      </c>
      <c r="C12" s="1619">
        <v>26252</v>
      </c>
      <c r="D12" s="1619">
        <v>8851</v>
      </c>
      <c r="E12" s="1620">
        <v>33.71552643608106</v>
      </c>
      <c r="F12" s="1616">
        <v>-16.35012546296091</v>
      </c>
      <c r="G12" s="1596"/>
    </row>
    <row r="13" spans="1:7" ht="15.75">
      <c r="A13" s="1617" t="s">
        <v>834</v>
      </c>
      <c r="B13" s="1618" t="s">
        <v>835</v>
      </c>
      <c r="C13" s="1619">
        <v>133879</v>
      </c>
      <c r="D13" s="1619">
        <v>82519</v>
      </c>
      <c r="E13" s="1620">
        <v>61.63700057514622</v>
      </c>
      <c r="F13" s="1616">
        <v>-22.555732369401966</v>
      </c>
      <c r="G13" s="1596"/>
    </row>
    <row r="14" spans="1:7" ht="15.75">
      <c r="A14" s="1617" t="s">
        <v>836</v>
      </c>
      <c r="B14" s="1618" t="s">
        <v>827</v>
      </c>
      <c r="C14" s="1619">
        <v>11824</v>
      </c>
      <c r="D14" s="1619">
        <v>7286</v>
      </c>
      <c r="E14" s="1620">
        <v>61.62043301759134</v>
      </c>
      <c r="F14" s="1616">
        <v>5.2726170867340585</v>
      </c>
      <c r="G14" s="1596"/>
    </row>
    <row r="15" spans="1:7" ht="15.75">
      <c r="A15" s="1617" t="s">
        <v>837</v>
      </c>
      <c r="B15" s="1618" t="s">
        <v>835</v>
      </c>
      <c r="C15" s="1619">
        <v>68125</v>
      </c>
      <c r="D15" s="1619">
        <v>37380</v>
      </c>
      <c r="E15" s="1620">
        <v>54.8697247706422</v>
      </c>
      <c r="F15" s="1616">
        <v>7.53361891052878</v>
      </c>
      <c r="G15" s="1596"/>
    </row>
    <row r="16" spans="1:7" ht="15.75">
      <c r="A16" s="1617" t="s">
        <v>838</v>
      </c>
      <c r="B16" s="1618" t="s">
        <v>835</v>
      </c>
      <c r="C16" s="1619">
        <v>264494</v>
      </c>
      <c r="D16" s="1619">
        <v>146853</v>
      </c>
      <c r="E16" s="1620">
        <v>55.522242470528624</v>
      </c>
      <c r="F16" s="1616">
        <v>4.452970212378133</v>
      </c>
      <c r="G16" s="1596"/>
    </row>
    <row r="17" spans="1:7" ht="15.75">
      <c r="A17" s="1621" t="s">
        <v>839</v>
      </c>
      <c r="B17" s="1618" t="s">
        <v>827</v>
      </c>
      <c r="C17" s="1619">
        <v>113967</v>
      </c>
      <c r="D17" s="1619">
        <v>110876</v>
      </c>
      <c r="E17" s="1620">
        <v>97.28781138399712</v>
      </c>
      <c r="F17" s="1616">
        <v>17.297058671887456</v>
      </c>
      <c r="G17" s="1596"/>
    </row>
    <row r="18" spans="1:7" ht="15.75">
      <c r="A18" s="1617" t="s">
        <v>840</v>
      </c>
      <c r="B18" s="1618" t="s">
        <v>841</v>
      </c>
      <c r="C18" s="1619">
        <v>14650</v>
      </c>
      <c r="D18" s="1619">
        <v>3204</v>
      </c>
      <c r="E18" s="1620">
        <v>21.870307167235495</v>
      </c>
      <c r="F18" s="1616">
        <v>-36.02047781569966</v>
      </c>
      <c r="G18" s="1596"/>
    </row>
    <row r="19" spans="1:7" ht="15.75">
      <c r="A19" s="1617" t="s">
        <v>842</v>
      </c>
      <c r="B19" s="1618" t="s">
        <v>827</v>
      </c>
      <c r="C19" s="1619">
        <v>635699</v>
      </c>
      <c r="D19" s="1619">
        <v>451141</v>
      </c>
      <c r="E19" s="1620">
        <v>70.96770641451378</v>
      </c>
      <c r="F19" s="1616">
        <v>0.6932252605961793</v>
      </c>
      <c r="G19" s="1596"/>
    </row>
    <row r="20" spans="1:7" ht="15.75">
      <c r="A20" s="1617" t="s">
        <v>843</v>
      </c>
      <c r="B20" s="1618" t="s">
        <v>827</v>
      </c>
      <c r="C20" s="1619">
        <v>180614</v>
      </c>
      <c r="D20" s="1619">
        <v>92997</v>
      </c>
      <c r="E20" s="1620">
        <v>51.48936405815717</v>
      </c>
      <c r="F20" s="1616">
        <v>10.14184967272184</v>
      </c>
      <c r="G20" s="1596"/>
    </row>
    <row r="21" spans="1:7" ht="15.75">
      <c r="A21" s="1617" t="s">
        <v>844</v>
      </c>
      <c r="B21" s="1618" t="s">
        <v>827</v>
      </c>
      <c r="C21" s="1619">
        <v>448755</v>
      </c>
      <c r="D21" s="1619">
        <v>210149</v>
      </c>
      <c r="E21" s="1620">
        <v>46.829338948869655</v>
      </c>
      <c r="F21" s="1616">
        <v>6.408964142271955</v>
      </c>
      <c r="G21" s="1596"/>
    </row>
    <row r="22" spans="1:7" ht="15.75">
      <c r="A22" s="1617" t="s">
        <v>845</v>
      </c>
      <c r="B22" s="1618" t="s">
        <v>827</v>
      </c>
      <c r="C22" s="1619">
        <v>404122</v>
      </c>
      <c r="D22" s="1619">
        <v>247622</v>
      </c>
      <c r="E22" s="1620">
        <v>61.27407070142185</v>
      </c>
      <c r="F22" s="1616">
        <v>-3.969669486439045</v>
      </c>
      <c r="G22" s="1596"/>
    </row>
    <row r="23" spans="1:7" ht="15.75">
      <c r="A23" s="1617" t="s">
        <v>846</v>
      </c>
      <c r="B23" s="1618" t="s">
        <v>827</v>
      </c>
      <c r="C23" s="1619">
        <v>36413</v>
      </c>
      <c r="D23" s="1619">
        <v>16267</v>
      </c>
      <c r="E23" s="1620">
        <v>44.67360558042458</v>
      </c>
      <c r="F23" s="1616">
        <v>-15.629424722605727</v>
      </c>
      <c r="G23" s="1596"/>
    </row>
    <row r="24" spans="1:7" ht="15.75">
      <c r="A24" s="1617" t="s">
        <v>847</v>
      </c>
      <c r="B24" s="1618" t="s">
        <v>827</v>
      </c>
      <c r="C24" s="1619">
        <v>288064</v>
      </c>
      <c r="D24" s="1619">
        <v>251619</v>
      </c>
      <c r="E24" s="1620">
        <v>87.34829760053321</v>
      </c>
      <c r="F24" s="1616">
        <v>-0.03355231220675137</v>
      </c>
      <c r="G24" s="1596"/>
    </row>
    <row r="25" spans="1:7" ht="18" customHeight="1">
      <c r="A25" s="1622" t="s">
        <v>848</v>
      </c>
      <c r="B25" s="1618" t="s">
        <v>849</v>
      </c>
      <c r="C25" s="1623">
        <v>5841406</v>
      </c>
      <c r="D25" s="1623">
        <v>3599502</v>
      </c>
      <c r="E25" s="1620">
        <v>61.62047287930338</v>
      </c>
      <c r="F25" s="1616">
        <v>-3.036422974197535</v>
      </c>
      <c r="G25" s="1596"/>
    </row>
    <row r="26" spans="1:7" ht="20.25" customHeight="1">
      <c r="A26" s="1622" t="s">
        <v>850</v>
      </c>
      <c r="B26" s="1618" t="s">
        <v>849</v>
      </c>
      <c r="C26" s="1619">
        <v>768977</v>
      </c>
      <c r="D26" s="1619">
        <v>334640</v>
      </c>
      <c r="E26" s="1620">
        <v>43.51755644187018</v>
      </c>
      <c r="F26" s="1616">
        <v>-1.143851704486245</v>
      </c>
      <c r="G26" s="1596"/>
    </row>
    <row r="27" spans="1:7" ht="15.75">
      <c r="A27" s="1617" t="s">
        <v>851</v>
      </c>
      <c r="B27" s="1618" t="s">
        <v>849</v>
      </c>
      <c r="C27" s="1619">
        <v>6197389</v>
      </c>
      <c r="D27" s="1619">
        <v>2826478</v>
      </c>
      <c r="E27" s="1620">
        <v>45.60756150695075</v>
      </c>
      <c r="F27" s="1616">
        <v>-7.283663447677839</v>
      </c>
      <c r="G27" s="1596"/>
    </row>
    <row r="28" spans="1:7" ht="15.75">
      <c r="A28" s="1617" t="s">
        <v>852</v>
      </c>
      <c r="B28" s="1618" t="s">
        <v>849</v>
      </c>
      <c r="C28" s="1619">
        <v>5332051</v>
      </c>
      <c r="D28" s="1619">
        <v>4029013</v>
      </c>
      <c r="E28" s="1620">
        <v>75.5621617272603</v>
      </c>
      <c r="F28" s="1616">
        <v>18.517172581324907</v>
      </c>
      <c r="G28" s="1596"/>
    </row>
    <row r="29" spans="1:7" ht="15.75">
      <c r="A29" s="1617" t="s">
        <v>853</v>
      </c>
      <c r="B29" s="1618" t="s">
        <v>827</v>
      </c>
      <c r="C29" s="1623">
        <v>223958</v>
      </c>
      <c r="D29" s="1623">
        <v>215367</v>
      </c>
      <c r="E29" s="1620">
        <v>96.16401289527501</v>
      </c>
      <c r="F29" s="1616">
        <v>-2.507723793537309</v>
      </c>
      <c r="G29" s="1596"/>
    </row>
    <row r="30" spans="1:7" ht="15.75">
      <c r="A30" s="1617" t="s">
        <v>854</v>
      </c>
      <c r="B30" s="1618" t="s">
        <v>827</v>
      </c>
      <c r="C30" s="1623">
        <v>59821</v>
      </c>
      <c r="D30" s="1623">
        <v>25409</v>
      </c>
      <c r="E30" s="1620">
        <v>42.47505056752646</v>
      </c>
      <c r="F30" s="1616">
        <v>-13.986382646087364</v>
      </c>
      <c r="G30" s="1596"/>
    </row>
    <row r="31" spans="1:7" ht="15.75">
      <c r="A31" s="1617" t="s">
        <v>855</v>
      </c>
      <c r="B31" s="1618" t="s">
        <v>827</v>
      </c>
      <c r="C31" s="1619">
        <v>28079</v>
      </c>
      <c r="D31" s="1619">
        <v>29224</v>
      </c>
      <c r="E31" s="1620">
        <v>104.0777805477403</v>
      </c>
      <c r="F31" s="1616">
        <v>11.242383754559867</v>
      </c>
      <c r="G31" s="1596"/>
    </row>
    <row r="32" spans="1:7" ht="15.75">
      <c r="A32" s="1617" t="s">
        <v>856</v>
      </c>
      <c r="B32" s="1618" t="s">
        <v>827</v>
      </c>
      <c r="C32" s="1619">
        <v>5650</v>
      </c>
      <c r="D32" s="1619">
        <v>1949</v>
      </c>
      <c r="E32" s="1620">
        <v>34.49557522123894</v>
      </c>
      <c r="F32" s="1616">
        <v>-2.867256637168147</v>
      </c>
      <c r="G32" s="1596"/>
    </row>
    <row r="33" spans="1:7" ht="15.75">
      <c r="A33" s="1617" t="s">
        <v>857</v>
      </c>
      <c r="B33" s="1618" t="s">
        <v>827</v>
      </c>
      <c r="C33" s="1619">
        <v>7900</v>
      </c>
      <c r="D33" s="1619">
        <v>8177</v>
      </c>
      <c r="E33" s="1620">
        <v>103.50632911392405</v>
      </c>
      <c r="F33" s="1616">
        <v>103.0517836593786</v>
      </c>
      <c r="G33" s="1596"/>
    </row>
    <row r="34" spans="1:7" ht="15.75">
      <c r="A34" s="1617" t="s">
        <v>858</v>
      </c>
      <c r="B34" s="1618" t="s">
        <v>827</v>
      </c>
      <c r="C34" s="1619">
        <v>26787</v>
      </c>
      <c r="D34" s="1619">
        <v>11940</v>
      </c>
      <c r="E34" s="1620">
        <v>44.57386045469817</v>
      </c>
      <c r="F34" s="1616">
        <v>-14.009510456537043</v>
      </c>
      <c r="G34" s="1596"/>
    </row>
    <row r="35" spans="1:7" ht="15.75">
      <c r="A35" s="1617" t="s">
        <v>859</v>
      </c>
      <c r="B35" s="1618" t="s">
        <v>849</v>
      </c>
      <c r="C35" s="1623">
        <v>240950</v>
      </c>
      <c r="D35" s="1623">
        <v>69181</v>
      </c>
      <c r="E35" s="1620">
        <v>28.711765926540778</v>
      </c>
      <c r="F35" s="1616">
        <v>-11.318362060773758</v>
      </c>
      <c r="G35" s="1596"/>
    </row>
    <row r="36" spans="1:7" ht="15.75">
      <c r="A36" s="1617" t="s">
        <v>860</v>
      </c>
      <c r="B36" s="1618" t="s">
        <v>861</v>
      </c>
      <c r="C36" s="1619">
        <v>15518720</v>
      </c>
      <c r="D36" s="1619">
        <v>836832</v>
      </c>
      <c r="E36" s="1620">
        <v>5.3924034971956445</v>
      </c>
      <c r="F36" s="1616">
        <v>2.2528392451834325</v>
      </c>
      <c r="G36" s="1596"/>
    </row>
    <row r="37" spans="1:7" ht="15.75">
      <c r="A37" s="1617" t="s">
        <v>862</v>
      </c>
      <c r="B37" s="1618" t="s">
        <v>861</v>
      </c>
      <c r="C37" s="1619">
        <v>28315370</v>
      </c>
      <c r="D37" s="1619">
        <v>16196014</v>
      </c>
      <c r="E37" s="1620">
        <v>57.19866630738005</v>
      </c>
      <c r="F37" s="1616">
        <v>2.0051790881984957</v>
      </c>
      <c r="G37" s="1596"/>
    </row>
    <row r="38" spans="1:7" ht="16.5" thickBot="1">
      <c r="A38" s="1624" t="s">
        <v>863</v>
      </c>
      <c r="B38" s="1625" t="s">
        <v>864</v>
      </c>
      <c r="C38" s="1626">
        <v>40239017</v>
      </c>
      <c r="D38" s="1626">
        <v>17770932</v>
      </c>
      <c r="E38" s="1627">
        <v>44.163434708159</v>
      </c>
      <c r="F38" s="1628">
        <v>6.660366414409545</v>
      </c>
      <c r="G38" s="1596"/>
    </row>
    <row r="39" spans="1:7" ht="15.75">
      <c r="A39" s="1629" t="s">
        <v>865</v>
      </c>
      <c r="B39" s="1630"/>
      <c r="C39" s="1631"/>
      <c r="D39" s="1631"/>
      <c r="E39" s="1632"/>
      <c r="F39" s="1633"/>
      <c r="G39" s="1629"/>
    </row>
    <row r="40" spans="1:7" ht="15.75">
      <c r="A40" s="1629" t="s">
        <v>1070</v>
      </c>
      <c r="B40" s="1630"/>
      <c r="C40" s="1631"/>
      <c r="D40" s="1631"/>
      <c r="E40" s="1629"/>
      <c r="F40" s="1629"/>
      <c r="G40" s="1629"/>
    </row>
  </sheetData>
  <printOptions/>
  <pageMargins left="0.68" right="0.53" top="1" bottom="1" header="0.4921259845" footer="0.4921259845"/>
  <pageSetup fitToHeight="1" fitToWidth="1"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9"/>
  <sheetViews>
    <sheetView workbookViewId="0" topLeftCell="A1">
      <selection activeCell="H5" sqref="H5"/>
    </sheetView>
  </sheetViews>
  <sheetFormatPr defaultColWidth="9.140625" defaultRowHeight="15"/>
  <cols>
    <col min="1" max="1" width="2.7109375" style="1636" customWidth="1"/>
    <col min="2" max="2" width="68.421875" style="1636" customWidth="1"/>
    <col min="3" max="3" width="8.7109375" style="1635" customWidth="1"/>
    <col min="4" max="4" width="8.57421875" style="1635" customWidth="1"/>
    <col min="5" max="5" width="8.28125" style="1636" customWidth="1"/>
    <col min="6" max="16384" width="9.140625" style="1637" customWidth="1"/>
  </cols>
  <sheetData>
    <row r="1" spans="1:2" ht="15">
      <c r="A1" s="1634" t="s">
        <v>867</v>
      </c>
      <c r="B1" s="1634"/>
    </row>
    <row r="2" ht="13.5" customHeight="1" thickBot="1">
      <c r="E2" s="1638" t="s">
        <v>598</v>
      </c>
    </row>
    <row r="3" spans="1:5" ht="15.75" thickBot="1">
      <c r="A3" s="1639" t="s">
        <v>868</v>
      </c>
      <c r="B3" s="1640"/>
      <c r="C3" s="1641">
        <v>2006</v>
      </c>
      <c r="D3" s="1642">
        <v>2007</v>
      </c>
      <c r="E3" s="1643" t="s">
        <v>69</v>
      </c>
    </row>
    <row r="4" spans="1:5" ht="15.75" thickTop="1">
      <c r="A4" s="1644" t="s">
        <v>869</v>
      </c>
      <c r="B4" s="1645"/>
      <c r="C4" s="1646">
        <v>3525</v>
      </c>
      <c r="D4" s="1647">
        <v>3525</v>
      </c>
      <c r="E4" s="1648" t="s">
        <v>146</v>
      </c>
    </row>
    <row r="5" spans="1:5" ht="15">
      <c r="A5" s="1649" t="s">
        <v>870</v>
      </c>
      <c r="B5" s="1650"/>
      <c r="C5" s="1651">
        <v>1317</v>
      </c>
      <c r="D5" s="1652">
        <v>1317</v>
      </c>
      <c r="E5" s="1653" t="s">
        <v>146</v>
      </c>
    </row>
    <row r="6" spans="1:5" ht="15">
      <c r="A6" s="1654" t="s">
        <v>871</v>
      </c>
      <c r="B6" s="1655"/>
      <c r="C6" s="1651">
        <v>759</v>
      </c>
      <c r="D6" s="1652">
        <v>759</v>
      </c>
      <c r="E6" s="1653" t="s">
        <v>146</v>
      </c>
    </row>
    <row r="7" spans="1:5" ht="15">
      <c r="A7" s="1654" t="s">
        <v>872</v>
      </c>
      <c r="B7" s="1655"/>
      <c r="C7" s="1651"/>
      <c r="D7" s="1652"/>
      <c r="E7" s="1653" t="s">
        <v>146</v>
      </c>
    </row>
    <row r="8" spans="1:5" ht="15">
      <c r="A8" s="1656" t="s">
        <v>327</v>
      </c>
      <c r="B8" s="1657" t="s">
        <v>873</v>
      </c>
      <c r="C8" s="1651">
        <v>676</v>
      </c>
      <c r="D8" s="1652">
        <v>676</v>
      </c>
      <c r="E8" s="1653" t="s">
        <v>146</v>
      </c>
    </row>
    <row r="9" spans="1:5" ht="47.25" customHeight="1">
      <c r="A9" s="1658" t="s">
        <v>327</v>
      </c>
      <c r="B9" s="1659" t="s">
        <v>875</v>
      </c>
      <c r="C9" s="1651">
        <v>641</v>
      </c>
      <c r="D9" s="1652">
        <v>641</v>
      </c>
      <c r="E9" s="1653" t="s">
        <v>146</v>
      </c>
    </row>
    <row r="10" spans="1:5" ht="15" customHeight="1">
      <c r="A10" s="1660" t="s">
        <v>876</v>
      </c>
      <c r="B10" s="1661"/>
      <c r="C10" s="1662">
        <v>2053</v>
      </c>
      <c r="D10" s="1663">
        <v>2060</v>
      </c>
      <c r="E10" s="1664">
        <v>7</v>
      </c>
    </row>
    <row r="11" spans="1:5" ht="15" customHeight="1">
      <c r="A11" s="1660" t="s">
        <v>903</v>
      </c>
      <c r="B11" s="1661"/>
      <c r="C11" s="1662">
        <v>2007</v>
      </c>
      <c r="D11" s="1663">
        <v>2037</v>
      </c>
      <c r="E11" s="1664">
        <v>30</v>
      </c>
    </row>
    <row r="12" spans="1:5" ht="15">
      <c r="A12" s="1660" t="s">
        <v>877</v>
      </c>
      <c r="B12" s="1661"/>
      <c r="C12" s="1662">
        <v>551</v>
      </c>
      <c r="D12" s="1663">
        <v>562</v>
      </c>
      <c r="E12" s="1664">
        <v>11</v>
      </c>
    </row>
    <row r="13" spans="1:5" ht="20.25" customHeight="1">
      <c r="A13" s="1665" t="s">
        <v>878</v>
      </c>
      <c r="B13" s="1666"/>
      <c r="C13" s="1667">
        <v>2006</v>
      </c>
      <c r="D13" s="1668">
        <v>2007</v>
      </c>
      <c r="E13" s="1669" t="s">
        <v>69</v>
      </c>
    </row>
    <row r="14" spans="1:5" ht="15" customHeight="1">
      <c r="A14" s="2128" t="s">
        <v>879</v>
      </c>
      <c r="B14" s="2129"/>
      <c r="C14" s="2129"/>
      <c r="D14" s="2129"/>
      <c r="E14" s="2130"/>
    </row>
    <row r="15" spans="1:5" ht="15" customHeight="1">
      <c r="A15" s="1670" t="s">
        <v>327</v>
      </c>
      <c r="B15" s="1671" t="s">
        <v>880</v>
      </c>
      <c r="C15" s="1663">
        <v>38940</v>
      </c>
      <c r="D15" s="1663">
        <v>40121</v>
      </c>
      <c r="E15" s="1664">
        <v>1181</v>
      </c>
    </row>
    <row r="16" spans="1:5" ht="15" customHeight="1">
      <c r="A16" s="1670" t="s">
        <v>327</v>
      </c>
      <c r="B16" s="1671" t="s">
        <v>881</v>
      </c>
      <c r="C16" s="1663">
        <v>204800</v>
      </c>
      <c r="D16" s="1663">
        <v>204850</v>
      </c>
      <c r="E16" s="1664">
        <v>50</v>
      </c>
    </row>
    <row r="17" spans="1:6" ht="45">
      <c r="A17" s="1672" t="s">
        <v>327</v>
      </c>
      <c r="B17" s="1673" t="s">
        <v>882</v>
      </c>
      <c r="C17" s="1663">
        <v>30703</v>
      </c>
      <c r="D17" s="1663">
        <v>31107</v>
      </c>
      <c r="E17" s="1664">
        <v>696</v>
      </c>
      <c r="F17" s="1674"/>
    </row>
    <row r="18" spans="1:5" ht="21" customHeight="1">
      <c r="A18" s="1675" t="s">
        <v>883</v>
      </c>
      <c r="B18" s="1676"/>
      <c r="C18" s="1663">
        <v>11072</v>
      </c>
      <c r="D18" s="1663">
        <v>11282</v>
      </c>
      <c r="E18" s="1664">
        <v>210</v>
      </c>
    </row>
    <row r="19" spans="1:5" ht="15">
      <c r="A19" s="1670" t="s">
        <v>327</v>
      </c>
      <c r="B19" s="1671" t="s">
        <v>881</v>
      </c>
      <c r="C19" s="1663">
        <v>120066</v>
      </c>
      <c r="D19" s="1663">
        <v>120765</v>
      </c>
      <c r="E19" s="1664">
        <v>699</v>
      </c>
    </row>
    <row r="20" spans="1:5" ht="30">
      <c r="A20" s="1670" t="s">
        <v>327</v>
      </c>
      <c r="B20" s="1673" t="s">
        <v>884</v>
      </c>
      <c r="C20" s="1663">
        <v>16058</v>
      </c>
      <c r="D20" s="1663">
        <v>16176</v>
      </c>
      <c r="E20" s="1664">
        <v>118</v>
      </c>
    </row>
    <row r="21" spans="1:5" ht="21.75" customHeight="1">
      <c r="A21" s="2128" t="s">
        <v>885</v>
      </c>
      <c r="B21" s="2129"/>
      <c r="C21" s="2129"/>
      <c r="D21" s="2129"/>
      <c r="E21" s="2130"/>
    </row>
    <row r="22" spans="1:5" ht="19.5" customHeight="1">
      <c r="A22" s="1670" t="s">
        <v>327</v>
      </c>
      <c r="B22" s="1671" t="s">
        <v>880</v>
      </c>
      <c r="C22" s="1652">
        <v>11266</v>
      </c>
      <c r="D22" s="1652">
        <v>14926</v>
      </c>
      <c r="E22" s="1677">
        <v>8535</v>
      </c>
    </row>
    <row r="23" spans="1:5" ht="15">
      <c r="A23" s="1670" t="s">
        <v>327</v>
      </c>
      <c r="B23" s="1671" t="s">
        <v>886</v>
      </c>
      <c r="C23" s="1652">
        <v>6705</v>
      </c>
      <c r="D23" s="1652">
        <v>8535</v>
      </c>
      <c r="E23" s="1677">
        <v>1830</v>
      </c>
    </row>
    <row r="24" spans="1:5" ht="23.25" customHeight="1">
      <c r="A24" s="1670" t="s">
        <v>327</v>
      </c>
      <c r="B24" s="1671" t="s">
        <v>887</v>
      </c>
      <c r="C24" s="1652">
        <v>5647</v>
      </c>
      <c r="D24" s="1652">
        <v>7565</v>
      </c>
      <c r="E24" s="1677">
        <v>1918</v>
      </c>
    </row>
    <row r="25" spans="1:5" ht="20.25" customHeight="1">
      <c r="A25" s="1675" t="s">
        <v>883</v>
      </c>
      <c r="B25" s="1676"/>
      <c r="C25" s="1652">
        <v>1947</v>
      </c>
      <c r="D25" s="1652">
        <v>2797</v>
      </c>
      <c r="E25" s="1677">
        <v>850</v>
      </c>
    </row>
    <row r="26" spans="1:5" ht="15">
      <c r="A26" s="1670" t="s">
        <v>327</v>
      </c>
      <c r="B26" s="1671" t="s">
        <v>886</v>
      </c>
      <c r="C26" s="1652">
        <v>2777</v>
      </c>
      <c r="D26" s="1652">
        <v>4064</v>
      </c>
      <c r="E26" s="1677">
        <v>1287</v>
      </c>
    </row>
    <row r="27" spans="1:5" ht="15.75" thickBot="1">
      <c r="A27" s="1678" t="s">
        <v>327</v>
      </c>
      <c r="B27" s="1679" t="s">
        <v>888</v>
      </c>
      <c r="C27" s="1680">
        <v>1217</v>
      </c>
      <c r="D27" s="1681">
        <v>1261</v>
      </c>
      <c r="E27" s="1682">
        <v>44</v>
      </c>
    </row>
    <row r="28" spans="1:5" ht="15.75" thickTop="1">
      <c r="A28" s="1683" t="s">
        <v>889</v>
      </c>
      <c r="B28" s="1684"/>
      <c r="C28" s="1685">
        <v>2006</v>
      </c>
      <c r="D28" s="1685">
        <v>2007</v>
      </c>
      <c r="E28" s="1686" t="s">
        <v>69</v>
      </c>
    </row>
    <row r="29" spans="1:5" ht="16.5" customHeight="1">
      <c r="A29" s="1687" t="s">
        <v>890</v>
      </c>
      <c r="B29" s="1688"/>
      <c r="C29" s="1689">
        <v>317</v>
      </c>
      <c r="D29" s="1690">
        <v>316</v>
      </c>
      <c r="E29" s="1691">
        <v>-1</v>
      </c>
    </row>
    <row r="30" spans="1:5" ht="15.75" customHeight="1">
      <c r="A30" s="1656"/>
      <c r="B30" s="1692" t="s">
        <v>891</v>
      </c>
      <c r="C30" s="1662"/>
      <c r="D30" s="1663"/>
      <c r="E30" s="1664"/>
    </row>
    <row r="31" spans="1:5" ht="15.75" customHeight="1">
      <c r="A31" s="1656"/>
      <c r="B31" s="1692" t="s">
        <v>892</v>
      </c>
      <c r="C31" s="1662">
        <v>23</v>
      </c>
      <c r="D31" s="1663">
        <v>13</v>
      </c>
      <c r="E31" s="1664">
        <v>0</v>
      </c>
    </row>
    <row r="32" spans="1:5" ht="15.75" customHeight="1">
      <c r="A32" s="1656"/>
      <c r="B32" s="1692" t="s">
        <v>893</v>
      </c>
      <c r="C32" s="1662">
        <v>55</v>
      </c>
      <c r="D32" s="1663">
        <v>55</v>
      </c>
      <c r="E32" s="1664">
        <v>0</v>
      </c>
    </row>
    <row r="33" spans="1:5" ht="30" customHeight="1">
      <c r="A33" s="2126" t="s">
        <v>894</v>
      </c>
      <c r="B33" s="2127"/>
      <c r="C33" s="1662">
        <v>23</v>
      </c>
      <c r="D33" s="1663">
        <v>24</v>
      </c>
      <c r="E33" s="1664">
        <v>1</v>
      </c>
    </row>
    <row r="34" spans="1:5" ht="15">
      <c r="A34" s="2126" t="s">
        <v>895</v>
      </c>
      <c r="B34" s="2127"/>
      <c r="C34" s="1662">
        <v>23</v>
      </c>
      <c r="D34" s="1663">
        <v>14</v>
      </c>
      <c r="E34" s="1664">
        <v>1</v>
      </c>
    </row>
    <row r="35" spans="1:5" ht="15">
      <c r="A35" s="2126" t="s">
        <v>896</v>
      </c>
      <c r="B35" s="2127"/>
      <c r="C35" s="1662"/>
      <c r="D35" s="1663"/>
      <c r="E35" s="1664"/>
    </row>
    <row r="36" spans="1:5" ht="15">
      <c r="A36" s="1656" t="s">
        <v>327</v>
      </c>
      <c r="B36" s="1692" t="s">
        <v>897</v>
      </c>
      <c r="C36" s="1662">
        <v>0</v>
      </c>
      <c r="D36" s="1663">
        <v>0</v>
      </c>
      <c r="E36" s="1664">
        <v>0</v>
      </c>
    </row>
    <row r="37" spans="1:5" ht="15">
      <c r="A37" s="1656" t="s">
        <v>327</v>
      </c>
      <c r="B37" s="1692" t="s">
        <v>898</v>
      </c>
      <c r="C37" s="1662">
        <v>233</v>
      </c>
      <c r="D37" s="1663">
        <v>232</v>
      </c>
      <c r="E37" s="1664">
        <v>-1</v>
      </c>
    </row>
    <row r="38" spans="1:5" ht="64.5" customHeight="1">
      <c r="A38" s="2126" t="s">
        <v>899</v>
      </c>
      <c r="B38" s="2127"/>
      <c r="C38" s="1662">
        <v>317100</v>
      </c>
      <c r="D38" s="1663">
        <v>318632</v>
      </c>
      <c r="E38" s="1664">
        <v>1532</v>
      </c>
    </row>
    <row r="39" spans="1:5" ht="15">
      <c r="A39" s="1656"/>
      <c r="B39" s="1692" t="s">
        <v>900</v>
      </c>
      <c r="C39" s="1662">
        <v>47715</v>
      </c>
      <c r="D39" s="1663">
        <v>47815</v>
      </c>
      <c r="E39" s="1664">
        <v>100</v>
      </c>
    </row>
    <row r="40" spans="1:5" ht="15.75" thickBot="1">
      <c r="A40" s="1693"/>
      <c r="B40" s="1694" t="s">
        <v>901</v>
      </c>
      <c r="C40" s="1695">
        <v>269385</v>
      </c>
      <c r="D40" s="1696">
        <v>270817</v>
      </c>
      <c r="E40" s="1697">
        <v>1432</v>
      </c>
    </row>
    <row r="41" spans="1:5" s="1700" customFormat="1" ht="12.75">
      <c r="A41" s="1698" t="s">
        <v>902</v>
      </c>
      <c r="B41" s="1698"/>
      <c r="C41" s="1699"/>
      <c r="D41" s="1699"/>
      <c r="E41" s="1698"/>
    </row>
    <row r="42" spans="1:5" s="1700" customFormat="1" ht="12.75">
      <c r="A42" s="1698" t="s">
        <v>1070</v>
      </c>
      <c r="B42" s="1698"/>
      <c r="C42" s="1699"/>
      <c r="D42" s="1699"/>
      <c r="E42" s="1698"/>
    </row>
    <row r="43" spans="3:4" ht="15">
      <c r="C43" s="1701"/>
      <c r="D43" s="1701"/>
    </row>
    <row r="44" spans="3:4" ht="15">
      <c r="C44" s="1701"/>
      <c r="D44" s="1701"/>
    </row>
    <row r="45" spans="3:4" ht="15">
      <c r="C45" s="1701"/>
      <c r="D45" s="1701"/>
    </row>
    <row r="46" spans="3:4" ht="15">
      <c r="C46" s="1701"/>
      <c r="D46" s="1701"/>
    </row>
    <row r="47" spans="3:4" ht="15">
      <c r="C47" s="1701"/>
      <c r="D47" s="1701"/>
    </row>
    <row r="48" spans="3:4" ht="15">
      <c r="C48" s="1701"/>
      <c r="D48" s="1701"/>
    </row>
    <row r="49" spans="3:4" ht="15">
      <c r="C49" s="1701"/>
      <c r="D49" s="1701"/>
    </row>
    <row r="50" spans="3:4" ht="15">
      <c r="C50" s="1701"/>
      <c r="D50" s="1701"/>
    </row>
    <row r="51" spans="3:4" ht="15">
      <c r="C51" s="1701"/>
      <c r="D51" s="1701"/>
    </row>
    <row r="52" spans="3:4" ht="15">
      <c r="C52" s="1701"/>
      <c r="D52" s="1701"/>
    </row>
    <row r="53" spans="3:4" ht="15">
      <c r="C53" s="1701"/>
      <c r="D53" s="1701"/>
    </row>
    <row r="54" spans="3:4" ht="15">
      <c r="C54" s="1701"/>
      <c r="D54" s="1701"/>
    </row>
    <row r="55" spans="3:4" ht="15">
      <c r="C55" s="1701"/>
      <c r="D55" s="1701"/>
    </row>
    <row r="56" spans="3:4" ht="15">
      <c r="C56" s="1701"/>
      <c r="D56" s="1701"/>
    </row>
    <row r="57" spans="3:4" ht="15">
      <c r="C57" s="1701"/>
      <c r="D57" s="1701"/>
    </row>
    <row r="58" spans="3:4" ht="15">
      <c r="C58" s="1701"/>
      <c r="D58" s="1701"/>
    </row>
    <row r="59" spans="3:4" ht="15">
      <c r="C59" s="1701"/>
      <c r="D59" s="1701"/>
    </row>
    <row r="60" spans="3:4" ht="15">
      <c r="C60" s="1701"/>
      <c r="D60" s="1701"/>
    </row>
    <row r="61" spans="3:4" ht="15">
      <c r="C61" s="1701"/>
      <c r="D61" s="1701"/>
    </row>
    <row r="62" spans="3:4" ht="15">
      <c r="C62" s="1701"/>
      <c r="D62" s="1701"/>
    </row>
    <row r="63" spans="3:4" ht="15">
      <c r="C63" s="1701"/>
      <c r="D63" s="1701"/>
    </row>
    <row r="64" spans="3:4" ht="15">
      <c r="C64" s="1701"/>
      <c r="D64" s="1701"/>
    </row>
    <row r="65" spans="3:4" ht="15">
      <c r="C65" s="1701"/>
      <c r="D65" s="1701"/>
    </row>
    <row r="66" spans="3:4" ht="15">
      <c r="C66" s="1701"/>
      <c r="D66" s="1701"/>
    </row>
    <row r="67" spans="3:4" ht="15">
      <c r="C67" s="1701"/>
      <c r="D67" s="1701"/>
    </row>
    <row r="68" spans="3:4" ht="15">
      <c r="C68" s="1701"/>
      <c r="D68" s="1701"/>
    </row>
    <row r="69" spans="3:4" ht="15">
      <c r="C69" s="1701"/>
      <c r="D69" s="1701"/>
    </row>
    <row r="70" spans="3:4" ht="15">
      <c r="C70" s="1701"/>
      <c r="D70" s="1701"/>
    </row>
    <row r="71" spans="3:4" ht="15">
      <c r="C71" s="1701"/>
      <c r="D71" s="1701"/>
    </row>
    <row r="72" spans="3:4" ht="15">
      <c r="C72" s="1701"/>
      <c r="D72" s="1701"/>
    </row>
    <row r="73" spans="3:4" ht="15">
      <c r="C73" s="1701"/>
      <c r="D73" s="1701"/>
    </row>
    <row r="74" spans="3:4" ht="15">
      <c r="C74" s="1701"/>
      <c r="D74" s="1701"/>
    </row>
    <row r="75" spans="3:4" ht="15">
      <c r="C75" s="1701"/>
      <c r="D75" s="1701"/>
    </row>
    <row r="76" spans="3:4" ht="15">
      <c r="C76" s="1701"/>
      <c r="D76" s="1701"/>
    </row>
    <row r="77" spans="3:4" ht="15">
      <c r="C77" s="1701"/>
      <c r="D77" s="1701"/>
    </row>
    <row r="78" spans="3:4" ht="15">
      <c r="C78" s="1701"/>
      <c r="D78" s="1701"/>
    </row>
    <row r="79" spans="3:4" ht="15">
      <c r="C79" s="1701"/>
      <c r="D79" s="1701"/>
    </row>
    <row r="80" spans="3:4" ht="15">
      <c r="C80" s="1701"/>
      <c r="D80" s="1701"/>
    </row>
    <row r="81" spans="3:4" ht="15">
      <c r="C81" s="1701"/>
      <c r="D81" s="1701"/>
    </row>
    <row r="82" spans="3:4" ht="15">
      <c r="C82" s="1701"/>
      <c r="D82" s="1701"/>
    </row>
    <row r="83" spans="3:4" ht="15">
      <c r="C83" s="1701"/>
      <c r="D83" s="1701"/>
    </row>
    <row r="84" spans="3:4" ht="15">
      <c r="C84" s="1701"/>
      <c r="D84" s="1701"/>
    </row>
    <row r="85" spans="3:4" ht="15">
      <c r="C85" s="1701"/>
      <c r="D85" s="1701"/>
    </row>
    <row r="86" spans="3:4" ht="15">
      <c r="C86" s="1701"/>
      <c r="D86" s="1701"/>
    </row>
    <row r="87" spans="3:4" ht="15">
      <c r="C87" s="1701"/>
      <c r="D87" s="1701"/>
    </row>
    <row r="88" spans="3:4" ht="15">
      <c r="C88" s="1701"/>
      <c r="D88" s="1701"/>
    </row>
    <row r="89" spans="3:4" ht="15">
      <c r="C89" s="1701"/>
      <c r="D89" s="1701"/>
    </row>
    <row r="90" spans="3:4" ht="15">
      <c r="C90" s="1701"/>
      <c r="D90" s="1701"/>
    </row>
    <row r="91" spans="3:4" ht="15">
      <c r="C91" s="1701"/>
      <c r="D91" s="1701"/>
    </row>
    <row r="92" spans="3:4" ht="15">
      <c r="C92" s="1701"/>
      <c r="D92" s="1701"/>
    </row>
    <row r="93" spans="3:4" ht="15">
      <c r="C93" s="1701"/>
      <c r="D93" s="1701"/>
    </row>
    <row r="94" spans="3:4" ht="15">
      <c r="C94" s="1701"/>
      <c r="D94" s="1701"/>
    </row>
    <row r="95" spans="3:4" ht="15">
      <c r="C95" s="1701"/>
      <c r="D95" s="1701"/>
    </row>
    <row r="96" spans="3:4" ht="15">
      <c r="C96" s="1701"/>
      <c r="D96" s="1701"/>
    </row>
    <row r="97" spans="3:4" ht="15">
      <c r="C97" s="1701"/>
      <c r="D97" s="1701"/>
    </row>
    <row r="98" spans="3:4" ht="15">
      <c r="C98" s="1701"/>
      <c r="D98" s="1701"/>
    </row>
    <row r="99" spans="3:4" ht="15">
      <c r="C99" s="1701"/>
      <c r="D99" s="1701"/>
    </row>
    <row r="100" spans="3:4" ht="15">
      <c r="C100" s="1701"/>
      <c r="D100" s="1701"/>
    </row>
    <row r="101" spans="3:4" ht="15">
      <c r="C101" s="1701"/>
      <c r="D101" s="1701"/>
    </row>
    <row r="102" spans="3:4" ht="15">
      <c r="C102" s="1701"/>
      <c r="D102" s="1701"/>
    </row>
    <row r="103" spans="3:4" ht="15">
      <c r="C103" s="1701"/>
      <c r="D103" s="1701"/>
    </row>
    <row r="104" spans="3:4" ht="15">
      <c r="C104" s="1701"/>
      <c r="D104" s="1701"/>
    </row>
    <row r="105" spans="3:4" ht="15">
      <c r="C105" s="1701"/>
      <c r="D105" s="1701"/>
    </row>
    <row r="106" spans="3:4" ht="15">
      <c r="C106" s="1701"/>
      <c r="D106" s="1701"/>
    </row>
    <row r="107" spans="3:4" ht="15">
      <c r="C107" s="1701"/>
      <c r="D107" s="1701"/>
    </row>
    <row r="108" spans="3:4" ht="15">
      <c r="C108" s="1701"/>
      <c r="D108" s="1701"/>
    </row>
    <row r="109" spans="3:4" ht="15">
      <c r="C109" s="1701"/>
      <c r="D109" s="1701"/>
    </row>
    <row r="110" spans="3:4" ht="15">
      <c r="C110" s="1701"/>
      <c r="D110" s="1701"/>
    </row>
    <row r="111" spans="3:4" ht="15">
      <c r="C111" s="1701"/>
      <c r="D111" s="1701"/>
    </row>
    <row r="112" spans="3:4" ht="15">
      <c r="C112" s="1701"/>
      <c r="D112" s="1701"/>
    </row>
    <row r="113" spans="3:4" ht="15">
      <c r="C113" s="1701"/>
      <c r="D113" s="1701"/>
    </row>
    <row r="114" spans="3:4" ht="15">
      <c r="C114" s="1701"/>
      <c r="D114" s="1701"/>
    </row>
    <row r="115" spans="3:4" ht="15">
      <c r="C115" s="1701"/>
      <c r="D115" s="1701"/>
    </row>
    <row r="116" spans="3:4" ht="15">
      <c r="C116" s="1701"/>
      <c r="D116" s="1701"/>
    </row>
    <row r="117" spans="3:4" ht="15">
      <c r="C117" s="1701"/>
      <c r="D117" s="1701"/>
    </row>
    <row r="118" spans="3:4" ht="15">
      <c r="C118" s="1701"/>
      <c r="D118" s="1701"/>
    </row>
    <row r="119" spans="3:4" ht="15">
      <c r="C119" s="1701"/>
      <c r="D119" s="1701"/>
    </row>
    <row r="120" spans="3:4" ht="15">
      <c r="C120" s="1701"/>
      <c r="D120" s="1701"/>
    </row>
    <row r="121" spans="3:4" ht="15">
      <c r="C121" s="1701"/>
      <c r="D121" s="1701"/>
    </row>
    <row r="122" spans="3:4" ht="15">
      <c r="C122" s="1701"/>
      <c r="D122" s="1701"/>
    </row>
    <row r="123" spans="3:4" ht="15">
      <c r="C123" s="1701"/>
      <c r="D123" s="1701"/>
    </row>
    <row r="124" spans="3:4" ht="15">
      <c r="C124" s="1701"/>
      <c r="D124" s="1701"/>
    </row>
    <row r="125" spans="3:4" ht="15">
      <c r="C125" s="1701"/>
      <c r="D125" s="1701"/>
    </row>
    <row r="126" spans="3:4" ht="15">
      <c r="C126" s="1701"/>
      <c r="D126" s="1701"/>
    </row>
    <row r="127" spans="3:4" ht="15">
      <c r="C127" s="1701"/>
      <c r="D127" s="1701"/>
    </row>
    <row r="128" spans="3:4" ht="15">
      <c r="C128" s="1701"/>
      <c r="D128" s="1701"/>
    </row>
    <row r="129" spans="3:4" ht="15">
      <c r="C129" s="1701"/>
      <c r="D129" s="1701"/>
    </row>
    <row r="130" spans="3:4" ht="15">
      <c r="C130" s="1701"/>
      <c r="D130" s="1701"/>
    </row>
    <row r="131" spans="3:4" ht="15">
      <c r="C131" s="1701"/>
      <c r="D131" s="1701"/>
    </row>
    <row r="132" spans="3:4" ht="15">
      <c r="C132" s="1701"/>
      <c r="D132" s="1701"/>
    </row>
    <row r="133" spans="3:4" ht="15">
      <c r="C133" s="1701"/>
      <c r="D133" s="1701"/>
    </row>
    <row r="134" spans="3:4" ht="15">
      <c r="C134" s="1701"/>
      <c r="D134" s="1701"/>
    </row>
    <row r="135" spans="3:4" ht="15">
      <c r="C135" s="1701"/>
      <c r="D135" s="1701"/>
    </row>
    <row r="136" spans="3:4" ht="15">
      <c r="C136" s="1701"/>
      <c r="D136" s="1701"/>
    </row>
    <row r="137" spans="3:4" ht="15">
      <c r="C137" s="1701"/>
      <c r="D137" s="1701"/>
    </row>
    <row r="138" spans="3:4" ht="15">
      <c r="C138" s="1701"/>
      <c r="D138" s="1701"/>
    </row>
    <row r="139" spans="3:4" ht="15">
      <c r="C139" s="1701"/>
      <c r="D139" s="1701"/>
    </row>
    <row r="140" spans="3:4" ht="15">
      <c r="C140" s="1701"/>
      <c r="D140" s="1701"/>
    </row>
    <row r="141" spans="3:4" ht="15">
      <c r="C141" s="1701"/>
      <c r="D141" s="1701"/>
    </row>
    <row r="142" spans="3:4" ht="15">
      <c r="C142" s="1701"/>
      <c r="D142" s="1701"/>
    </row>
    <row r="143" spans="3:4" ht="15">
      <c r="C143" s="1701"/>
      <c r="D143" s="1701"/>
    </row>
    <row r="144" spans="3:4" ht="15">
      <c r="C144" s="1701"/>
      <c r="D144" s="1701"/>
    </row>
    <row r="145" spans="3:4" ht="15">
      <c r="C145" s="1701"/>
      <c r="D145" s="1701"/>
    </row>
    <row r="146" spans="3:4" ht="15">
      <c r="C146" s="1701"/>
      <c r="D146" s="1701"/>
    </row>
    <row r="147" spans="3:4" ht="15">
      <c r="C147" s="1701"/>
      <c r="D147" s="1701"/>
    </row>
    <row r="148" spans="3:4" ht="15">
      <c r="C148" s="1701"/>
      <c r="D148" s="1701"/>
    </row>
    <row r="149" spans="3:4" ht="15">
      <c r="C149" s="1701"/>
      <c r="D149" s="1701"/>
    </row>
    <row r="150" spans="3:4" ht="15">
      <c r="C150" s="1701"/>
      <c r="D150" s="1701"/>
    </row>
    <row r="151" spans="3:4" ht="15">
      <c r="C151" s="1701"/>
      <c r="D151" s="1701"/>
    </row>
    <row r="152" spans="3:4" ht="15">
      <c r="C152" s="1701"/>
      <c r="D152" s="1701"/>
    </row>
    <row r="153" spans="3:4" ht="15">
      <c r="C153" s="1701"/>
      <c r="D153" s="1701"/>
    </row>
    <row r="154" spans="3:4" ht="15">
      <c r="C154" s="1701"/>
      <c r="D154" s="1701"/>
    </row>
    <row r="155" spans="3:4" ht="15">
      <c r="C155" s="1701"/>
      <c r="D155" s="1701"/>
    </row>
    <row r="156" spans="3:4" ht="15">
      <c r="C156" s="1701"/>
      <c r="D156" s="1701"/>
    </row>
    <row r="157" spans="3:4" ht="15">
      <c r="C157" s="1701"/>
      <c r="D157" s="1701"/>
    </row>
    <row r="158" spans="3:4" ht="15">
      <c r="C158" s="1701"/>
      <c r="D158" s="1701"/>
    </row>
    <row r="159" spans="3:4" ht="15">
      <c r="C159" s="1701"/>
      <c r="D159" s="1701"/>
    </row>
    <row r="160" spans="3:4" ht="15">
      <c r="C160" s="1701"/>
      <c r="D160" s="1701"/>
    </row>
    <row r="161" spans="3:4" ht="15">
      <c r="C161" s="1701"/>
      <c r="D161" s="1701"/>
    </row>
    <row r="162" spans="3:4" ht="15">
      <c r="C162" s="1701"/>
      <c r="D162" s="1701"/>
    </row>
    <row r="163" spans="3:4" ht="15">
      <c r="C163" s="1701"/>
      <c r="D163" s="1701"/>
    </row>
    <row r="164" spans="3:4" ht="15">
      <c r="C164" s="1701"/>
      <c r="D164" s="1701"/>
    </row>
    <row r="165" spans="3:4" ht="15">
      <c r="C165" s="1701"/>
      <c r="D165" s="1701"/>
    </row>
    <row r="166" spans="3:4" ht="15">
      <c r="C166" s="1701"/>
      <c r="D166" s="1701"/>
    </row>
    <row r="167" spans="3:4" ht="15">
      <c r="C167" s="1701"/>
      <c r="D167" s="1701"/>
    </row>
    <row r="168" spans="3:4" ht="15">
      <c r="C168" s="1701"/>
      <c r="D168" s="1701"/>
    </row>
    <row r="169" spans="3:4" ht="15">
      <c r="C169" s="1701"/>
      <c r="D169" s="1701"/>
    </row>
    <row r="170" spans="3:4" ht="15">
      <c r="C170" s="1701"/>
      <c r="D170" s="1701"/>
    </row>
    <row r="171" spans="3:4" ht="15">
      <c r="C171" s="1701"/>
      <c r="D171" s="1701"/>
    </row>
    <row r="172" spans="3:4" ht="15">
      <c r="C172" s="1701"/>
      <c r="D172" s="1701"/>
    </row>
    <row r="173" spans="3:4" ht="15">
      <c r="C173" s="1701"/>
      <c r="D173" s="1701"/>
    </row>
    <row r="174" spans="3:4" ht="15">
      <c r="C174" s="1701"/>
      <c r="D174" s="1701"/>
    </row>
    <row r="175" spans="3:4" ht="15">
      <c r="C175" s="1701"/>
      <c r="D175" s="1701"/>
    </row>
    <row r="176" spans="3:4" ht="15">
      <c r="C176" s="1701"/>
      <c r="D176" s="1701"/>
    </row>
    <row r="177" spans="3:4" ht="15">
      <c r="C177" s="1701"/>
      <c r="D177" s="1701"/>
    </row>
    <row r="178" spans="3:4" ht="15">
      <c r="C178" s="1701"/>
      <c r="D178" s="1701"/>
    </row>
    <row r="179" spans="3:4" ht="15">
      <c r="C179" s="1701"/>
      <c r="D179" s="1701"/>
    </row>
    <row r="180" spans="3:4" ht="15">
      <c r="C180" s="1701"/>
      <c r="D180" s="1701"/>
    </row>
    <row r="181" spans="3:4" ht="15">
      <c r="C181" s="1701"/>
      <c r="D181" s="1701"/>
    </row>
    <row r="182" spans="3:4" ht="15">
      <c r="C182" s="1701"/>
      <c r="D182" s="1701"/>
    </row>
    <row r="183" spans="3:4" ht="15">
      <c r="C183" s="1701"/>
      <c r="D183" s="1701"/>
    </row>
    <row r="184" spans="3:4" ht="15">
      <c r="C184" s="1701"/>
      <c r="D184" s="1701"/>
    </row>
    <row r="185" spans="3:4" ht="15">
      <c r="C185" s="1701"/>
      <c r="D185" s="1701"/>
    </row>
    <row r="186" spans="3:4" ht="15">
      <c r="C186" s="1701"/>
      <c r="D186" s="1701"/>
    </row>
    <row r="187" spans="3:4" ht="15">
      <c r="C187" s="1701"/>
      <c r="D187" s="1701"/>
    </row>
    <row r="188" spans="3:4" ht="15">
      <c r="C188" s="1701"/>
      <c r="D188" s="1701"/>
    </row>
    <row r="189" spans="3:4" ht="15">
      <c r="C189" s="1701"/>
      <c r="D189" s="1701"/>
    </row>
    <row r="190" spans="3:4" ht="15">
      <c r="C190" s="1701"/>
      <c r="D190" s="1701"/>
    </row>
    <row r="191" spans="3:4" ht="15">
      <c r="C191" s="1701"/>
      <c r="D191" s="1701"/>
    </row>
    <row r="192" spans="3:4" ht="15">
      <c r="C192" s="1701"/>
      <c r="D192" s="1701"/>
    </row>
    <row r="193" spans="3:4" ht="15">
      <c r="C193" s="1701"/>
      <c r="D193" s="1701"/>
    </row>
    <row r="194" spans="3:4" ht="15">
      <c r="C194" s="1701"/>
      <c r="D194" s="1701"/>
    </row>
    <row r="195" spans="3:4" ht="15">
      <c r="C195" s="1701"/>
      <c r="D195" s="1701"/>
    </row>
    <row r="196" spans="3:4" ht="15">
      <c r="C196" s="1701"/>
      <c r="D196" s="1701"/>
    </row>
    <row r="197" spans="3:4" ht="15">
      <c r="C197" s="1701"/>
      <c r="D197" s="1701"/>
    </row>
    <row r="198" spans="3:4" ht="15">
      <c r="C198" s="1701"/>
      <c r="D198" s="1701"/>
    </row>
    <row r="199" spans="3:4" ht="15">
      <c r="C199" s="1701"/>
      <c r="D199" s="1701"/>
    </row>
    <row r="200" spans="3:4" ht="15">
      <c r="C200" s="1701"/>
      <c r="D200" s="1701"/>
    </row>
    <row r="201" spans="3:4" ht="15">
      <c r="C201" s="1701"/>
      <c r="D201" s="1701"/>
    </row>
    <row r="202" spans="3:4" ht="15">
      <c r="C202" s="1701"/>
      <c r="D202" s="1701"/>
    </row>
    <row r="203" spans="3:4" ht="15">
      <c r="C203" s="1701"/>
      <c r="D203" s="1701"/>
    </row>
    <row r="204" spans="3:4" ht="15">
      <c r="C204" s="1701"/>
      <c r="D204" s="1701"/>
    </row>
    <row r="205" spans="3:4" ht="15">
      <c r="C205" s="1701"/>
      <c r="D205" s="1701"/>
    </row>
    <row r="206" spans="3:4" ht="15">
      <c r="C206" s="1701"/>
      <c r="D206" s="1701"/>
    </row>
    <row r="207" spans="3:4" ht="15">
      <c r="C207" s="1701"/>
      <c r="D207" s="1701"/>
    </row>
    <row r="208" spans="3:4" ht="15">
      <c r="C208" s="1701"/>
      <c r="D208" s="1701"/>
    </row>
    <row r="209" spans="3:4" ht="15">
      <c r="C209" s="1701"/>
      <c r="D209" s="1701"/>
    </row>
    <row r="210" spans="3:4" ht="15">
      <c r="C210" s="1701"/>
      <c r="D210" s="1701"/>
    </row>
    <row r="211" spans="3:4" ht="15">
      <c r="C211" s="1701"/>
      <c r="D211" s="1701"/>
    </row>
    <row r="212" spans="3:4" ht="15">
      <c r="C212" s="1701"/>
      <c r="D212" s="1701"/>
    </row>
    <row r="213" spans="3:4" ht="15">
      <c r="C213" s="1701"/>
      <c r="D213" s="1701"/>
    </row>
    <row r="214" spans="3:4" ht="15">
      <c r="C214" s="1701"/>
      <c r="D214" s="1701"/>
    </row>
    <row r="215" spans="3:4" ht="15">
      <c r="C215" s="1701"/>
      <c r="D215" s="1701"/>
    </row>
    <row r="216" spans="3:4" ht="15">
      <c r="C216" s="1701"/>
      <c r="D216" s="1701"/>
    </row>
    <row r="217" spans="3:4" ht="15">
      <c r="C217" s="1701"/>
      <c r="D217" s="1701"/>
    </row>
    <row r="218" spans="3:4" ht="15">
      <c r="C218" s="1701"/>
      <c r="D218" s="1701"/>
    </row>
    <row r="219" spans="3:4" ht="15">
      <c r="C219" s="1701"/>
      <c r="D219" s="1701"/>
    </row>
    <row r="220" spans="3:4" ht="15">
      <c r="C220" s="1701"/>
      <c r="D220" s="1701"/>
    </row>
    <row r="221" spans="3:4" ht="15">
      <c r="C221" s="1701"/>
      <c r="D221" s="1701"/>
    </row>
    <row r="222" spans="3:4" ht="15">
      <c r="C222" s="1701"/>
      <c r="D222" s="1701"/>
    </row>
    <row r="223" spans="3:4" ht="15">
      <c r="C223" s="1701"/>
      <c r="D223" s="1701"/>
    </row>
    <row r="224" spans="3:4" ht="15">
      <c r="C224" s="1701"/>
      <c r="D224" s="1701"/>
    </row>
    <row r="225" spans="3:4" ht="15">
      <c r="C225" s="1701"/>
      <c r="D225" s="1701"/>
    </row>
    <row r="226" spans="3:4" ht="15">
      <c r="C226" s="1701"/>
      <c r="D226" s="1701"/>
    </row>
    <row r="227" spans="3:4" ht="15">
      <c r="C227" s="1701"/>
      <c r="D227" s="1701"/>
    </row>
    <row r="228" spans="3:4" ht="15">
      <c r="C228" s="1701"/>
      <c r="D228" s="1701"/>
    </row>
    <row r="229" spans="3:4" ht="15">
      <c r="C229" s="1701"/>
      <c r="D229" s="1701"/>
    </row>
    <row r="230" spans="3:4" ht="15">
      <c r="C230" s="1701"/>
      <c r="D230" s="1701"/>
    </row>
    <row r="231" spans="3:4" ht="15">
      <c r="C231" s="1701"/>
      <c r="D231" s="1701"/>
    </row>
    <row r="232" spans="3:4" ht="15">
      <c r="C232" s="1701"/>
      <c r="D232" s="1701"/>
    </row>
    <row r="233" spans="3:4" ht="15">
      <c r="C233" s="1701"/>
      <c r="D233" s="1701"/>
    </row>
    <row r="234" spans="3:4" ht="15">
      <c r="C234" s="1701"/>
      <c r="D234" s="1701"/>
    </row>
    <row r="235" spans="3:4" ht="15">
      <c r="C235" s="1701"/>
      <c r="D235" s="1701"/>
    </row>
    <row r="236" spans="3:4" ht="15">
      <c r="C236" s="1701"/>
      <c r="D236" s="1701"/>
    </row>
    <row r="237" spans="3:4" ht="15">
      <c r="C237" s="1701"/>
      <c r="D237" s="1701"/>
    </row>
    <row r="238" spans="3:4" ht="15">
      <c r="C238" s="1701"/>
      <c r="D238" s="1701"/>
    </row>
    <row r="239" spans="3:4" ht="15">
      <c r="C239" s="1701"/>
      <c r="D239" s="1701"/>
    </row>
    <row r="240" spans="3:4" ht="15">
      <c r="C240" s="1701"/>
      <c r="D240" s="1701"/>
    </row>
    <row r="241" spans="3:4" ht="15">
      <c r="C241" s="1701"/>
      <c r="D241" s="1701"/>
    </row>
    <row r="242" spans="3:4" ht="15">
      <c r="C242" s="1701"/>
      <c r="D242" s="1701"/>
    </row>
    <row r="243" spans="3:4" ht="15">
      <c r="C243" s="1701"/>
      <c r="D243" s="1701"/>
    </row>
    <row r="244" spans="3:4" ht="15">
      <c r="C244" s="1701"/>
      <c r="D244" s="1701"/>
    </row>
    <row r="245" spans="3:4" ht="15">
      <c r="C245" s="1701"/>
      <c r="D245" s="1701"/>
    </row>
    <row r="246" spans="3:4" ht="15">
      <c r="C246" s="1701"/>
      <c r="D246" s="1701"/>
    </row>
    <row r="247" spans="3:4" ht="15">
      <c r="C247" s="1701"/>
      <c r="D247" s="1701"/>
    </row>
    <row r="248" spans="3:4" ht="15">
      <c r="C248" s="1701"/>
      <c r="D248" s="1701"/>
    </row>
    <row r="249" spans="3:4" ht="15">
      <c r="C249" s="1701"/>
      <c r="D249" s="1701"/>
    </row>
    <row r="250" spans="3:4" ht="15">
      <c r="C250" s="1701"/>
      <c r="D250" s="1701"/>
    </row>
    <row r="251" spans="3:4" ht="15">
      <c r="C251" s="1701"/>
      <c r="D251" s="1701"/>
    </row>
    <row r="252" spans="3:4" ht="15">
      <c r="C252" s="1701"/>
      <c r="D252" s="1701"/>
    </row>
    <row r="253" spans="3:4" ht="15">
      <c r="C253" s="1701"/>
      <c r="D253" s="1701"/>
    </row>
    <row r="254" spans="3:4" ht="15">
      <c r="C254" s="1701"/>
      <c r="D254" s="1701"/>
    </row>
    <row r="255" spans="3:4" ht="15">
      <c r="C255" s="1701"/>
      <c r="D255" s="1701"/>
    </row>
    <row r="256" spans="3:4" ht="15">
      <c r="C256" s="1701"/>
      <c r="D256" s="1701"/>
    </row>
    <row r="257" spans="3:4" ht="15">
      <c r="C257" s="1701"/>
      <c r="D257" s="1701"/>
    </row>
    <row r="258" spans="3:4" ht="15">
      <c r="C258" s="1701"/>
      <c r="D258" s="1701"/>
    </row>
    <row r="259" spans="3:4" ht="15">
      <c r="C259" s="1701"/>
      <c r="D259" s="1701"/>
    </row>
    <row r="260" spans="3:4" ht="15">
      <c r="C260" s="1701"/>
      <c r="D260" s="1701"/>
    </row>
    <row r="261" spans="3:4" ht="15">
      <c r="C261" s="1701"/>
      <c r="D261" s="1701"/>
    </row>
    <row r="262" spans="3:4" ht="15">
      <c r="C262" s="1701"/>
      <c r="D262" s="1701"/>
    </row>
    <row r="263" spans="3:4" ht="15">
      <c r="C263" s="1701"/>
      <c r="D263" s="1701"/>
    </row>
    <row r="264" spans="3:4" ht="15">
      <c r="C264" s="1701"/>
      <c r="D264" s="1701"/>
    </row>
    <row r="265" spans="3:4" ht="15">
      <c r="C265" s="1701"/>
      <c r="D265" s="1701"/>
    </row>
    <row r="266" spans="3:4" ht="15">
      <c r="C266" s="1701"/>
      <c r="D266" s="1701"/>
    </row>
    <row r="267" spans="3:4" ht="15">
      <c r="C267" s="1701"/>
      <c r="D267" s="1701"/>
    </row>
    <row r="268" spans="3:4" ht="15">
      <c r="C268" s="1701"/>
      <c r="D268" s="1701"/>
    </row>
    <row r="269" spans="3:4" ht="15">
      <c r="C269" s="1701"/>
      <c r="D269" s="1701"/>
    </row>
    <row r="270" spans="3:4" ht="15">
      <c r="C270" s="1701"/>
      <c r="D270" s="1701"/>
    </row>
    <row r="271" spans="3:4" ht="15">
      <c r="C271" s="1701"/>
      <c r="D271" s="1701"/>
    </row>
    <row r="272" spans="3:4" ht="15">
      <c r="C272" s="1701"/>
      <c r="D272" s="1701"/>
    </row>
    <row r="273" spans="3:4" ht="15">
      <c r="C273" s="1701"/>
      <c r="D273" s="1701"/>
    </row>
    <row r="274" spans="3:4" ht="15">
      <c r="C274" s="1701"/>
      <c r="D274" s="1701"/>
    </row>
    <row r="275" spans="3:4" ht="15">
      <c r="C275" s="1701"/>
      <c r="D275" s="1701"/>
    </row>
    <row r="276" spans="3:4" ht="15">
      <c r="C276" s="1701"/>
      <c r="D276" s="1701"/>
    </row>
    <row r="277" spans="3:4" ht="15">
      <c r="C277" s="1701"/>
      <c r="D277" s="1701"/>
    </row>
    <row r="278" spans="3:4" ht="15">
      <c r="C278" s="1701"/>
      <c r="D278" s="1701"/>
    </row>
    <row r="279" spans="3:4" ht="15">
      <c r="C279" s="1701"/>
      <c r="D279" s="1701"/>
    </row>
    <row r="280" spans="3:4" ht="15">
      <c r="C280" s="1701"/>
      <c r="D280" s="1701"/>
    </row>
    <row r="281" spans="3:4" ht="15">
      <c r="C281" s="1701"/>
      <c r="D281" s="1701"/>
    </row>
    <row r="282" spans="3:4" ht="15">
      <c r="C282" s="1701"/>
      <c r="D282" s="1701"/>
    </row>
    <row r="283" spans="3:4" ht="15">
      <c r="C283" s="1701"/>
      <c r="D283" s="1701"/>
    </row>
    <row r="284" spans="3:4" ht="15">
      <c r="C284" s="1701"/>
      <c r="D284" s="1701"/>
    </row>
    <row r="285" spans="3:4" ht="15">
      <c r="C285" s="1701"/>
      <c r="D285" s="1701"/>
    </row>
    <row r="286" spans="3:4" ht="15">
      <c r="C286" s="1701"/>
      <c r="D286" s="1701"/>
    </row>
    <row r="287" spans="3:4" ht="15">
      <c r="C287" s="1701"/>
      <c r="D287" s="1701"/>
    </row>
    <row r="288" spans="3:4" ht="15">
      <c r="C288" s="1701"/>
      <c r="D288" s="1701"/>
    </row>
    <row r="289" spans="3:4" ht="15">
      <c r="C289" s="1701"/>
      <c r="D289" s="1701"/>
    </row>
    <row r="290" spans="3:4" ht="15">
      <c r="C290" s="1701"/>
      <c r="D290" s="1701"/>
    </row>
    <row r="291" spans="3:4" ht="15">
      <c r="C291" s="1701"/>
      <c r="D291" s="1701"/>
    </row>
    <row r="292" spans="3:4" ht="15">
      <c r="C292" s="1701"/>
      <c r="D292" s="1701"/>
    </row>
    <row r="293" spans="3:4" ht="15">
      <c r="C293" s="1701"/>
      <c r="D293" s="1701"/>
    </row>
    <row r="294" spans="3:4" ht="15">
      <c r="C294" s="1701"/>
      <c r="D294" s="1701"/>
    </row>
    <row r="295" spans="3:4" ht="15">
      <c r="C295" s="1701"/>
      <c r="D295" s="1701"/>
    </row>
    <row r="296" spans="3:4" ht="15">
      <c r="C296" s="1701"/>
      <c r="D296" s="1701"/>
    </row>
    <row r="297" spans="3:4" ht="15">
      <c r="C297" s="1701"/>
      <c r="D297" s="1701"/>
    </row>
    <row r="298" spans="3:4" ht="15">
      <c r="C298" s="1701"/>
      <c r="D298" s="1701"/>
    </row>
    <row r="299" spans="3:4" ht="15">
      <c r="C299" s="1701"/>
      <c r="D299" s="1701"/>
    </row>
    <row r="300" spans="3:4" ht="15">
      <c r="C300" s="1701"/>
      <c r="D300" s="1701"/>
    </row>
    <row r="301" spans="3:4" ht="15">
      <c r="C301" s="1701"/>
      <c r="D301" s="1701"/>
    </row>
    <row r="302" spans="3:4" ht="15">
      <c r="C302" s="1701"/>
      <c r="D302" s="1701"/>
    </row>
    <row r="303" spans="3:4" ht="15">
      <c r="C303" s="1701"/>
      <c r="D303" s="1701"/>
    </row>
    <row r="304" spans="3:4" ht="15">
      <c r="C304" s="1701"/>
      <c r="D304" s="1701"/>
    </row>
    <row r="305" spans="3:4" ht="15">
      <c r="C305" s="1701"/>
      <c r="D305" s="1701"/>
    </row>
    <row r="306" spans="3:4" ht="15">
      <c r="C306" s="1701"/>
      <c r="D306" s="1701"/>
    </row>
    <row r="307" spans="3:4" ht="15">
      <c r="C307" s="1701"/>
      <c r="D307" s="1701"/>
    </row>
    <row r="308" spans="3:4" ht="15">
      <c r="C308" s="1701"/>
      <c r="D308" s="1701"/>
    </row>
    <row r="309" spans="3:4" ht="15">
      <c r="C309" s="1701"/>
      <c r="D309" s="1701"/>
    </row>
    <row r="310" spans="3:4" ht="15">
      <c r="C310" s="1701"/>
      <c r="D310" s="1701"/>
    </row>
    <row r="311" spans="3:4" ht="15">
      <c r="C311" s="1701"/>
      <c r="D311" s="1701"/>
    </row>
    <row r="312" spans="3:4" ht="15">
      <c r="C312" s="1701"/>
      <c r="D312" s="1701"/>
    </row>
    <row r="313" spans="3:4" ht="15">
      <c r="C313" s="1701"/>
      <c r="D313" s="1701"/>
    </row>
    <row r="314" spans="3:4" ht="15">
      <c r="C314" s="1701"/>
      <c r="D314" s="1701"/>
    </row>
    <row r="315" spans="3:4" ht="15">
      <c r="C315" s="1701"/>
      <c r="D315" s="1701"/>
    </row>
    <row r="316" spans="3:4" ht="15">
      <c r="C316" s="1701"/>
      <c r="D316" s="1701"/>
    </row>
    <row r="317" spans="3:4" ht="15">
      <c r="C317" s="1701"/>
      <c r="D317" s="1701"/>
    </row>
    <row r="318" spans="3:4" ht="15">
      <c r="C318" s="1701"/>
      <c r="D318" s="1701"/>
    </row>
    <row r="319" spans="3:4" ht="15">
      <c r="C319" s="1701"/>
      <c r="D319" s="1701"/>
    </row>
    <row r="320" spans="3:4" ht="15">
      <c r="C320" s="1701"/>
      <c r="D320" s="1701"/>
    </row>
    <row r="321" spans="3:4" ht="15">
      <c r="C321" s="1701"/>
      <c r="D321" s="1701"/>
    </row>
    <row r="322" spans="3:4" ht="15">
      <c r="C322" s="1701"/>
      <c r="D322" s="1701"/>
    </row>
    <row r="323" spans="3:4" ht="15">
      <c r="C323" s="1701"/>
      <c r="D323" s="1701"/>
    </row>
    <row r="324" spans="3:4" ht="15">
      <c r="C324" s="1701"/>
      <c r="D324" s="1701"/>
    </row>
    <row r="325" spans="3:4" ht="15">
      <c r="C325" s="1701"/>
      <c r="D325" s="1701"/>
    </row>
    <row r="326" spans="3:4" ht="15">
      <c r="C326" s="1701"/>
      <c r="D326" s="1701"/>
    </row>
    <row r="327" spans="3:4" ht="15">
      <c r="C327" s="1701"/>
      <c r="D327" s="1701"/>
    </row>
    <row r="328" spans="3:4" ht="15">
      <c r="C328" s="1701"/>
      <c r="D328" s="1701"/>
    </row>
    <row r="329" spans="3:4" ht="15">
      <c r="C329" s="1701"/>
      <c r="D329" s="1701"/>
    </row>
    <row r="330" spans="3:4" ht="15">
      <c r="C330" s="1701"/>
      <c r="D330" s="1701"/>
    </row>
    <row r="331" spans="3:4" ht="15">
      <c r="C331" s="1701"/>
      <c r="D331" s="1701"/>
    </row>
    <row r="332" spans="3:4" ht="15">
      <c r="C332" s="1701"/>
      <c r="D332" s="1701"/>
    </row>
    <row r="333" spans="3:4" ht="15">
      <c r="C333" s="1701"/>
      <c r="D333" s="1701"/>
    </row>
    <row r="334" spans="3:4" ht="15">
      <c r="C334" s="1701"/>
      <c r="D334" s="1701"/>
    </row>
    <row r="335" spans="3:4" ht="15">
      <c r="C335" s="1701"/>
      <c r="D335" s="1701"/>
    </row>
    <row r="336" spans="3:4" ht="15">
      <c r="C336" s="1701"/>
      <c r="D336" s="1701"/>
    </row>
    <row r="337" spans="3:4" ht="15">
      <c r="C337" s="1701"/>
      <c r="D337" s="1701"/>
    </row>
    <row r="338" spans="3:4" ht="15">
      <c r="C338" s="1701"/>
      <c r="D338" s="1701"/>
    </row>
    <row r="339" spans="3:4" ht="15">
      <c r="C339" s="1701"/>
      <c r="D339" s="1701"/>
    </row>
    <row r="340" spans="3:4" ht="15">
      <c r="C340" s="1701"/>
      <c r="D340" s="1701"/>
    </row>
    <row r="341" spans="3:4" ht="15">
      <c r="C341" s="1701"/>
      <c r="D341" s="1701"/>
    </row>
    <row r="342" spans="3:4" ht="15">
      <c r="C342" s="1701"/>
      <c r="D342" s="1701"/>
    </row>
    <row r="343" spans="3:4" ht="15">
      <c r="C343" s="1701"/>
      <c r="D343" s="1701"/>
    </row>
    <row r="344" spans="3:4" ht="15">
      <c r="C344" s="1701"/>
      <c r="D344" s="1701"/>
    </row>
    <row r="345" spans="3:4" ht="15">
      <c r="C345" s="1701"/>
      <c r="D345" s="1701"/>
    </row>
    <row r="346" spans="3:4" ht="15">
      <c r="C346" s="1701"/>
      <c r="D346" s="1701"/>
    </row>
    <row r="347" spans="3:4" ht="15">
      <c r="C347" s="1701"/>
      <c r="D347" s="1701"/>
    </row>
    <row r="348" spans="3:4" ht="15">
      <c r="C348" s="1701"/>
      <c r="D348" s="1701"/>
    </row>
    <row r="349" spans="3:4" ht="15">
      <c r="C349" s="1701"/>
      <c r="D349" s="1701"/>
    </row>
    <row r="350" spans="3:4" ht="15">
      <c r="C350" s="1701"/>
      <c r="D350" s="1701"/>
    </row>
    <row r="351" spans="3:4" ht="15">
      <c r="C351" s="1701"/>
      <c r="D351" s="1701"/>
    </row>
    <row r="352" spans="3:4" ht="15">
      <c r="C352" s="1701"/>
      <c r="D352" s="1701"/>
    </row>
    <row r="353" spans="3:4" ht="15">
      <c r="C353" s="1701"/>
      <c r="D353" s="1701"/>
    </row>
    <row r="354" spans="3:4" ht="15">
      <c r="C354" s="1701"/>
      <c r="D354" s="1701"/>
    </row>
    <row r="355" spans="3:4" ht="15">
      <c r="C355" s="1701"/>
      <c r="D355" s="1701"/>
    </row>
    <row r="356" spans="3:4" ht="15">
      <c r="C356" s="1701"/>
      <c r="D356" s="1701"/>
    </row>
    <row r="357" spans="3:4" ht="15">
      <c r="C357" s="1701"/>
      <c r="D357" s="1701"/>
    </row>
    <row r="358" spans="3:4" ht="15">
      <c r="C358" s="1701"/>
      <c r="D358" s="1701"/>
    </row>
    <row r="359" spans="3:4" ht="15">
      <c r="C359" s="1701"/>
      <c r="D359" s="1701"/>
    </row>
    <row r="360" spans="3:4" ht="15">
      <c r="C360" s="1701"/>
      <c r="D360" s="1701"/>
    </row>
    <row r="361" spans="3:4" ht="15">
      <c r="C361" s="1701"/>
      <c r="D361" s="1701"/>
    </row>
    <row r="362" spans="3:4" ht="15">
      <c r="C362" s="1701"/>
      <c r="D362" s="1701"/>
    </row>
    <row r="363" spans="3:4" ht="15">
      <c r="C363" s="1701"/>
      <c r="D363" s="1701"/>
    </row>
    <row r="364" spans="3:4" ht="15">
      <c r="C364" s="1701"/>
      <c r="D364" s="1701"/>
    </row>
    <row r="365" spans="3:4" ht="15">
      <c r="C365" s="1701"/>
      <c r="D365" s="1701"/>
    </row>
    <row r="366" spans="3:4" ht="15">
      <c r="C366" s="1701"/>
      <c r="D366" s="1701"/>
    </row>
    <row r="367" spans="3:4" ht="15">
      <c r="C367" s="1701"/>
      <c r="D367" s="1701"/>
    </row>
    <row r="368" spans="3:4" ht="15">
      <c r="C368" s="1701"/>
      <c r="D368" s="1701"/>
    </row>
    <row r="369" spans="3:4" ht="15">
      <c r="C369" s="1701"/>
      <c r="D369" s="1701"/>
    </row>
    <row r="370" spans="3:4" ht="15">
      <c r="C370" s="1701"/>
      <c r="D370" s="1701"/>
    </row>
    <row r="371" spans="3:4" ht="15">
      <c r="C371" s="1701"/>
      <c r="D371" s="1701"/>
    </row>
    <row r="372" spans="3:4" ht="15">
      <c r="C372" s="1701"/>
      <c r="D372" s="1701"/>
    </row>
    <row r="373" spans="3:4" ht="15">
      <c r="C373" s="1701"/>
      <c r="D373" s="1701"/>
    </row>
    <row r="374" spans="3:4" ht="15">
      <c r="C374" s="1701"/>
      <c r="D374" s="1701"/>
    </row>
    <row r="375" spans="3:4" ht="15">
      <c r="C375" s="1701"/>
      <c r="D375" s="1701"/>
    </row>
    <row r="376" spans="3:4" ht="15">
      <c r="C376" s="1701"/>
      <c r="D376" s="1701"/>
    </row>
    <row r="377" spans="3:4" ht="15">
      <c r="C377" s="1701"/>
      <c r="D377" s="1701"/>
    </row>
    <row r="378" spans="3:4" ht="15">
      <c r="C378" s="1701"/>
      <c r="D378" s="1701"/>
    </row>
    <row r="379" spans="3:4" ht="15">
      <c r="C379" s="1701"/>
      <c r="D379" s="1701"/>
    </row>
    <row r="380" spans="3:4" ht="15">
      <c r="C380" s="1701"/>
      <c r="D380" s="1701"/>
    </row>
    <row r="381" spans="3:4" ht="15">
      <c r="C381" s="1701"/>
      <c r="D381" s="1701"/>
    </row>
    <row r="382" spans="3:4" ht="15">
      <c r="C382" s="1701"/>
      <c r="D382" s="1701"/>
    </row>
    <row r="383" spans="3:4" ht="15">
      <c r="C383" s="1701"/>
      <c r="D383" s="1701"/>
    </row>
    <row r="384" spans="3:4" ht="15">
      <c r="C384" s="1701"/>
      <c r="D384" s="1701"/>
    </row>
    <row r="385" spans="3:4" ht="15">
      <c r="C385" s="1701"/>
      <c r="D385" s="1701"/>
    </row>
    <row r="386" spans="3:4" ht="15">
      <c r="C386" s="1701"/>
      <c r="D386" s="1701"/>
    </row>
    <row r="387" spans="3:4" ht="15">
      <c r="C387" s="1701"/>
      <c r="D387" s="1701"/>
    </row>
    <row r="388" spans="3:4" ht="15">
      <c r="C388" s="1701"/>
      <c r="D388" s="1701"/>
    </row>
    <row r="389" spans="3:4" ht="15">
      <c r="C389" s="1701"/>
      <c r="D389" s="1701"/>
    </row>
    <row r="390" spans="3:4" ht="15">
      <c r="C390" s="1701"/>
      <c r="D390" s="1701"/>
    </row>
    <row r="391" spans="3:4" ht="15">
      <c r="C391" s="1701"/>
      <c r="D391" s="1701"/>
    </row>
    <row r="392" spans="3:4" ht="15">
      <c r="C392" s="1701"/>
      <c r="D392" s="1701"/>
    </row>
    <row r="393" spans="3:4" ht="15">
      <c r="C393" s="1701"/>
      <c r="D393" s="1701"/>
    </row>
    <row r="394" spans="3:4" ht="15">
      <c r="C394" s="1701"/>
      <c r="D394" s="1701"/>
    </row>
    <row r="395" spans="3:4" ht="15">
      <c r="C395" s="1701"/>
      <c r="D395" s="1701"/>
    </row>
    <row r="396" spans="3:4" ht="15">
      <c r="C396" s="1701"/>
      <c r="D396" s="1701"/>
    </row>
    <row r="397" spans="3:4" ht="15">
      <c r="C397" s="1701"/>
      <c r="D397" s="1701"/>
    </row>
    <row r="398" spans="3:4" ht="15">
      <c r="C398" s="1701"/>
      <c r="D398" s="1701"/>
    </row>
    <row r="399" spans="3:4" ht="15">
      <c r="C399" s="1701"/>
      <c r="D399" s="1701"/>
    </row>
    <row r="400" spans="3:4" ht="15">
      <c r="C400" s="1701"/>
      <c r="D400" s="1701"/>
    </row>
    <row r="401" spans="3:4" ht="15">
      <c r="C401" s="1701"/>
      <c r="D401" s="1701"/>
    </row>
    <row r="402" spans="3:4" ht="15">
      <c r="C402" s="1701"/>
      <c r="D402" s="1701"/>
    </row>
    <row r="403" spans="3:4" ht="15">
      <c r="C403" s="1701"/>
      <c r="D403" s="1701"/>
    </row>
    <row r="404" spans="3:4" ht="15">
      <c r="C404" s="1701"/>
      <c r="D404" s="1701"/>
    </row>
    <row r="405" spans="3:4" ht="15">
      <c r="C405" s="1701"/>
      <c r="D405" s="1701"/>
    </row>
    <row r="406" spans="3:4" ht="15">
      <c r="C406" s="1701"/>
      <c r="D406" s="1701"/>
    </row>
    <row r="407" spans="3:4" ht="15">
      <c r="C407" s="1701"/>
      <c r="D407" s="1701"/>
    </row>
    <row r="408" spans="3:4" ht="15">
      <c r="C408" s="1701"/>
      <c r="D408" s="1701"/>
    </row>
    <row r="409" spans="3:4" ht="15">
      <c r="C409" s="1701"/>
      <c r="D409" s="1701"/>
    </row>
    <row r="410" spans="3:4" ht="15">
      <c r="C410" s="1701"/>
      <c r="D410" s="1701"/>
    </row>
    <row r="411" spans="3:4" ht="15">
      <c r="C411" s="1701"/>
      <c r="D411" s="1701"/>
    </row>
    <row r="412" spans="3:4" ht="15">
      <c r="C412" s="1701"/>
      <c r="D412" s="1701"/>
    </row>
    <row r="413" spans="3:4" ht="15">
      <c r="C413" s="1701"/>
      <c r="D413" s="1701"/>
    </row>
    <row r="414" spans="3:4" ht="15">
      <c r="C414" s="1701"/>
      <c r="D414" s="1701"/>
    </row>
    <row r="415" spans="3:4" ht="15">
      <c r="C415" s="1701"/>
      <c r="D415" s="1701"/>
    </row>
    <row r="416" spans="3:4" ht="15">
      <c r="C416" s="1701"/>
      <c r="D416" s="1701"/>
    </row>
    <row r="417" spans="3:4" ht="15">
      <c r="C417" s="1701"/>
      <c r="D417" s="1701"/>
    </row>
    <row r="418" spans="3:4" ht="15">
      <c r="C418" s="1701"/>
      <c r="D418" s="1701"/>
    </row>
    <row r="419" spans="3:4" ht="15">
      <c r="C419" s="1701"/>
      <c r="D419" s="1701"/>
    </row>
    <row r="420" spans="3:4" ht="15">
      <c r="C420" s="1701"/>
      <c r="D420" s="1701"/>
    </row>
    <row r="421" spans="3:4" ht="15">
      <c r="C421" s="1701"/>
      <c r="D421" s="1701"/>
    </row>
    <row r="422" spans="3:4" ht="15">
      <c r="C422" s="1701"/>
      <c r="D422" s="1701"/>
    </row>
    <row r="423" spans="3:4" ht="15">
      <c r="C423" s="1701"/>
      <c r="D423" s="1701"/>
    </row>
    <row r="424" spans="3:4" ht="15">
      <c r="C424" s="1701"/>
      <c r="D424" s="1701"/>
    </row>
    <row r="425" spans="3:4" ht="15">
      <c r="C425" s="1701"/>
      <c r="D425" s="1701"/>
    </row>
    <row r="426" spans="3:4" ht="15">
      <c r="C426" s="1701"/>
      <c r="D426" s="1701"/>
    </row>
    <row r="427" spans="3:4" ht="15">
      <c r="C427" s="1701"/>
      <c r="D427" s="1701"/>
    </row>
    <row r="428" spans="3:4" ht="15">
      <c r="C428" s="1701"/>
      <c r="D428" s="1701"/>
    </row>
    <row r="429" spans="3:4" ht="15">
      <c r="C429" s="1701"/>
      <c r="D429" s="1701"/>
    </row>
    <row r="430" spans="3:4" ht="15">
      <c r="C430" s="1701"/>
      <c r="D430" s="1701"/>
    </row>
    <row r="431" spans="3:4" ht="15">
      <c r="C431" s="1701"/>
      <c r="D431" s="1701"/>
    </row>
    <row r="432" spans="3:4" ht="15">
      <c r="C432" s="1701"/>
      <c r="D432" s="1701"/>
    </row>
    <row r="433" spans="3:4" ht="15">
      <c r="C433" s="1701"/>
      <c r="D433" s="1701"/>
    </row>
    <row r="434" spans="3:4" ht="15">
      <c r="C434" s="1701"/>
      <c r="D434" s="1701"/>
    </row>
    <row r="435" spans="3:4" ht="15">
      <c r="C435" s="1701"/>
      <c r="D435" s="1701"/>
    </row>
    <row r="436" spans="3:4" ht="15">
      <c r="C436" s="1701"/>
      <c r="D436" s="1701"/>
    </row>
    <row r="437" spans="3:4" ht="15">
      <c r="C437" s="1701"/>
      <c r="D437" s="1701"/>
    </row>
    <row r="438" spans="3:4" ht="15">
      <c r="C438" s="1701"/>
      <c r="D438" s="1701"/>
    </row>
    <row r="439" spans="3:4" ht="15">
      <c r="C439" s="1701"/>
      <c r="D439" s="1701"/>
    </row>
    <row r="440" spans="3:4" ht="15">
      <c r="C440" s="1701"/>
      <c r="D440" s="1701"/>
    </row>
    <row r="441" spans="3:4" ht="15">
      <c r="C441" s="1701"/>
      <c r="D441" s="1701"/>
    </row>
    <row r="442" spans="3:4" ht="15">
      <c r="C442" s="1701"/>
      <c r="D442" s="1701"/>
    </row>
    <row r="443" spans="3:4" ht="15">
      <c r="C443" s="1701"/>
      <c r="D443" s="1701"/>
    </row>
    <row r="444" spans="3:4" ht="15">
      <c r="C444" s="1701"/>
      <c r="D444" s="1701"/>
    </row>
    <row r="445" spans="3:4" ht="15">
      <c r="C445" s="1701"/>
      <c r="D445" s="1701"/>
    </row>
    <row r="446" spans="3:4" ht="15">
      <c r="C446" s="1701"/>
      <c r="D446" s="1701"/>
    </row>
    <row r="447" spans="3:4" ht="15">
      <c r="C447" s="1701"/>
      <c r="D447" s="1701"/>
    </row>
    <row r="448" spans="3:4" ht="15">
      <c r="C448" s="1701"/>
      <c r="D448" s="1701"/>
    </row>
    <row r="449" spans="3:4" ht="15">
      <c r="C449" s="1701"/>
      <c r="D449" s="1701"/>
    </row>
    <row r="450" spans="3:4" ht="15">
      <c r="C450" s="1701"/>
      <c r="D450" s="1701"/>
    </row>
    <row r="451" spans="3:4" ht="15">
      <c r="C451" s="1701"/>
      <c r="D451" s="1701"/>
    </row>
    <row r="452" spans="3:4" ht="15">
      <c r="C452" s="1701"/>
      <c r="D452" s="1701"/>
    </row>
    <row r="453" spans="3:4" ht="15">
      <c r="C453" s="1701"/>
      <c r="D453" s="1701"/>
    </row>
    <row r="454" spans="3:4" ht="15">
      <c r="C454" s="1701"/>
      <c r="D454" s="1701"/>
    </row>
    <row r="455" spans="3:4" ht="15">
      <c r="C455" s="1701"/>
      <c r="D455" s="1701"/>
    </row>
    <row r="456" spans="3:4" ht="15">
      <c r="C456" s="1701"/>
      <c r="D456" s="1701"/>
    </row>
    <row r="457" spans="3:4" ht="15">
      <c r="C457" s="1701"/>
      <c r="D457" s="1701"/>
    </row>
    <row r="458" spans="3:4" ht="15">
      <c r="C458" s="1701"/>
      <c r="D458" s="1701"/>
    </row>
    <row r="459" spans="3:4" ht="15">
      <c r="C459" s="1701"/>
      <c r="D459" s="1701"/>
    </row>
    <row r="460" spans="3:4" ht="15">
      <c r="C460" s="1701"/>
      <c r="D460" s="1701"/>
    </row>
    <row r="461" spans="3:4" ht="15">
      <c r="C461" s="1701"/>
      <c r="D461" s="1701"/>
    </row>
    <row r="462" spans="3:4" ht="15">
      <c r="C462" s="1701"/>
      <c r="D462" s="1701"/>
    </row>
    <row r="463" spans="3:4" ht="15">
      <c r="C463" s="1701"/>
      <c r="D463" s="1701"/>
    </row>
    <row r="464" spans="3:4" ht="15">
      <c r="C464" s="1701"/>
      <c r="D464" s="1701"/>
    </row>
    <row r="465" spans="3:4" ht="15">
      <c r="C465" s="1701"/>
      <c r="D465" s="1701"/>
    </row>
    <row r="466" spans="3:4" ht="15">
      <c r="C466" s="1701"/>
      <c r="D466" s="1701"/>
    </row>
    <row r="467" spans="3:4" ht="15">
      <c r="C467" s="1701"/>
      <c r="D467" s="1701"/>
    </row>
    <row r="468" spans="3:4" ht="15">
      <c r="C468" s="1701"/>
      <c r="D468" s="1701"/>
    </row>
    <row r="469" spans="3:4" ht="15">
      <c r="C469" s="1701"/>
      <c r="D469" s="1701"/>
    </row>
    <row r="470" spans="3:4" ht="15">
      <c r="C470" s="1701"/>
      <c r="D470" s="1701"/>
    </row>
    <row r="471" spans="3:4" ht="15">
      <c r="C471" s="1701"/>
      <c r="D471" s="1701"/>
    </row>
    <row r="472" spans="3:4" ht="15">
      <c r="C472" s="1701"/>
      <c r="D472" s="1701"/>
    </row>
    <row r="473" spans="3:4" ht="15">
      <c r="C473" s="1701"/>
      <c r="D473" s="1701"/>
    </row>
    <row r="474" spans="3:4" ht="15">
      <c r="C474" s="1701"/>
      <c r="D474" s="1701"/>
    </row>
    <row r="475" spans="3:4" ht="15">
      <c r="C475" s="1701"/>
      <c r="D475" s="1701"/>
    </row>
    <row r="476" spans="3:4" ht="15">
      <c r="C476" s="1701"/>
      <c r="D476" s="1701"/>
    </row>
    <row r="477" spans="3:4" ht="15">
      <c r="C477" s="1701"/>
      <c r="D477" s="1701"/>
    </row>
    <row r="478" spans="3:4" ht="15">
      <c r="C478" s="1701"/>
      <c r="D478" s="1701"/>
    </row>
    <row r="479" spans="3:4" ht="15">
      <c r="C479" s="1701"/>
      <c r="D479" s="1701"/>
    </row>
    <row r="480" spans="3:4" ht="15">
      <c r="C480" s="1701"/>
      <c r="D480" s="1701"/>
    </row>
    <row r="481" spans="3:4" ht="15">
      <c r="C481" s="1701"/>
      <c r="D481" s="1701"/>
    </row>
    <row r="482" spans="3:4" ht="15">
      <c r="C482" s="1701"/>
      <c r="D482" s="1701"/>
    </row>
    <row r="483" spans="3:4" ht="15">
      <c r="C483" s="1701"/>
      <c r="D483" s="1701"/>
    </row>
    <row r="484" spans="3:4" ht="15">
      <c r="C484" s="1701"/>
      <c r="D484" s="1701"/>
    </row>
    <row r="485" spans="3:4" ht="15">
      <c r="C485" s="1701"/>
      <c r="D485" s="1701"/>
    </row>
    <row r="486" spans="3:4" ht="15">
      <c r="C486" s="1701"/>
      <c r="D486" s="1701"/>
    </row>
    <row r="487" spans="3:4" ht="15">
      <c r="C487" s="1701"/>
      <c r="D487" s="1701"/>
    </row>
    <row r="488" spans="3:4" ht="15">
      <c r="C488" s="1701"/>
      <c r="D488" s="1701"/>
    </row>
    <row r="489" spans="3:4" ht="15">
      <c r="C489" s="1701"/>
      <c r="D489" s="1701"/>
    </row>
    <row r="490" spans="3:4" ht="15">
      <c r="C490" s="1701"/>
      <c r="D490" s="1701"/>
    </row>
    <row r="491" spans="3:4" ht="15">
      <c r="C491" s="1701"/>
      <c r="D491" s="1701"/>
    </row>
    <row r="492" spans="3:4" ht="15">
      <c r="C492" s="1701"/>
      <c r="D492" s="1701"/>
    </row>
    <row r="493" spans="3:4" ht="15">
      <c r="C493" s="1701"/>
      <c r="D493" s="1701"/>
    </row>
    <row r="494" spans="3:4" ht="15">
      <c r="C494" s="1701"/>
      <c r="D494" s="1701"/>
    </row>
    <row r="495" spans="3:4" ht="15">
      <c r="C495" s="1701"/>
      <c r="D495" s="1701"/>
    </row>
    <row r="496" spans="3:4" ht="15">
      <c r="C496" s="1701"/>
      <c r="D496" s="1701"/>
    </row>
    <row r="497" spans="3:4" ht="15">
      <c r="C497" s="1701"/>
      <c r="D497" s="1701"/>
    </row>
    <row r="498" spans="3:4" ht="15">
      <c r="C498" s="1701"/>
      <c r="D498" s="1701"/>
    </row>
    <row r="499" spans="3:4" ht="15">
      <c r="C499" s="1701"/>
      <c r="D499" s="1701"/>
    </row>
    <row r="500" spans="3:4" ht="15">
      <c r="C500" s="1701"/>
      <c r="D500" s="1701"/>
    </row>
    <row r="501" spans="3:4" ht="15">
      <c r="C501" s="1701"/>
      <c r="D501" s="1701"/>
    </row>
    <row r="502" spans="3:4" ht="15">
      <c r="C502" s="1701"/>
      <c r="D502" s="1701"/>
    </row>
    <row r="503" spans="3:4" ht="15">
      <c r="C503" s="1701"/>
      <c r="D503" s="1701"/>
    </row>
    <row r="504" spans="3:4" ht="15">
      <c r="C504" s="1701"/>
      <c r="D504" s="1701"/>
    </row>
    <row r="505" spans="3:4" ht="15">
      <c r="C505" s="1701"/>
      <c r="D505" s="1701"/>
    </row>
    <row r="506" spans="3:4" ht="15">
      <c r="C506" s="1701"/>
      <c r="D506" s="1701"/>
    </row>
    <row r="507" spans="3:4" ht="15">
      <c r="C507" s="1701"/>
      <c r="D507" s="1701"/>
    </row>
    <row r="508" spans="3:4" ht="15">
      <c r="C508" s="1701"/>
      <c r="D508" s="1701"/>
    </row>
    <row r="509" spans="3:4" ht="15">
      <c r="C509" s="1701"/>
      <c r="D509" s="1701"/>
    </row>
    <row r="510" spans="3:4" ht="15">
      <c r="C510" s="1701"/>
      <c r="D510" s="1701"/>
    </row>
    <row r="511" spans="3:4" ht="15">
      <c r="C511" s="1701"/>
      <c r="D511" s="1701"/>
    </row>
    <row r="512" spans="3:4" ht="15">
      <c r="C512" s="1701"/>
      <c r="D512" s="1701"/>
    </row>
    <row r="513" spans="3:4" ht="15">
      <c r="C513" s="1701"/>
      <c r="D513" s="1701"/>
    </row>
    <row r="514" spans="3:4" ht="15">
      <c r="C514" s="1701"/>
      <c r="D514" s="1701"/>
    </row>
    <row r="515" spans="3:4" ht="15">
      <c r="C515" s="1701"/>
      <c r="D515" s="1701"/>
    </row>
    <row r="516" spans="3:4" ht="15">
      <c r="C516" s="1701"/>
      <c r="D516" s="1701"/>
    </row>
    <row r="517" spans="3:4" ht="15">
      <c r="C517" s="1701"/>
      <c r="D517" s="1701"/>
    </row>
    <row r="518" spans="3:4" ht="15">
      <c r="C518" s="1701"/>
      <c r="D518" s="1701"/>
    </row>
    <row r="519" spans="3:4" ht="15">
      <c r="C519" s="1701"/>
      <c r="D519" s="1701"/>
    </row>
    <row r="520" spans="3:4" ht="15">
      <c r="C520" s="1701"/>
      <c r="D520" s="1701"/>
    </row>
    <row r="521" spans="3:4" ht="15">
      <c r="C521" s="1701"/>
      <c r="D521" s="1701"/>
    </row>
    <row r="522" spans="3:4" ht="15">
      <c r="C522" s="1701"/>
      <c r="D522" s="1701"/>
    </row>
    <row r="523" spans="3:4" ht="15">
      <c r="C523" s="1701"/>
      <c r="D523" s="1701"/>
    </row>
    <row r="524" spans="3:4" ht="15">
      <c r="C524" s="1701"/>
      <c r="D524" s="1701"/>
    </row>
    <row r="525" spans="3:4" ht="15">
      <c r="C525" s="1701"/>
      <c r="D525" s="1701"/>
    </row>
    <row r="526" spans="3:4" ht="15">
      <c r="C526" s="1701"/>
      <c r="D526" s="1701"/>
    </row>
    <row r="527" spans="3:4" ht="15">
      <c r="C527" s="1701"/>
      <c r="D527" s="1701"/>
    </row>
    <row r="528" spans="3:4" ht="15">
      <c r="C528" s="1701"/>
      <c r="D528" s="1701"/>
    </row>
    <row r="529" spans="3:4" ht="15">
      <c r="C529" s="1701"/>
      <c r="D529" s="1701"/>
    </row>
    <row r="530" spans="3:4" ht="15">
      <c r="C530" s="1701"/>
      <c r="D530" s="1701"/>
    </row>
    <row r="531" spans="3:4" ht="15">
      <c r="C531" s="1701"/>
      <c r="D531" s="1701"/>
    </row>
    <row r="532" spans="3:4" ht="15">
      <c r="C532" s="1701"/>
      <c r="D532" s="1701"/>
    </row>
    <row r="533" spans="3:4" ht="15">
      <c r="C533" s="1701"/>
      <c r="D533" s="1701"/>
    </row>
    <row r="534" spans="3:4" ht="15">
      <c r="C534" s="1701"/>
      <c r="D534" s="1701"/>
    </row>
    <row r="535" spans="3:4" ht="15">
      <c r="C535" s="1701"/>
      <c r="D535" s="1701"/>
    </row>
    <row r="536" spans="3:4" ht="15">
      <c r="C536" s="1701"/>
      <c r="D536" s="1701"/>
    </row>
    <row r="537" spans="3:4" ht="15">
      <c r="C537" s="1701"/>
      <c r="D537" s="1701"/>
    </row>
    <row r="538" spans="3:4" ht="15">
      <c r="C538" s="1701"/>
      <c r="D538" s="1701"/>
    </row>
    <row r="539" spans="3:4" ht="15">
      <c r="C539" s="1701"/>
      <c r="D539" s="1701"/>
    </row>
    <row r="540" spans="3:4" ht="15">
      <c r="C540" s="1701"/>
      <c r="D540" s="1701"/>
    </row>
    <row r="541" spans="3:4" ht="15">
      <c r="C541" s="1701"/>
      <c r="D541" s="1701"/>
    </row>
    <row r="542" spans="3:4" ht="15">
      <c r="C542" s="1701"/>
      <c r="D542" s="1701"/>
    </row>
    <row r="543" spans="3:4" ht="15">
      <c r="C543" s="1701"/>
      <c r="D543" s="1701"/>
    </row>
    <row r="544" spans="3:4" ht="15">
      <c r="C544" s="1701"/>
      <c r="D544" s="1701"/>
    </row>
    <row r="545" spans="3:4" ht="15">
      <c r="C545" s="1701"/>
      <c r="D545" s="1701"/>
    </row>
    <row r="546" spans="3:4" ht="15">
      <c r="C546" s="1701"/>
      <c r="D546" s="1701"/>
    </row>
    <row r="547" spans="3:4" ht="15">
      <c r="C547" s="1701"/>
      <c r="D547" s="1701"/>
    </row>
    <row r="548" spans="3:4" ht="15">
      <c r="C548" s="1701"/>
      <c r="D548" s="1701"/>
    </row>
    <row r="549" spans="3:4" ht="15">
      <c r="C549" s="1701"/>
      <c r="D549" s="1701"/>
    </row>
    <row r="550" spans="3:4" ht="15">
      <c r="C550" s="1701"/>
      <c r="D550" s="1701"/>
    </row>
    <row r="551" spans="3:4" ht="15">
      <c r="C551" s="1701"/>
      <c r="D551" s="1701"/>
    </row>
    <row r="552" spans="3:4" ht="15">
      <c r="C552" s="1701"/>
      <c r="D552" s="1701"/>
    </row>
    <row r="553" spans="3:4" ht="15">
      <c r="C553" s="1701"/>
      <c r="D553" s="1701"/>
    </row>
    <row r="554" spans="3:4" ht="15">
      <c r="C554" s="1701"/>
      <c r="D554" s="1701"/>
    </row>
    <row r="555" spans="3:4" ht="15">
      <c r="C555" s="1701"/>
      <c r="D555" s="1701"/>
    </row>
    <row r="556" spans="3:4" ht="15">
      <c r="C556" s="1701"/>
      <c r="D556" s="1701"/>
    </row>
    <row r="557" spans="3:4" ht="15">
      <c r="C557" s="1701"/>
      <c r="D557" s="1701"/>
    </row>
    <row r="558" spans="3:4" ht="15">
      <c r="C558" s="1701"/>
      <c r="D558" s="1701"/>
    </row>
    <row r="559" spans="3:4" ht="15">
      <c r="C559" s="1701"/>
      <c r="D559" s="1701"/>
    </row>
    <row r="560" spans="3:4" ht="15">
      <c r="C560" s="1701"/>
      <c r="D560" s="1701"/>
    </row>
    <row r="561" spans="3:4" ht="15">
      <c r="C561" s="1701"/>
      <c r="D561" s="1701"/>
    </row>
    <row r="562" spans="3:4" ht="15">
      <c r="C562" s="1701"/>
      <c r="D562" s="1701"/>
    </row>
    <row r="563" spans="3:4" ht="15">
      <c r="C563" s="1701"/>
      <c r="D563" s="1701"/>
    </row>
    <row r="564" spans="3:4" ht="15">
      <c r="C564" s="1701"/>
      <c r="D564" s="1701"/>
    </row>
    <row r="565" spans="3:4" ht="15">
      <c r="C565" s="1701"/>
      <c r="D565" s="1701"/>
    </row>
    <row r="566" spans="3:4" ht="15">
      <c r="C566" s="1701"/>
      <c r="D566" s="1701"/>
    </row>
    <row r="567" spans="3:4" ht="15">
      <c r="C567" s="1701"/>
      <c r="D567" s="1701"/>
    </row>
    <row r="568" spans="3:4" ht="15">
      <c r="C568" s="1701"/>
      <c r="D568" s="1701"/>
    </row>
    <row r="569" spans="3:4" ht="15">
      <c r="C569" s="1701"/>
      <c r="D569" s="1701"/>
    </row>
    <row r="570" spans="3:4" ht="15">
      <c r="C570" s="1701"/>
      <c r="D570" s="1701"/>
    </row>
    <row r="571" spans="3:4" ht="15">
      <c r="C571" s="1701"/>
      <c r="D571" s="1701"/>
    </row>
    <row r="572" spans="3:4" ht="15">
      <c r="C572" s="1701"/>
      <c r="D572" s="1701"/>
    </row>
    <row r="573" spans="3:4" ht="15">
      <c r="C573" s="1701"/>
      <c r="D573" s="1701"/>
    </row>
    <row r="574" spans="3:4" ht="15">
      <c r="C574" s="1701"/>
      <c r="D574" s="1701"/>
    </row>
    <row r="575" spans="3:4" ht="15">
      <c r="C575" s="1701"/>
      <c r="D575" s="1701"/>
    </row>
    <row r="576" spans="3:4" ht="15">
      <c r="C576" s="1701"/>
      <c r="D576" s="1701"/>
    </row>
    <row r="577" spans="3:4" ht="15">
      <c r="C577" s="1701"/>
      <c r="D577" s="1701"/>
    </row>
    <row r="578" spans="3:4" ht="15">
      <c r="C578" s="1701"/>
      <c r="D578" s="1701"/>
    </row>
    <row r="579" spans="3:4" ht="15">
      <c r="C579" s="1701"/>
      <c r="D579" s="1701"/>
    </row>
    <row r="580" spans="3:4" ht="15">
      <c r="C580" s="1701"/>
      <c r="D580" s="1701"/>
    </row>
    <row r="581" spans="3:4" ht="15">
      <c r="C581" s="1701"/>
      <c r="D581" s="1701"/>
    </row>
    <row r="582" spans="3:4" ht="15">
      <c r="C582" s="1701"/>
      <c r="D582" s="1701"/>
    </row>
    <row r="583" spans="3:4" ht="15">
      <c r="C583" s="1701"/>
      <c r="D583" s="1701"/>
    </row>
    <row r="584" spans="3:4" ht="15">
      <c r="C584" s="1701"/>
      <c r="D584" s="1701"/>
    </row>
    <row r="585" spans="3:4" ht="15">
      <c r="C585" s="1701"/>
      <c r="D585" s="1701"/>
    </row>
    <row r="586" spans="3:4" ht="15">
      <c r="C586" s="1701"/>
      <c r="D586" s="1701"/>
    </row>
    <row r="587" spans="3:4" ht="15">
      <c r="C587" s="1701"/>
      <c r="D587" s="1701"/>
    </row>
    <row r="588" spans="3:4" ht="15">
      <c r="C588" s="1701"/>
      <c r="D588" s="1701"/>
    </row>
    <row r="589" spans="3:4" ht="15">
      <c r="C589" s="1701"/>
      <c r="D589" s="1701"/>
    </row>
    <row r="590" spans="3:4" ht="15">
      <c r="C590" s="1701"/>
      <c r="D590" s="1701"/>
    </row>
    <row r="591" spans="3:4" ht="15">
      <c r="C591" s="1701"/>
      <c r="D591" s="1701"/>
    </row>
    <row r="592" spans="3:4" ht="15">
      <c r="C592" s="1701"/>
      <c r="D592" s="1701"/>
    </row>
    <row r="593" spans="3:4" ht="15">
      <c r="C593" s="1701"/>
      <c r="D593" s="1701"/>
    </row>
    <row r="594" spans="3:4" ht="15">
      <c r="C594" s="1701"/>
      <c r="D594" s="1701"/>
    </row>
    <row r="595" spans="3:4" ht="15">
      <c r="C595" s="1701"/>
      <c r="D595" s="1701"/>
    </row>
    <row r="596" spans="3:4" ht="15">
      <c r="C596" s="1701"/>
      <c r="D596" s="1701"/>
    </row>
    <row r="597" spans="3:4" ht="15">
      <c r="C597" s="1701"/>
      <c r="D597" s="1701"/>
    </row>
    <row r="598" spans="3:4" ht="15">
      <c r="C598" s="1701"/>
      <c r="D598" s="1701"/>
    </row>
    <row r="599" spans="3:4" ht="15">
      <c r="C599" s="1701"/>
      <c r="D599" s="1701"/>
    </row>
    <row r="600" spans="3:4" ht="15">
      <c r="C600" s="1701"/>
      <c r="D600" s="1701"/>
    </row>
    <row r="601" spans="3:4" ht="15">
      <c r="C601" s="1701"/>
      <c r="D601" s="1701"/>
    </row>
    <row r="602" spans="3:4" ht="15">
      <c r="C602" s="1701"/>
      <c r="D602" s="1701"/>
    </row>
    <row r="603" spans="3:4" ht="15">
      <c r="C603" s="1701"/>
      <c r="D603" s="1701"/>
    </row>
    <row r="604" spans="3:4" ht="15">
      <c r="C604" s="1701"/>
      <c r="D604" s="1701"/>
    </row>
    <row r="605" spans="3:4" ht="15">
      <c r="C605" s="1701"/>
      <c r="D605" s="1701"/>
    </row>
    <row r="606" spans="3:4" ht="15">
      <c r="C606" s="1701"/>
      <c r="D606" s="1701"/>
    </row>
    <row r="607" spans="3:4" ht="15">
      <c r="C607" s="1701"/>
      <c r="D607" s="1701"/>
    </row>
    <row r="608" spans="3:4" ht="15">
      <c r="C608" s="1701"/>
      <c r="D608" s="1701"/>
    </row>
    <row r="609" spans="3:4" ht="15">
      <c r="C609" s="1701"/>
      <c r="D609" s="1701"/>
    </row>
    <row r="610" spans="3:4" ht="15">
      <c r="C610" s="1701"/>
      <c r="D610" s="1701"/>
    </row>
    <row r="611" spans="3:4" ht="15">
      <c r="C611" s="1701"/>
      <c r="D611" s="1701"/>
    </row>
    <row r="612" spans="3:4" ht="15">
      <c r="C612" s="1701"/>
      <c r="D612" s="1701"/>
    </row>
    <row r="613" spans="3:4" ht="15">
      <c r="C613" s="1701"/>
      <c r="D613" s="1701"/>
    </row>
    <row r="614" spans="3:4" ht="15">
      <c r="C614" s="1701"/>
      <c r="D614" s="1701"/>
    </row>
    <row r="615" spans="3:4" ht="15">
      <c r="C615" s="1701"/>
      <c r="D615" s="1701"/>
    </row>
    <row r="616" spans="3:4" ht="15">
      <c r="C616" s="1701"/>
      <c r="D616" s="1701"/>
    </row>
    <row r="617" spans="3:4" ht="15">
      <c r="C617" s="1701"/>
      <c r="D617" s="1701"/>
    </row>
    <row r="618" spans="3:4" ht="15">
      <c r="C618" s="1701"/>
      <c r="D618" s="1701"/>
    </row>
    <row r="619" spans="3:4" ht="15">
      <c r="C619" s="1701"/>
      <c r="D619" s="1701"/>
    </row>
    <row r="620" spans="3:4" ht="15">
      <c r="C620" s="1701"/>
      <c r="D620" s="1701"/>
    </row>
    <row r="621" spans="3:4" ht="15">
      <c r="C621" s="1701"/>
      <c r="D621" s="1701"/>
    </row>
    <row r="622" spans="3:4" ht="15">
      <c r="C622" s="1701"/>
      <c r="D622" s="1701"/>
    </row>
    <row r="623" spans="3:4" ht="15">
      <c r="C623" s="1701"/>
      <c r="D623" s="1701"/>
    </row>
    <row r="624" spans="3:4" ht="15">
      <c r="C624" s="1701"/>
      <c r="D624" s="1701"/>
    </row>
    <row r="625" spans="3:4" ht="15">
      <c r="C625" s="1701"/>
      <c r="D625" s="1701"/>
    </row>
    <row r="626" spans="3:4" ht="15">
      <c r="C626" s="1701"/>
      <c r="D626" s="1701"/>
    </row>
    <row r="627" spans="3:4" ht="15">
      <c r="C627" s="1701"/>
      <c r="D627" s="1701"/>
    </row>
    <row r="628" spans="3:4" ht="15">
      <c r="C628" s="1701"/>
      <c r="D628" s="1701"/>
    </row>
    <row r="629" spans="3:4" ht="15">
      <c r="C629" s="1701"/>
      <c r="D629" s="1701"/>
    </row>
    <row r="630" spans="3:4" ht="15">
      <c r="C630" s="1701"/>
      <c r="D630" s="1701"/>
    </row>
    <row r="631" spans="3:4" ht="15">
      <c r="C631" s="1701"/>
      <c r="D631" s="1701"/>
    </row>
    <row r="632" spans="3:4" ht="15">
      <c r="C632" s="1701"/>
      <c r="D632" s="1701"/>
    </row>
    <row r="633" spans="3:4" ht="15">
      <c r="C633" s="1701"/>
      <c r="D633" s="1701"/>
    </row>
    <row r="634" spans="3:4" ht="15">
      <c r="C634" s="1701"/>
      <c r="D634" s="1701"/>
    </row>
    <row r="635" spans="3:4" ht="15">
      <c r="C635" s="1701"/>
      <c r="D635" s="1701"/>
    </row>
    <row r="636" spans="3:4" ht="15">
      <c r="C636" s="1701"/>
      <c r="D636" s="1701"/>
    </row>
    <row r="637" spans="3:4" ht="15">
      <c r="C637" s="1701"/>
      <c r="D637" s="1701"/>
    </row>
    <row r="638" spans="3:4" ht="15">
      <c r="C638" s="1701"/>
      <c r="D638" s="1701"/>
    </row>
    <row r="639" spans="3:4" ht="15">
      <c r="C639" s="1701"/>
      <c r="D639" s="1701"/>
    </row>
    <row r="640" spans="3:4" ht="15">
      <c r="C640" s="1701"/>
      <c r="D640" s="1701"/>
    </row>
    <row r="641" spans="3:4" ht="15">
      <c r="C641" s="1701"/>
      <c r="D641" s="1701"/>
    </row>
    <row r="642" spans="3:4" ht="15">
      <c r="C642" s="1701"/>
      <c r="D642" s="1701"/>
    </row>
    <row r="643" spans="3:4" ht="15">
      <c r="C643" s="1701"/>
      <c r="D643" s="1701"/>
    </row>
    <row r="644" spans="3:4" ht="15">
      <c r="C644" s="1701"/>
      <c r="D644" s="1701"/>
    </row>
    <row r="645" spans="3:4" ht="15">
      <c r="C645" s="1701"/>
      <c r="D645" s="1701"/>
    </row>
    <row r="646" spans="3:4" ht="15">
      <c r="C646" s="1701"/>
      <c r="D646" s="1701"/>
    </row>
    <row r="647" spans="3:4" ht="15">
      <c r="C647" s="1701"/>
      <c r="D647" s="1701"/>
    </row>
    <row r="648" spans="3:4" ht="15">
      <c r="C648" s="1701"/>
      <c r="D648" s="1701"/>
    </row>
    <row r="649" spans="3:4" ht="15">
      <c r="C649" s="1701"/>
      <c r="D649" s="1701"/>
    </row>
    <row r="650" spans="3:4" ht="15">
      <c r="C650" s="1701"/>
      <c r="D650" s="1701"/>
    </row>
    <row r="651" spans="3:4" ht="15">
      <c r="C651" s="1701"/>
      <c r="D651" s="1701"/>
    </row>
    <row r="652" spans="3:4" ht="15">
      <c r="C652" s="1701"/>
      <c r="D652" s="1701"/>
    </row>
    <row r="653" spans="3:4" ht="15">
      <c r="C653" s="1701"/>
      <c r="D653" s="1701"/>
    </row>
    <row r="654" spans="3:4" ht="15">
      <c r="C654" s="1701"/>
      <c r="D654" s="1701"/>
    </row>
    <row r="655" spans="3:4" ht="15">
      <c r="C655" s="1701"/>
      <c r="D655" s="1701"/>
    </row>
    <row r="656" spans="3:4" ht="15">
      <c r="C656" s="1701"/>
      <c r="D656" s="1701"/>
    </row>
    <row r="657" spans="3:4" ht="15">
      <c r="C657" s="1701"/>
      <c r="D657" s="1701"/>
    </row>
    <row r="658" spans="3:4" ht="15">
      <c r="C658" s="1701"/>
      <c r="D658" s="1701"/>
    </row>
    <row r="659" spans="3:4" ht="15">
      <c r="C659" s="1701"/>
      <c r="D659" s="1701"/>
    </row>
    <row r="660" spans="3:4" ht="15">
      <c r="C660" s="1701"/>
      <c r="D660" s="1701"/>
    </row>
    <row r="661" spans="3:4" ht="15">
      <c r="C661" s="1701"/>
      <c r="D661" s="1701"/>
    </row>
    <row r="662" spans="3:4" ht="15">
      <c r="C662" s="1701"/>
      <c r="D662" s="1701"/>
    </row>
    <row r="663" spans="3:4" ht="15">
      <c r="C663" s="1701"/>
      <c r="D663" s="1701"/>
    </row>
    <row r="664" spans="3:4" ht="15">
      <c r="C664" s="1701"/>
      <c r="D664" s="1701"/>
    </row>
    <row r="665" spans="3:4" ht="15">
      <c r="C665" s="1701"/>
      <c r="D665" s="1701"/>
    </row>
    <row r="666" spans="3:4" ht="15">
      <c r="C666" s="1701"/>
      <c r="D666" s="1701"/>
    </row>
    <row r="667" spans="3:4" ht="15">
      <c r="C667" s="1701"/>
      <c r="D667" s="1701"/>
    </row>
    <row r="668" spans="3:4" ht="15">
      <c r="C668" s="1701"/>
      <c r="D668" s="1701"/>
    </row>
    <row r="669" spans="3:4" ht="15">
      <c r="C669" s="1701"/>
      <c r="D669" s="1701"/>
    </row>
    <row r="670" spans="3:4" ht="15">
      <c r="C670" s="1701"/>
      <c r="D670" s="1701"/>
    </row>
    <row r="671" spans="3:4" ht="15">
      <c r="C671" s="1701"/>
      <c r="D671" s="1701"/>
    </row>
    <row r="672" spans="3:4" ht="15">
      <c r="C672" s="1701"/>
      <c r="D672" s="1701"/>
    </row>
    <row r="673" spans="3:4" ht="15">
      <c r="C673" s="1701"/>
      <c r="D673" s="1701"/>
    </row>
    <row r="674" spans="3:4" ht="15">
      <c r="C674" s="1701"/>
      <c r="D674" s="1701"/>
    </row>
    <row r="675" spans="3:4" ht="15">
      <c r="C675" s="1701"/>
      <c r="D675" s="1701"/>
    </row>
    <row r="676" spans="3:4" ht="15">
      <c r="C676" s="1701"/>
      <c r="D676" s="1701"/>
    </row>
    <row r="677" spans="3:4" ht="15">
      <c r="C677" s="1701"/>
      <c r="D677" s="1701"/>
    </row>
    <row r="678" spans="3:4" ht="15">
      <c r="C678" s="1701"/>
      <c r="D678" s="1701"/>
    </row>
    <row r="679" spans="3:4" ht="15">
      <c r="C679" s="1701"/>
      <c r="D679" s="1701"/>
    </row>
    <row r="680" spans="3:4" ht="15">
      <c r="C680" s="1701"/>
      <c r="D680" s="1701"/>
    </row>
    <row r="681" spans="3:4" ht="15">
      <c r="C681" s="1701"/>
      <c r="D681" s="1701"/>
    </row>
    <row r="682" spans="3:4" ht="15">
      <c r="C682" s="1701"/>
      <c r="D682" s="1701"/>
    </row>
    <row r="683" spans="3:4" ht="15">
      <c r="C683" s="1701"/>
      <c r="D683" s="1701"/>
    </row>
    <row r="684" spans="3:4" ht="15">
      <c r="C684" s="1701"/>
      <c r="D684" s="1701"/>
    </row>
    <row r="685" spans="3:4" ht="15">
      <c r="C685" s="1701"/>
      <c r="D685" s="1701"/>
    </row>
    <row r="686" spans="3:4" ht="15">
      <c r="C686" s="1701"/>
      <c r="D686" s="1701"/>
    </row>
    <row r="687" spans="3:4" ht="15">
      <c r="C687" s="1701"/>
      <c r="D687" s="1701"/>
    </row>
    <row r="688" spans="3:4" ht="15">
      <c r="C688" s="1701"/>
      <c r="D688" s="1701"/>
    </row>
    <row r="689" spans="3:4" ht="15">
      <c r="C689" s="1701"/>
      <c r="D689" s="1701"/>
    </row>
    <row r="690" spans="3:4" ht="15">
      <c r="C690" s="1701"/>
      <c r="D690" s="1701"/>
    </row>
    <row r="691" spans="3:4" ht="15">
      <c r="C691" s="1701"/>
      <c r="D691" s="1701"/>
    </row>
    <row r="692" spans="3:4" ht="15">
      <c r="C692" s="1701"/>
      <c r="D692" s="1701"/>
    </row>
    <row r="693" spans="3:4" ht="15">
      <c r="C693" s="1701"/>
      <c r="D693" s="1701"/>
    </row>
    <row r="694" spans="3:4" ht="15">
      <c r="C694" s="1701"/>
      <c r="D694" s="1701"/>
    </row>
    <row r="695" spans="3:4" ht="15">
      <c r="C695" s="1701"/>
      <c r="D695" s="1701"/>
    </row>
    <row r="696" spans="3:4" ht="15">
      <c r="C696" s="1701"/>
      <c r="D696" s="1701"/>
    </row>
    <row r="697" spans="3:4" ht="15">
      <c r="C697" s="1701"/>
      <c r="D697" s="1701"/>
    </row>
    <row r="698" spans="3:4" ht="15">
      <c r="C698" s="1701"/>
      <c r="D698" s="1701"/>
    </row>
    <row r="699" spans="3:4" ht="15">
      <c r="C699" s="1701"/>
      <c r="D699" s="1701"/>
    </row>
    <row r="700" spans="3:4" ht="15">
      <c r="C700" s="1701"/>
      <c r="D700" s="1701"/>
    </row>
    <row r="701" spans="3:4" ht="15">
      <c r="C701" s="1701"/>
      <c r="D701" s="1701"/>
    </row>
    <row r="702" spans="3:4" ht="15">
      <c r="C702" s="1701"/>
      <c r="D702" s="1701"/>
    </row>
    <row r="703" spans="3:4" ht="15">
      <c r="C703" s="1701"/>
      <c r="D703" s="1701"/>
    </row>
    <row r="704" spans="3:4" ht="15">
      <c r="C704" s="1701"/>
      <c r="D704" s="1701"/>
    </row>
    <row r="705" spans="3:4" ht="15">
      <c r="C705" s="1701"/>
      <c r="D705" s="1701"/>
    </row>
    <row r="706" spans="3:4" ht="15">
      <c r="C706" s="1701"/>
      <c r="D706" s="1701"/>
    </row>
    <row r="707" spans="3:4" ht="15">
      <c r="C707" s="1701"/>
      <c r="D707" s="1701"/>
    </row>
    <row r="708" spans="3:4" ht="15">
      <c r="C708" s="1701"/>
      <c r="D708" s="1701"/>
    </row>
    <row r="709" spans="3:4" ht="15">
      <c r="C709" s="1701"/>
      <c r="D709" s="1701"/>
    </row>
    <row r="710" spans="3:4" ht="15">
      <c r="C710" s="1701"/>
      <c r="D710" s="1701"/>
    </row>
    <row r="711" spans="3:4" ht="15">
      <c r="C711" s="1701"/>
      <c r="D711" s="1701"/>
    </row>
    <row r="712" spans="3:4" ht="15">
      <c r="C712" s="1701"/>
      <c r="D712" s="1701"/>
    </row>
    <row r="713" spans="3:4" ht="15">
      <c r="C713" s="1701"/>
      <c r="D713" s="1701"/>
    </row>
    <row r="714" spans="3:4" ht="15">
      <c r="C714" s="1701"/>
      <c r="D714" s="1701"/>
    </row>
    <row r="715" spans="3:4" ht="15">
      <c r="C715" s="1701"/>
      <c r="D715" s="1701"/>
    </row>
    <row r="716" spans="3:4" ht="15">
      <c r="C716" s="1701"/>
      <c r="D716" s="1701"/>
    </row>
    <row r="717" spans="3:4" ht="15">
      <c r="C717" s="1701"/>
      <c r="D717" s="1701"/>
    </row>
    <row r="718" spans="3:4" ht="15">
      <c r="C718" s="1701"/>
      <c r="D718" s="1701"/>
    </row>
    <row r="719" spans="3:4" ht="15">
      <c r="C719" s="1701"/>
      <c r="D719" s="1701"/>
    </row>
    <row r="720" spans="3:4" ht="15">
      <c r="C720" s="1701"/>
      <c r="D720" s="1701"/>
    </row>
    <row r="721" spans="3:4" ht="15">
      <c r="C721" s="1701"/>
      <c r="D721" s="1701"/>
    </row>
    <row r="722" spans="3:4" ht="15">
      <c r="C722" s="1701"/>
      <c r="D722" s="1701"/>
    </row>
    <row r="723" spans="3:4" ht="15">
      <c r="C723" s="1701"/>
      <c r="D723" s="1701"/>
    </row>
    <row r="724" spans="3:4" ht="15">
      <c r="C724" s="1701"/>
      <c r="D724" s="1701"/>
    </row>
    <row r="725" spans="3:4" ht="15">
      <c r="C725" s="1701"/>
      <c r="D725" s="1701"/>
    </row>
    <row r="726" spans="3:4" ht="15">
      <c r="C726" s="1701"/>
      <c r="D726" s="1701"/>
    </row>
    <row r="727" spans="3:4" ht="15">
      <c r="C727" s="1701"/>
      <c r="D727" s="1701"/>
    </row>
    <row r="728" spans="3:4" ht="15">
      <c r="C728" s="1701"/>
      <c r="D728" s="1701"/>
    </row>
    <row r="729" spans="3:4" ht="15">
      <c r="C729" s="1701"/>
      <c r="D729" s="1701"/>
    </row>
    <row r="730" spans="3:4" ht="15">
      <c r="C730" s="1701"/>
      <c r="D730" s="1701"/>
    </row>
    <row r="731" spans="3:4" ht="15">
      <c r="C731" s="1701"/>
      <c r="D731" s="1701"/>
    </row>
    <row r="732" spans="3:4" ht="15">
      <c r="C732" s="1701"/>
      <c r="D732" s="1701"/>
    </row>
    <row r="733" spans="3:4" ht="15">
      <c r="C733" s="1701"/>
      <c r="D733" s="1701"/>
    </row>
    <row r="734" spans="3:4" ht="15">
      <c r="C734" s="1701"/>
      <c r="D734" s="1701"/>
    </row>
    <row r="735" spans="3:4" ht="15">
      <c r="C735" s="1701"/>
      <c r="D735" s="1701"/>
    </row>
    <row r="736" spans="3:4" ht="15">
      <c r="C736" s="1701"/>
      <c r="D736" s="1701"/>
    </row>
    <row r="737" spans="3:4" ht="15">
      <c r="C737" s="1701"/>
      <c r="D737" s="1701"/>
    </row>
    <row r="738" spans="3:4" ht="15">
      <c r="C738" s="1701"/>
      <c r="D738" s="1701"/>
    </row>
    <row r="739" spans="3:4" ht="15">
      <c r="C739" s="1701"/>
      <c r="D739" s="1701"/>
    </row>
    <row r="740" spans="3:4" ht="15">
      <c r="C740" s="1701"/>
      <c r="D740" s="1701"/>
    </row>
    <row r="741" spans="3:4" ht="15">
      <c r="C741" s="1701"/>
      <c r="D741" s="1701"/>
    </row>
    <row r="742" spans="3:4" ht="15">
      <c r="C742" s="1701"/>
      <c r="D742" s="1701"/>
    </row>
    <row r="743" spans="3:4" ht="15">
      <c r="C743" s="1701"/>
      <c r="D743" s="1701"/>
    </row>
    <row r="744" spans="3:4" ht="15">
      <c r="C744" s="1701"/>
      <c r="D744" s="1701"/>
    </row>
    <row r="745" spans="3:4" ht="15">
      <c r="C745" s="1701"/>
      <c r="D745" s="1701"/>
    </row>
    <row r="746" spans="3:4" ht="15">
      <c r="C746" s="1701"/>
      <c r="D746" s="1701"/>
    </row>
    <row r="747" spans="3:4" ht="15">
      <c r="C747" s="1701"/>
      <c r="D747" s="1701"/>
    </row>
    <row r="748" spans="3:4" ht="15">
      <c r="C748" s="1701"/>
      <c r="D748" s="1701"/>
    </row>
    <row r="749" spans="3:4" ht="15">
      <c r="C749" s="1701"/>
      <c r="D749" s="1701"/>
    </row>
    <row r="750" spans="3:4" ht="15">
      <c r="C750" s="1701"/>
      <c r="D750" s="1701"/>
    </row>
    <row r="751" spans="3:4" ht="15">
      <c r="C751" s="1701"/>
      <c r="D751" s="1701"/>
    </row>
    <row r="752" spans="3:4" ht="15">
      <c r="C752" s="1701"/>
      <c r="D752" s="1701"/>
    </row>
    <row r="753" spans="3:4" ht="15">
      <c r="C753" s="1701"/>
      <c r="D753" s="1701"/>
    </row>
    <row r="754" spans="3:4" ht="15">
      <c r="C754" s="1701"/>
      <c r="D754" s="1701"/>
    </row>
    <row r="755" spans="3:4" ht="15">
      <c r="C755" s="1701"/>
      <c r="D755" s="1701"/>
    </row>
    <row r="756" spans="3:4" ht="15">
      <c r="C756" s="1701"/>
      <c r="D756" s="1701"/>
    </row>
    <row r="757" spans="3:4" ht="15">
      <c r="C757" s="1701"/>
      <c r="D757" s="1701"/>
    </row>
    <row r="758" spans="3:4" ht="15">
      <c r="C758" s="1701"/>
      <c r="D758" s="1701"/>
    </row>
    <row r="759" spans="3:4" ht="15">
      <c r="C759" s="1701"/>
      <c r="D759" s="1701"/>
    </row>
    <row r="760" spans="3:4" ht="15">
      <c r="C760" s="1701"/>
      <c r="D760" s="1701"/>
    </row>
    <row r="761" spans="3:4" ht="15">
      <c r="C761" s="1701"/>
      <c r="D761" s="1701"/>
    </row>
    <row r="762" spans="3:4" ht="15">
      <c r="C762" s="1701"/>
      <c r="D762" s="1701"/>
    </row>
    <row r="763" spans="3:4" ht="15">
      <c r="C763" s="1701"/>
      <c r="D763" s="1701"/>
    </row>
    <row r="764" spans="3:4" ht="15">
      <c r="C764" s="1701"/>
      <c r="D764" s="1701"/>
    </row>
    <row r="765" spans="3:4" ht="15">
      <c r="C765" s="1701"/>
      <c r="D765" s="1701"/>
    </row>
    <row r="766" spans="3:4" ht="15">
      <c r="C766" s="1701"/>
      <c r="D766" s="1701"/>
    </row>
    <row r="767" spans="3:4" ht="15">
      <c r="C767" s="1701"/>
      <c r="D767" s="1701"/>
    </row>
    <row r="768" spans="3:4" ht="15">
      <c r="C768" s="1701"/>
      <c r="D768" s="1701"/>
    </row>
    <row r="769" spans="3:4" ht="15">
      <c r="C769" s="1701"/>
      <c r="D769" s="1701"/>
    </row>
    <row r="770" spans="3:4" ht="15">
      <c r="C770" s="1701"/>
      <c r="D770" s="1701"/>
    </row>
    <row r="771" spans="3:4" ht="15">
      <c r="C771" s="1701"/>
      <c r="D771" s="1701"/>
    </row>
    <row r="772" spans="3:4" ht="15">
      <c r="C772" s="1701"/>
      <c r="D772" s="1701"/>
    </row>
    <row r="773" spans="3:4" ht="15">
      <c r="C773" s="1701"/>
      <c r="D773" s="1701"/>
    </row>
    <row r="774" spans="3:4" ht="15">
      <c r="C774" s="1701"/>
      <c r="D774" s="1701"/>
    </row>
    <row r="775" spans="3:4" ht="15">
      <c r="C775" s="1701"/>
      <c r="D775" s="1701"/>
    </row>
    <row r="776" spans="3:4" ht="15">
      <c r="C776" s="1701"/>
      <c r="D776" s="1701"/>
    </row>
    <row r="777" spans="3:4" ht="15">
      <c r="C777" s="1701"/>
      <c r="D777" s="1701"/>
    </row>
    <row r="778" spans="3:4" ht="15">
      <c r="C778" s="1701"/>
      <c r="D778" s="1701"/>
    </row>
    <row r="779" spans="3:4" ht="15">
      <c r="C779" s="1701"/>
      <c r="D779" s="1701"/>
    </row>
    <row r="780" spans="3:4" ht="15">
      <c r="C780" s="1701"/>
      <c r="D780" s="1701"/>
    </row>
    <row r="781" spans="3:4" ht="15">
      <c r="C781" s="1701"/>
      <c r="D781" s="1701"/>
    </row>
    <row r="782" spans="3:4" ht="15">
      <c r="C782" s="1701"/>
      <c r="D782" s="1701"/>
    </row>
    <row r="783" spans="3:4" ht="15">
      <c r="C783" s="1701"/>
      <c r="D783" s="1701"/>
    </row>
    <row r="784" spans="3:4" ht="15">
      <c r="C784" s="1701"/>
      <c r="D784" s="1701"/>
    </row>
    <row r="785" spans="3:4" ht="15">
      <c r="C785" s="1701"/>
      <c r="D785" s="1701"/>
    </row>
    <row r="786" spans="3:4" ht="15">
      <c r="C786" s="1701"/>
      <c r="D786" s="1701"/>
    </row>
    <row r="787" spans="3:4" ht="15">
      <c r="C787" s="1701"/>
      <c r="D787" s="1701"/>
    </row>
    <row r="788" spans="3:4" ht="15">
      <c r="C788" s="1701"/>
      <c r="D788" s="1701"/>
    </row>
    <row r="789" spans="3:4" ht="15">
      <c r="C789" s="1701"/>
      <c r="D789" s="1701"/>
    </row>
    <row r="790" spans="3:4" ht="15">
      <c r="C790" s="1701"/>
      <c r="D790" s="1701"/>
    </row>
    <row r="791" spans="3:4" ht="15">
      <c r="C791" s="1701"/>
      <c r="D791" s="1701"/>
    </row>
    <row r="792" spans="3:4" ht="15">
      <c r="C792" s="1701"/>
      <c r="D792" s="1701"/>
    </row>
    <row r="793" spans="3:4" ht="15">
      <c r="C793" s="1701"/>
      <c r="D793" s="1701"/>
    </row>
    <row r="794" spans="3:4" ht="15">
      <c r="C794" s="1701"/>
      <c r="D794" s="1701"/>
    </row>
    <row r="795" spans="3:4" ht="15">
      <c r="C795" s="1701"/>
      <c r="D795" s="1701"/>
    </row>
    <row r="796" spans="3:4" ht="15">
      <c r="C796" s="1701"/>
      <c r="D796" s="1701"/>
    </row>
    <row r="797" spans="3:4" ht="15">
      <c r="C797" s="1701"/>
      <c r="D797" s="1701"/>
    </row>
    <row r="798" spans="3:4" ht="15">
      <c r="C798" s="1701"/>
      <c r="D798" s="1701"/>
    </row>
    <row r="799" spans="3:4" ht="15">
      <c r="C799" s="1701"/>
      <c r="D799" s="1701"/>
    </row>
    <row r="800" spans="3:4" ht="15">
      <c r="C800" s="1701"/>
      <c r="D800" s="1701"/>
    </row>
    <row r="801" spans="3:4" ht="15">
      <c r="C801" s="1701"/>
      <c r="D801" s="1701"/>
    </row>
    <row r="802" spans="3:4" ht="15">
      <c r="C802" s="1701"/>
      <c r="D802" s="1701"/>
    </row>
    <row r="803" spans="3:4" ht="15">
      <c r="C803" s="1701"/>
      <c r="D803" s="1701"/>
    </row>
    <row r="804" spans="3:4" ht="15">
      <c r="C804" s="1701"/>
      <c r="D804" s="1701"/>
    </row>
    <row r="805" spans="3:4" ht="15">
      <c r="C805" s="1701"/>
      <c r="D805" s="1701"/>
    </row>
    <row r="806" spans="3:4" ht="15">
      <c r="C806" s="1701"/>
      <c r="D806" s="1701"/>
    </row>
    <row r="807" spans="3:4" ht="15">
      <c r="C807" s="1701"/>
      <c r="D807" s="1701"/>
    </row>
    <row r="808" spans="3:4" ht="15">
      <c r="C808" s="1701"/>
      <c r="D808" s="1701"/>
    </row>
    <row r="809" spans="3:4" ht="15">
      <c r="C809" s="1701"/>
      <c r="D809" s="1701"/>
    </row>
    <row r="810" spans="3:4" ht="15">
      <c r="C810" s="1701"/>
      <c r="D810" s="1701"/>
    </row>
    <row r="811" spans="3:4" ht="15">
      <c r="C811" s="1701"/>
      <c r="D811" s="1701"/>
    </row>
    <row r="812" spans="3:4" ht="15">
      <c r="C812" s="1701"/>
      <c r="D812" s="1701"/>
    </row>
    <row r="813" spans="3:4" ht="15">
      <c r="C813" s="1701"/>
      <c r="D813" s="1701"/>
    </row>
    <row r="814" spans="3:4" ht="15">
      <c r="C814" s="1701"/>
      <c r="D814" s="1701"/>
    </row>
    <row r="815" spans="3:4" ht="15">
      <c r="C815" s="1701"/>
      <c r="D815" s="1701"/>
    </row>
    <row r="816" spans="3:4" ht="15">
      <c r="C816" s="1701"/>
      <c r="D816" s="1701"/>
    </row>
    <row r="817" spans="3:4" ht="15">
      <c r="C817" s="1701"/>
      <c r="D817" s="1701"/>
    </row>
    <row r="818" spans="3:4" ht="15">
      <c r="C818" s="1701"/>
      <c r="D818" s="1701"/>
    </row>
    <row r="819" spans="3:4" ht="15">
      <c r="C819" s="1701"/>
      <c r="D819" s="1701"/>
    </row>
    <row r="820" spans="3:4" ht="15">
      <c r="C820" s="1701"/>
      <c r="D820" s="1701"/>
    </row>
    <row r="821" spans="3:4" ht="15">
      <c r="C821" s="1701"/>
      <c r="D821" s="1701"/>
    </row>
    <row r="822" spans="3:4" ht="15">
      <c r="C822" s="1701"/>
      <c r="D822" s="1701"/>
    </row>
    <row r="823" spans="3:4" ht="15">
      <c r="C823" s="1701"/>
      <c r="D823" s="1701"/>
    </row>
    <row r="824" spans="3:4" ht="15">
      <c r="C824" s="1701"/>
      <c r="D824" s="1701"/>
    </row>
    <row r="825" spans="3:4" ht="15">
      <c r="C825" s="1701"/>
      <c r="D825" s="1701"/>
    </row>
    <row r="826" spans="3:4" ht="15">
      <c r="C826" s="1701"/>
      <c r="D826" s="1701"/>
    </row>
    <row r="827" spans="3:4" ht="15">
      <c r="C827" s="1701"/>
      <c r="D827" s="1701"/>
    </row>
    <row r="828" spans="3:4" ht="15">
      <c r="C828" s="1701"/>
      <c r="D828" s="1701"/>
    </row>
    <row r="829" spans="3:4" ht="15">
      <c r="C829" s="1701"/>
      <c r="D829" s="1701"/>
    </row>
    <row r="830" spans="3:4" ht="15">
      <c r="C830" s="1701"/>
      <c r="D830" s="1701"/>
    </row>
    <row r="831" spans="3:4" ht="15">
      <c r="C831" s="1701"/>
      <c r="D831" s="1701"/>
    </row>
    <row r="832" spans="3:4" ht="15">
      <c r="C832" s="1701"/>
      <c r="D832" s="1701"/>
    </row>
    <row r="833" spans="3:4" ht="15">
      <c r="C833" s="1701"/>
      <c r="D833" s="1701"/>
    </row>
    <row r="834" spans="3:4" ht="15">
      <c r="C834" s="1701"/>
      <c r="D834" s="1701"/>
    </row>
    <row r="835" spans="3:4" ht="15">
      <c r="C835" s="1701"/>
      <c r="D835" s="1701"/>
    </row>
    <row r="836" spans="3:4" ht="15">
      <c r="C836" s="1701"/>
      <c r="D836" s="1701"/>
    </row>
    <row r="837" spans="3:4" ht="15">
      <c r="C837" s="1701"/>
      <c r="D837" s="1701"/>
    </row>
    <row r="838" spans="3:4" ht="15">
      <c r="C838" s="1701"/>
      <c r="D838" s="1701"/>
    </row>
    <row r="839" spans="3:4" ht="15">
      <c r="C839" s="1701"/>
      <c r="D839" s="1701"/>
    </row>
    <row r="840" spans="3:4" ht="15">
      <c r="C840" s="1701"/>
      <c r="D840" s="1701"/>
    </row>
    <row r="841" spans="3:4" ht="15">
      <c r="C841" s="1701"/>
      <c r="D841" s="1701"/>
    </row>
    <row r="842" spans="3:4" ht="15">
      <c r="C842" s="1701"/>
      <c r="D842" s="1701"/>
    </row>
    <row r="843" spans="3:4" ht="15">
      <c r="C843" s="1701"/>
      <c r="D843" s="1701"/>
    </row>
    <row r="844" spans="3:4" ht="15">
      <c r="C844" s="1701"/>
      <c r="D844" s="1701"/>
    </row>
    <row r="845" spans="3:4" ht="15">
      <c r="C845" s="1701"/>
      <c r="D845" s="1701"/>
    </row>
    <row r="846" spans="3:4" ht="15">
      <c r="C846" s="1701"/>
      <c r="D846" s="1701"/>
    </row>
    <row r="847" spans="3:4" ht="15">
      <c r="C847" s="1701"/>
      <c r="D847" s="1701"/>
    </row>
    <row r="848" spans="3:4" ht="15">
      <c r="C848" s="1701"/>
      <c r="D848" s="1701"/>
    </row>
    <row r="849" spans="3:4" ht="15">
      <c r="C849" s="1701"/>
      <c r="D849" s="1701"/>
    </row>
    <row r="850" spans="3:4" ht="15">
      <c r="C850" s="1701"/>
      <c r="D850" s="1701"/>
    </row>
    <row r="851" spans="3:4" ht="15">
      <c r="C851" s="1701"/>
      <c r="D851" s="1701"/>
    </row>
    <row r="852" spans="3:4" ht="15">
      <c r="C852" s="1701"/>
      <c r="D852" s="1701"/>
    </row>
    <row r="853" spans="3:4" ht="15">
      <c r="C853" s="1701"/>
      <c r="D853" s="1701"/>
    </row>
    <row r="854" spans="3:4" ht="15">
      <c r="C854" s="1701"/>
      <c r="D854" s="1701"/>
    </row>
    <row r="855" spans="3:4" ht="15">
      <c r="C855" s="1701"/>
      <c r="D855" s="1701"/>
    </row>
    <row r="856" spans="3:4" ht="15">
      <c r="C856" s="1701"/>
      <c r="D856" s="1701"/>
    </row>
    <row r="857" spans="3:4" ht="15">
      <c r="C857" s="1701"/>
      <c r="D857" s="1701"/>
    </row>
    <row r="858" spans="3:4" ht="15">
      <c r="C858" s="1701"/>
      <c r="D858" s="1701"/>
    </row>
    <row r="859" spans="3:4" ht="15">
      <c r="C859" s="1701"/>
      <c r="D859" s="1701"/>
    </row>
    <row r="860" spans="3:4" ht="15">
      <c r="C860" s="1701"/>
      <c r="D860" s="1701"/>
    </row>
    <row r="861" spans="3:4" ht="15">
      <c r="C861" s="1701"/>
      <c r="D861" s="1701"/>
    </row>
    <row r="862" spans="3:4" ht="15">
      <c r="C862" s="1701"/>
      <c r="D862" s="1701"/>
    </row>
    <row r="863" spans="3:4" ht="15">
      <c r="C863" s="1701"/>
      <c r="D863" s="1701"/>
    </row>
    <row r="864" spans="3:4" ht="15">
      <c r="C864" s="1701"/>
      <c r="D864" s="1701"/>
    </row>
    <row r="865" spans="3:4" ht="15">
      <c r="C865" s="1701"/>
      <c r="D865" s="1701"/>
    </row>
    <row r="866" spans="3:4" ht="15">
      <c r="C866" s="1701"/>
      <c r="D866" s="1701"/>
    </row>
    <row r="867" spans="3:4" ht="15">
      <c r="C867" s="1701"/>
      <c r="D867" s="1701"/>
    </row>
    <row r="868" spans="3:4" ht="15">
      <c r="C868" s="1701"/>
      <c r="D868" s="1701"/>
    </row>
    <row r="869" spans="3:4" ht="15">
      <c r="C869" s="1701"/>
      <c r="D869" s="1701"/>
    </row>
    <row r="870" spans="3:4" ht="15">
      <c r="C870" s="1701"/>
      <c r="D870" s="1701"/>
    </row>
    <row r="871" spans="3:4" ht="15">
      <c r="C871" s="1701"/>
      <c r="D871" s="1701"/>
    </row>
    <row r="872" spans="3:4" ht="15">
      <c r="C872" s="1701"/>
      <c r="D872" s="1701"/>
    </row>
    <row r="873" spans="3:4" ht="15">
      <c r="C873" s="1701"/>
      <c r="D873" s="1701"/>
    </row>
    <row r="874" spans="3:4" ht="15">
      <c r="C874" s="1701"/>
      <c r="D874" s="1701"/>
    </row>
    <row r="875" spans="3:4" ht="15">
      <c r="C875" s="1701"/>
      <c r="D875" s="1701"/>
    </row>
    <row r="876" spans="3:4" ht="15">
      <c r="C876" s="1701"/>
      <c r="D876" s="1701"/>
    </row>
    <row r="877" spans="3:4" ht="15">
      <c r="C877" s="1701"/>
      <c r="D877" s="1701"/>
    </row>
    <row r="878" spans="3:4" ht="15">
      <c r="C878" s="1701"/>
      <c r="D878" s="1701"/>
    </row>
    <row r="879" spans="3:4" ht="15">
      <c r="C879" s="1701"/>
      <c r="D879" s="1701"/>
    </row>
    <row r="880" spans="3:4" ht="15">
      <c r="C880" s="1701"/>
      <c r="D880" s="1701"/>
    </row>
    <row r="881" spans="3:4" ht="15">
      <c r="C881" s="1701"/>
      <c r="D881" s="1701"/>
    </row>
    <row r="882" spans="3:4" ht="15">
      <c r="C882" s="1701"/>
      <c r="D882" s="1701"/>
    </row>
    <row r="883" spans="3:4" ht="15">
      <c r="C883" s="1701"/>
      <c r="D883" s="1701"/>
    </row>
    <row r="884" spans="3:4" ht="15">
      <c r="C884" s="1701"/>
      <c r="D884" s="1701"/>
    </row>
    <row r="885" spans="3:4" ht="15">
      <c r="C885" s="1701"/>
      <c r="D885" s="1701"/>
    </row>
    <row r="886" spans="3:4" ht="15">
      <c r="C886" s="1701"/>
      <c r="D886" s="1701"/>
    </row>
    <row r="887" spans="3:4" ht="15">
      <c r="C887" s="1701"/>
      <c r="D887" s="1701"/>
    </row>
    <row r="888" spans="3:4" ht="15">
      <c r="C888" s="1701"/>
      <c r="D888" s="1701"/>
    </row>
    <row r="889" spans="3:4" ht="15">
      <c r="C889" s="1701"/>
      <c r="D889" s="1701"/>
    </row>
    <row r="890" spans="3:4" ht="15">
      <c r="C890" s="1701"/>
      <c r="D890" s="1701"/>
    </row>
    <row r="891" spans="3:4" ht="15">
      <c r="C891" s="1701"/>
      <c r="D891" s="1701"/>
    </row>
    <row r="892" spans="3:4" ht="15">
      <c r="C892" s="1701"/>
      <c r="D892" s="1701"/>
    </row>
    <row r="893" spans="3:4" ht="15">
      <c r="C893" s="1701"/>
      <c r="D893" s="1701"/>
    </row>
    <row r="894" spans="3:4" ht="15">
      <c r="C894" s="1701"/>
      <c r="D894" s="1701"/>
    </row>
    <row r="895" spans="3:4" ht="15">
      <c r="C895" s="1701"/>
      <c r="D895" s="1701"/>
    </row>
    <row r="896" spans="3:4" ht="15">
      <c r="C896" s="1701"/>
      <c r="D896" s="1701"/>
    </row>
    <row r="897" spans="3:4" ht="15">
      <c r="C897" s="1701"/>
      <c r="D897" s="1701"/>
    </row>
    <row r="898" spans="3:4" ht="15">
      <c r="C898" s="1701"/>
      <c r="D898" s="1701"/>
    </row>
    <row r="899" spans="3:4" ht="15">
      <c r="C899" s="1701"/>
      <c r="D899" s="1701"/>
    </row>
    <row r="900" spans="3:4" ht="15">
      <c r="C900" s="1701"/>
      <c r="D900" s="1701"/>
    </row>
    <row r="901" spans="3:4" ht="15">
      <c r="C901" s="1701"/>
      <c r="D901" s="1701"/>
    </row>
    <row r="902" spans="3:4" ht="15">
      <c r="C902" s="1701"/>
      <c r="D902" s="1701"/>
    </row>
    <row r="903" spans="3:4" ht="15">
      <c r="C903" s="1701"/>
      <c r="D903" s="1701"/>
    </row>
    <row r="904" spans="3:4" ht="15">
      <c r="C904" s="1701"/>
      <c r="D904" s="1701"/>
    </row>
    <row r="905" spans="3:4" ht="15">
      <c r="C905" s="1701"/>
      <c r="D905" s="1701"/>
    </row>
    <row r="906" spans="3:4" ht="15">
      <c r="C906" s="1701"/>
      <c r="D906" s="1701"/>
    </row>
    <row r="907" spans="3:4" ht="15">
      <c r="C907" s="1701"/>
      <c r="D907" s="1701"/>
    </row>
    <row r="908" spans="3:4" ht="15">
      <c r="C908" s="1701"/>
      <c r="D908" s="1701"/>
    </row>
    <row r="909" spans="3:4" ht="15">
      <c r="C909" s="1701"/>
      <c r="D909" s="1701"/>
    </row>
    <row r="910" spans="3:4" ht="15">
      <c r="C910" s="1701"/>
      <c r="D910" s="1701"/>
    </row>
    <row r="911" spans="3:4" ht="15">
      <c r="C911" s="1701"/>
      <c r="D911" s="1701"/>
    </row>
    <row r="912" spans="3:4" ht="15">
      <c r="C912" s="1701"/>
      <c r="D912" s="1701"/>
    </row>
    <row r="913" spans="3:4" ht="15">
      <c r="C913" s="1701"/>
      <c r="D913" s="1701"/>
    </row>
    <row r="914" spans="3:4" ht="15">
      <c r="C914" s="1701"/>
      <c r="D914" s="1701"/>
    </row>
    <row r="915" spans="3:4" ht="15">
      <c r="C915" s="1701"/>
      <c r="D915" s="1701"/>
    </row>
    <row r="916" spans="3:4" ht="15">
      <c r="C916" s="1701"/>
      <c r="D916" s="1701"/>
    </row>
    <row r="917" spans="3:4" ht="15">
      <c r="C917" s="1701"/>
      <c r="D917" s="1701"/>
    </row>
    <row r="918" spans="3:4" ht="15">
      <c r="C918" s="1701"/>
      <c r="D918" s="1701"/>
    </row>
    <row r="919" spans="3:4" ht="15">
      <c r="C919" s="1701"/>
      <c r="D919" s="1701"/>
    </row>
    <row r="920" spans="3:4" ht="15">
      <c r="C920" s="1701"/>
      <c r="D920" s="1701"/>
    </row>
    <row r="921" spans="3:4" ht="15">
      <c r="C921" s="1701"/>
      <c r="D921" s="1701"/>
    </row>
    <row r="922" spans="3:4" ht="15">
      <c r="C922" s="1701"/>
      <c r="D922" s="1701"/>
    </row>
    <row r="923" spans="3:4" ht="15">
      <c r="C923" s="1701"/>
      <c r="D923" s="1701"/>
    </row>
    <row r="924" spans="3:4" ht="15">
      <c r="C924" s="1701"/>
      <c r="D924" s="1701"/>
    </row>
    <row r="925" spans="3:4" ht="15">
      <c r="C925" s="1701"/>
      <c r="D925" s="1701"/>
    </row>
    <row r="926" spans="3:4" ht="15">
      <c r="C926" s="1701"/>
      <c r="D926" s="1701"/>
    </row>
    <row r="927" spans="3:4" ht="15">
      <c r="C927" s="1701"/>
      <c r="D927" s="1701"/>
    </row>
    <row r="928" spans="3:4" ht="15">
      <c r="C928" s="1701"/>
      <c r="D928" s="1701"/>
    </row>
    <row r="929" spans="3:4" ht="15">
      <c r="C929" s="1701"/>
      <c r="D929" s="1701"/>
    </row>
    <row r="930" spans="3:4" ht="15">
      <c r="C930" s="1701"/>
      <c r="D930" s="1701"/>
    </row>
    <row r="931" spans="3:4" ht="15">
      <c r="C931" s="1701"/>
      <c r="D931" s="1701"/>
    </row>
    <row r="932" spans="3:4" ht="15">
      <c r="C932" s="1701"/>
      <c r="D932" s="1701"/>
    </row>
    <row r="933" spans="3:4" ht="15">
      <c r="C933" s="1701"/>
      <c r="D933" s="1701"/>
    </row>
    <row r="934" spans="3:4" ht="15">
      <c r="C934" s="1701"/>
      <c r="D934" s="1701"/>
    </row>
    <row r="935" spans="3:4" ht="15">
      <c r="C935" s="1701"/>
      <c r="D935" s="1701"/>
    </row>
    <row r="936" spans="3:4" ht="15">
      <c r="C936" s="1701"/>
      <c r="D936" s="1701"/>
    </row>
    <row r="937" spans="3:4" ht="15">
      <c r="C937" s="1701"/>
      <c r="D937" s="1701"/>
    </row>
    <row r="938" spans="3:4" ht="15">
      <c r="C938" s="1701"/>
      <c r="D938" s="1701"/>
    </row>
    <row r="939" spans="3:4" ht="15">
      <c r="C939" s="1701"/>
      <c r="D939" s="1701"/>
    </row>
    <row r="940" spans="3:4" ht="15">
      <c r="C940" s="1701"/>
      <c r="D940" s="1701"/>
    </row>
    <row r="941" spans="3:4" ht="15">
      <c r="C941" s="1701"/>
      <c r="D941" s="1701"/>
    </row>
    <row r="942" spans="3:4" ht="15">
      <c r="C942" s="1701"/>
      <c r="D942" s="1701"/>
    </row>
    <row r="943" spans="3:4" ht="15">
      <c r="C943" s="1701"/>
      <c r="D943" s="1701"/>
    </row>
    <row r="944" spans="3:4" ht="15">
      <c r="C944" s="1701"/>
      <c r="D944" s="1701"/>
    </row>
    <row r="945" spans="3:4" ht="15">
      <c r="C945" s="1701"/>
      <c r="D945" s="1701"/>
    </row>
    <row r="946" spans="3:4" ht="15">
      <c r="C946" s="1701"/>
      <c r="D946" s="1701"/>
    </row>
    <row r="947" spans="3:4" ht="15">
      <c r="C947" s="1701"/>
      <c r="D947" s="1701"/>
    </row>
    <row r="948" spans="3:4" ht="15">
      <c r="C948" s="1701"/>
      <c r="D948" s="1701"/>
    </row>
    <row r="949" spans="3:4" ht="15">
      <c r="C949" s="1701"/>
      <c r="D949" s="1701"/>
    </row>
    <row r="950" spans="3:4" ht="15">
      <c r="C950" s="1701"/>
      <c r="D950" s="1701"/>
    </row>
    <row r="951" spans="3:4" ht="15">
      <c r="C951" s="1701"/>
      <c r="D951" s="1701"/>
    </row>
    <row r="952" spans="3:4" ht="15">
      <c r="C952" s="1701"/>
      <c r="D952" s="1701"/>
    </row>
    <row r="953" spans="3:4" ht="15">
      <c r="C953" s="1701"/>
      <c r="D953" s="1701"/>
    </row>
    <row r="954" spans="3:4" ht="15">
      <c r="C954" s="1701"/>
      <c r="D954" s="1701"/>
    </row>
    <row r="955" spans="3:4" ht="15">
      <c r="C955" s="1701"/>
      <c r="D955" s="1701"/>
    </row>
    <row r="956" spans="3:4" ht="15">
      <c r="C956" s="1701"/>
      <c r="D956" s="1701"/>
    </row>
    <row r="957" spans="3:4" ht="15">
      <c r="C957" s="1701"/>
      <c r="D957" s="1701"/>
    </row>
    <row r="958" spans="3:4" ht="15">
      <c r="C958" s="1701"/>
      <c r="D958" s="1701"/>
    </row>
    <row r="959" spans="3:4" ht="15">
      <c r="C959" s="1701"/>
      <c r="D959" s="1701"/>
    </row>
    <row r="960" spans="3:4" ht="15">
      <c r="C960" s="1701"/>
      <c r="D960" s="1701"/>
    </row>
    <row r="961" spans="3:4" ht="15">
      <c r="C961" s="1701"/>
      <c r="D961" s="1701"/>
    </row>
    <row r="962" spans="3:4" ht="15">
      <c r="C962" s="1701"/>
      <c r="D962" s="1701"/>
    </row>
    <row r="963" spans="3:4" ht="15">
      <c r="C963" s="1701"/>
      <c r="D963" s="1701"/>
    </row>
    <row r="964" spans="3:4" ht="15">
      <c r="C964" s="1701"/>
      <c r="D964" s="1701"/>
    </row>
    <row r="965" spans="3:4" ht="15">
      <c r="C965" s="1701"/>
      <c r="D965" s="1701"/>
    </row>
    <row r="966" spans="3:4" ht="15">
      <c r="C966" s="1701"/>
      <c r="D966" s="1701"/>
    </row>
    <row r="967" spans="3:4" ht="15">
      <c r="C967" s="1701"/>
      <c r="D967" s="1701"/>
    </row>
    <row r="968" spans="3:4" ht="15">
      <c r="C968" s="1701"/>
      <c r="D968" s="1701"/>
    </row>
    <row r="969" spans="3:4" ht="15">
      <c r="C969" s="1701"/>
      <c r="D969" s="1701"/>
    </row>
    <row r="970" spans="3:4" ht="15">
      <c r="C970" s="1701"/>
      <c r="D970" s="1701"/>
    </row>
    <row r="971" spans="3:4" ht="15">
      <c r="C971" s="1701"/>
      <c r="D971" s="1701"/>
    </row>
    <row r="972" spans="3:4" ht="15">
      <c r="C972" s="1701"/>
      <c r="D972" s="1701"/>
    </row>
    <row r="973" spans="3:4" ht="15">
      <c r="C973" s="1701"/>
      <c r="D973" s="1701"/>
    </row>
    <row r="974" spans="3:4" ht="15">
      <c r="C974" s="1701"/>
      <c r="D974" s="1701"/>
    </row>
    <row r="975" spans="3:4" ht="15">
      <c r="C975" s="1701"/>
      <c r="D975" s="1701"/>
    </row>
    <row r="976" spans="3:4" ht="15">
      <c r="C976" s="1701"/>
      <c r="D976" s="1701"/>
    </row>
    <row r="977" spans="3:4" ht="15">
      <c r="C977" s="1701"/>
      <c r="D977" s="1701"/>
    </row>
    <row r="978" spans="3:4" ht="15">
      <c r="C978" s="1701"/>
      <c r="D978" s="1701"/>
    </row>
    <row r="979" spans="3:4" ht="15">
      <c r="C979" s="1701"/>
      <c r="D979" s="1701"/>
    </row>
    <row r="980" spans="3:4" ht="15">
      <c r="C980" s="1701"/>
      <c r="D980" s="1701"/>
    </row>
    <row r="981" spans="3:4" ht="15">
      <c r="C981" s="1701"/>
      <c r="D981" s="1701"/>
    </row>
    <row r="982" spans="3:4" ht="15">
      <c r="C982" s="1701"/>
      <c r="D982" s="1701"/>
    </row>
    <row r="983" spans="3:4" ht="15">
      <c r="C983" s="1701"/>
      <c r="D983" s="1701"/>
    </row>
    <row r="984" spans="3:4" ht="15">
      <c r="C984" s="1701"/>
      <c r="D984" s="1701"/>
    </row>
    <row r="985" spans="3:4" ht="15">
      <c r="C985" s="1701"/>
      <c r="D985" s="1701"/>
    </row>
    <row r="986" spans="3:4" ht="15">
      <c r="C986" s="1701"/>
      <c r="D986" s="1701"/>
    </row>
    <row r="987" spans="3:4" ht="15">
      <c r="C987" s="1701"/>
      <c r="D987" s="1701"/>
    </row>
    <row r="988" spans="3:4" ht="15">
      <c r="C988" s="1701"/>
      <c r="D988" s="1701"/>
    </row>
    <row r="989" spans="3:4" ht="15">
      <c r="C989" s="1701"/>
      <c r="D989" s="1701"/>
    </row>
    <row r="990" spans="3:4" ht="15">
      <c r="C990" s="1701"/>
      <c r="D990" s="1701"/>
    </row>
    <row r="991" spans="3:4" ht="15">
      <c r="C991" s="1701"/>
      <c r="D991" s="1701"/>
    </row>
    <row r="992" spans="3:4" ht="15">
      <c r="C992" s="1701"/>
      <c r="D992" s="1701"/>
    </row>
    <row r="993" spans="3:4" ht="15">
      <c r="C993" s="1701"/>
      <c r="D993" s="1701"/>
    </row>
    <row r="994" spans="3:4" ht="15">
      <c r="C994" s="1701"/>
      <c r="D994" s="1701"/>
    </row>
    <row r="995" spans="3:4" ht="15">
      <c r="C995" s="1701"/>
      <c r="D995" s="1701"/>
    </row>
    <row r="996" spans="3:4" ht="15">
      <c r="C996" s="1701"/>
      <c r="D996" s="1701"/>
    </row>
    <row r="997" spans="3:4" ht="15">
      <c r="C997" s="1701"/>
      <c r="D997" s="1701"/>
    </row>
    <row r="998" spans="3:4" ht="15">
      <c r="C998" s="1701"/>
      <c r="D998" s="1701"/>
    </row>
    <row r="999" spans="3:4" ht="15">
      <c r="C999" s="1701"/>
      <c r="D999" s="1701"/>
    </row>
    <row r="1000" spans="3:4" ht="15">
      <c r="C1000" s="1701"/>
      <c r="D1000" s="1701"/>
    </row>
    <row r="1001" spans="3:4" ht="15">
      <c r="C1001" s="1701"/>
      <c r="D1001" s="1701"/>
    </row>
    <row r="1002" spans="3:4" ht="15">
      <c r="C1002" s="1701"/>
      <c r="D1002" s="1701"/>
    </row>
    <row r="1003" spans="3:4" ht="15">
      <c r="C1003" s="1701"/>
      <c r="D1003" s="1701"/>
    </row>
    <row r="1004" spans="3:4" ht="15">
      <c r="C1004" s="1701"/>
      <c r="D1004" s="1701"/>
    </row>
    <row r="1005" spans="3:4" ht="15">
      <c r="C1005" s="1701"/>
      <c r="D1005" s="1701"/>
    </row>
    <row r="1006" spans="3:4" ht="15">
      <c r="C1006" s="1701"/>
      <c r="D1006" s="1701"/>
    </row>
    <row r="1007" spans="3:4" ht="15">
      <c r="C1007" s="1701"/>
      <c r="D1007" s="1701"/>
    </row>
    <row r="1008" spans="3:4" ht="15">
      <c r="C1008" s="1701"/>
      <c r="D1008" s="1701"/>
    </row>
    <row r="1009" spans="3:4" ht="15">
      <c r="C1009" s="1701"/>
      <c r="D1009" s="1701"/>
    </row>
    <row r="1010" spans="3:4" ht="15">
      <c r="C1010" s="1701"/>
      <c r="D1010" s="1701"/>
    </row>
    <row r="1011" spans="3:4" ht="15">
      <c r="C1011" s="1701"/>
      <c r="D1011" s="1701"/>
    </row>
    <row r="1012" spans="3:4" ht="15">
      <c r="C1012" s="1701"/>
      <c r="D1012" s="1701"/>
    </row>
    <row r="1013" spans="3:4" ht="15">
      <c r="C1013" s="1701"/>
      <c r="D1013" s="1701"/>
    </row>
    <row r="1014" spans="3:4" ht="15">
      <c r="C1014" s="1701"/>
      <c r="D1014" s="1701"/>
    </row>
    <row r="1015" spans="3:4" ht="15">
      <c r="C1015" s="1701"/>
      <c r="D1015" s="1701"/>
    </row>
    <row r="1016" spans="3:4" ht="15">
      <c r="C1016" s="1701"/>
      <c r="D1016" s="1701"/>
    </row>
    <row r="1017" spans="3:4" ht="15">
      <c r="C1017" s="1701"/>
      <c r="D1017" s="1701"/>
    </row>
    <row r="1018" spans="3:4" ht="15">
      <c r="C1018" s="1701"/>
      <c r="D1018" s="1701"/>
    </row>
    <row r="1019" spans="3:4" ht="15">
      <c r="C1019" s="1701"/>
      <c r="D1019" s="1701"/>
    </row>
    <row r="1020" spans="3:4" ht="15">
      <c r="C1020" s="1701"/>
      <c r="D1020" s="1701"/>
    </row>
    <row r="1021" spans="3:4" ht="15">
      <c r="C1021" s="1701"/>
      <c r="D1021" s="1701"/>
    </row>
    <row r="1022" spans="3:4" ht="15">
      <c r="C1022" s="1701"/>
      <c r="D1022" s="1701"/>
    </row>
    <row r="1023" spans="3:4" ht="15">
      <c r="C1023" s="1701"/>
      <c r="D1023" s="1701"/>
    </row>
    <row r="1024" spans="3:4" ht="15">
      <c r="C1024" s="1701"/>
      <c r="D1024" s="1701"/>
    </row>
    <row r="1025" spans="3:4" ht="15">
      <c r="C1025" s="1701"/>
      <c r="D1025" s="1701"/>
    </row>
    <row r="1026" spans="3:4" ht="15">
      <c r="C1026" s="1701"/>
      <c r="D1026" s="1701"/>
    </row>
    <row r="1027" spans="3:4" ht="15">
      <c r="C1027" s="1701"/>
      <c r="D1027" s="1701"/>
    </row>
    <row r="1028" spans="3:4" ht="15">
      <c r="C1028" s="1701"/>
      <c r="D1028" s="1701"/>
    </row>
    <row r="1029" spans="3:4" ht="15">
      <c r="C1029" s="1701"/>
      <c r="D1029" s="1701"/>
    </row>
    <row r="1030" spans="3:4" ht="15">
      <c r="C1030" s="1701"/>
      <c r="D1030" s="1701"/>
    </row>
    <row r="1031" spans="3:4" ht="15">
      <c r="C1031" s="1701"/>
      <c r="D1031" s="1701"/>
    </row>
    <row r="1032" spans="3:4" ht="15">
      <c r="C1032" s="1701"/>
      <c r="D1032" s="1701"/>
    </row>
    <row r="1033" spans="3:4" ht="15">
      <c r="C1033" s="1701"/>
      <c r="D1033" s="1701"/>
    </row>
    <row r="1034" spans="3:4" ht="15">
      <c r="C1034" s="1701"/>
      <c r="D1034" s="1701"/>
    </row>
    <row r="1035" spans="3:4" ht="15">
      <c r="C1035" s="1701"/>
      <c r="D1035" s="1701"/>
    </row>
    <row r="1036" spans="3:4" ht="15">
      <c r="C1036" s="1701"/>
      <c r="D1036" s="1701"/>
    </row>
    <row r="1037" spans="3:4" ht="15">
      <c r="C1037" s="1701"/>
      <c r="D1037" s="1701"/>
    </row>
    <row r="1038" spans="3:4" ht="15">
      <c r="C1038" s="1701"/>
      <c r="D1038" s="1701"/>
    </row>
    <row r="1039" spans="3:4" ht="15">
      <c r="C1039" s="1701"/>
      <c r="D1039" s="1701"/>
    </row>
    <row r="1040" spans="3:4" ht="15">
      <c r="C1040" s="1701"/>
      <c r="D1040" s="1701"/>
    </row>
    <row r="1041" spans="3:4" ht="15">
      <c r="C1041" s="1701"/>
      <c r="D1041" s="1701"/>
    </row>
    <row r="1042" spans="3:4" ht="15">
      <c r="C1042" s="1701"/>
      <c r="D1042" s="1701"/>
    </row>
    <row r="1043" spans="3:4" ht="15">
      <c r="C1043" s="1701"/>
      <c r="D1043" s="1701"/>
    </row>
    <row r="1044" spans="3:4" ht="15">
      <c r="C1044" s="1701"/>
      <c r="D1044" s="1701"/>
    </row>
    <row r="1045" spans="3:4" ht="15">
      <c r="C1045" s="1701"/>
      <c r="D1045" s="1701"/>
    </row>
    <row r="1046" spans="3:4" ht="15">
      <c r="C1046" s="1701"/>
      <c r="D1046" s="1701"/>
    </row>
    <row r="1047" spans="3:4" ht="15">
      <c r="C1047" s="1701"/>
      <c r="D1047" s="1701"/>
    </row>
    <row r="1048" spans="3:4" ht="15">
      <c r="C1048" s="1701"/>
      <c r="D1048" s="1701"/>
    </row>
    <row r="1049" spans="3:4" ht="15">
      <c r="C1049" s="1701"/>
      <c r="D1049" s="1701"/>
    </row>
    <row r="1050" spans="3:4" ht="15">
      <c r="C1050" s="1701"/>
      <c r="D1050" s="1701"/>
    </row>
    <row r="1051" spans="3:4" ht="15">
      <c r="C1051" s="1701"/>
      <c r="D1051" s="1701"/>
    </row>
    <row r="1052" spans="3:4" ht="15">
      <c r="C1052" s="1701"/>
      <c r="D1052" s="1701"/>
    </row>
    <row r="1053" spans="3:4" ht="15">
      <c r="C1053" s="1701"/>
      <c r="D1053" s="1701"/>
    </row>
    <row r="1054" spans="3:4" ht="15">
      <c r="C1054" s="1701"/>
      <c r="D1054" s="1701"/>
    </row>
    <row r="1055" spans="3:4" ht="15">
      <c r="C1055" s="1701"/>
      <c r="D1055" s="1701"/>
    </row>
    <row r="1056" spans="3:4" ht="15">
      <c r="C1056" s="1701"/>
      <c r="D1056" s="1701"/>
    </row>
    <row r="1057" spans="3:4" ht="15">
      <c r="C1057" s="1701"/>
      <c r="D1057" s="1701"/>
    </row>
    <row r="1058" spans="3:4" ht="15">
      <c r="C1058" s="1701"/>
      <c r="D1058" s="1701"/>
    </row>
    <row r="1059" spans="3:4" ht="15">
      <c r="C1059" s="1701"/>
      <c r="D1059" s="1701"/>
    </row>
    <row r="1060" spans="3:4" ht="15">
      <c r="C1060" s="1701"/>
      <c r="D1060" s="1701"/>
    </row>
    <row r="1061" spans="3:4" ht="15">
      <c r="C1061" s="1701"/>
      <c r="D1061" s="1701"/>
    </row>
    <row r="1062" spans="3:4" ht="15">
      <c r="C1062" s="1701"/>
      <c r="D1062" s="1701"/>
    </row>
    <row r="1063" spans="3:4" ht="15">
      <c r="C1063" s="1701"/>
      <c r="D1063" s="1701"/>
    </row>
    <row r="1064" spans="3:4" ht="15">
      <c r="C1064" s="1701"/>
      <c r="D1064" s="1701"/>
    </row>
    <row r="1065" spans="3:4" ht="15">
      <c r="C1065" s="1701"/>
      <c r="D1065" s="1701"/>
    </row>
    <row r="1066" spans="3:4" ht="15">
      <c r="C1066" s="1701"/>
      <c r="D1066" s="1701"/>
    </row>
    <row r="1067" spans="3:4" ht="15">
      <c r="C1067" s="1701"/>
      <c r="D1067" s="1701"/>
    </row>
    <row r="1068" spans="3:4" ht="15">
      <c r="C1068" s="1701"/>
      <c r="D1068" s="1701"/>
    </row>
    <row r="1069" spans="3:4" ht="15">
      <c r="C1069" s="1701"/>
      <c r="D1069" s="1701"/>
    </row>
  </sheetData>
  <mergeCells count="6">
    <mergeCell ref="A35:B35"/>
    <mergeCell ref="A38:B38"/>
    <mergeCell ref="A14:E14"/>
    <mergeCell ref="A21:E21"/>
    <mergeCell ref="A33:B33"/>
    <mergeCell ref="A34:B34"/>
  </mergeCells>
  <printOptions/>
  <pageMargins left="0.75" right="0.75" top="1" bottom="1" header="0.4921259845" footer="0.4921259845"/>
  <pageSetup fitToHeight="1" fitToWidth="1" horizontalDpi="600" verticalDpi="600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K5" sqref="K5"/>
    </sheetView>
  </sheetViews>
  <sheetFormatPr defaultColWidth="9.140625" defaultRowHeight="15"/>
  <cols>
    <col min="1" max="1" width="38.140625" style="1704" customWidth="1"/>
    <col min="2" max="2" width="14.8515625" style="1704" customWidth="1"/>
    <col min="3" max="3" width="14.28125" style="1704" customWidth="1"/>
    <col min="4" max="4" width="19.57421875" style="1704" customWidth="1"/>
    <col min="5" max="5" width="14.28125" style="1704" customWidth="1"/>
    <col min="6" max="6" width="12.140625" style="1704" customWidth="1"/>
    <col min="7" max="7" width="17.28125" style="1704" hidden="1" customWidth="1"/>
    <col min="8" max="8" width="12.57421875" style="1704" customWidth="1"/>
    <col min="9" max="9" width="20.7109375" style="1704" customWidth="1"/>
    <col min="10" max="16384" width="9.140625" style="1704" customWidth="1"/>
  </cols>
  <sheetData>
    <row r="1" spans="1:4" ht="15">
      <c r="A1" s="1702" t="s">
        <v>904</v>
      </c>
      <c r="B1" s="1702"/>
      <c r="C1" s="1702"/>
      <c r="D1" s="1703"/>
    </row>
    <row r="2" spans="1:4" ht="15">
      <c r="A2" s="1702" t="s">
        <v>905</v>
      </c>
      <c r="B2" s="1702"/>
      <c r="C2" s="1702"/>
      <c r="D2" s="1703"/>
    </row>
    <row r="3" spans="1:4" ht="15">
      <c r="A3" s="1703" t="s">
        <v>906</v>
      </c>
      <c r="B3" s="1703"/>
      <c r="C3" s="1703"/>
      <c r="D3" s="1703"/>
    </row>
    <row r="4" ht="15.75" thickBot="1">
      <c r="I4" s="1705" t="s">
        <v>599</v>
      </c>
    </row>
    <row r="5" spans="1:9" ht="30">
      <c r="A5" s="1706" t="s">
        <v>907</v>
      </c>
      <c r="B5" s="1707" t="s">
        <v>908</v>
      </c>
      <c r="C5" s="1708"/>
      <c r="D5" s="1709" t="s">
        <v>909</v>
      </c>
      <c r="E5" s="1710" t="s">
        <v>910</v>
      </c>
      <c r="F5" s="1711" t="s">
        <v>911</v>
      </c>
      <c r="G5" s="1710" t="s">
        <v>912</v>
      </c>
      <c r="H5" s="1712" t="s">
        <v>913</v>
      </c>
      <c r="I5" s="1713" t="s">
        <v>914</v>
      </c>
    </row>
    <row r="6" spans="1:9" ht="15.75" thickBot="1">
      <c r="A6" s="1714"/>
      <c r="B6" s="1715" t="s">
        <v>915</v>
      </c>
      <c r="C6" s="1716" t="s">
        <v>916</v>
      </c>
      <c r="D6" s="1717" t="s">
        <v>1383</v>
      </c>
      <c r="E6" s="1718" t="s">
        <v>916</v>
      </c>
      <c r="F6" s="1719"/>
      <c r="G6" s="1719"/>
      <c r="H6" s="1720"/>
      <c r="I6" s="1721" t="s">
        <v>324</v>
      </c>
    </row>
    <row r="7" spans="1:9" ht="15.75" thickTop="1">
      <c r="A7" s="1722" t="s">
        <v>917</v>
      </c>
      <c r="B7" s="1723">
        <v>29270</v>
      </c>
      <c r="C7" s="1723">
        <v>26790</v>
      </c>
      <c r="D7" s="1724">
        <v>91.5</v>
      </c>
      <c r="E7" s="1723">
        <v>21025</v>
      </c>
      <c r="F7" s="1725">
        <f aca="true" t="shared" si="0" ref="F7:F12">E7/C7*100</f>
        <v>78.48077640910788</v>
      </c>
      <c r="G7" s="1723">
        <v>7869</v>
      </c>
      <c r="H7" s="1726">
        <v>5087</v>
      </c>
      <c r="I7" s="1727">
        <v>90.6</v>
      </c>
    </row>
    <row r="8" spans="1:9" ht="15">
      <c r="A8" s="1722" t="s">
        <v>918</v>
      </c>
      <c r="B8" s="1728">
        <v>183</v>
      </c>
      <c r="C8" s="1728">
        <v>160</v>
      </c>
      <c r="D8" s="1729">
        <v>87.4</v>
      </c>
      <c r="E8" s="1728">
        <v>87</v>
      </c>
      <c r="F8" s="1725">
        <f t="shared" si="0"/>
        <v>54.37499999999999</v>
      </c>
      <c r="G8" s="1728">
        <v>45</v>
      </c>
      <c r="H8" s="1726">
        <v>16</v>
      </c>
      <c r="I8" s="1727">
        <v>88.9</v>
      </c>
    </row>
    <row r="9" spans="1:9" ht="15">
      <c r="A9" s="1722" t="s">
        <v>919</v>
      </c>
      <c r="B9" s="1723">
        <v>6396</v>
      </c>
      <c r="C9" s="1723">
        <v>6281</v>
      </c>
      <c r="D9" s="1729">
        <v>98.2</v>
      </c>
      <c r="E9" s="1723">
        <v>4891</v>
      </c>
      <c r="F9" s="1725">
        <f t="shared" si="0"/>
        <v>77.86976596083426</v>
      </c>
      <c r="G9" s="1723">
        <v>2183</v>
      </c>
      <c r="H9" s="1726">
        <v>1520</v>
      </c>
      <c r="I9" s="1727">
        <v>97.3</v>
      </c>
    </row>
    <row r="10" spans="1:9" ht="15">
      <c r="A10" s="1722" t="s">
        <v>920</v>
      </c>
      <c r="B10" s="1728">
        <v>354</v>
      </c>
      <c r="C10" s="1728">
        <v>336</v>
      </c>
      <c r="D10" s="1729">
        <v>94.9</v>
      </c>
      <c r="E10" s="1728">
        <v>62</v>
      </c>
      <c r="F10" s="1725">
        <f t="shared" si="0"/>
        <v>18.452380952380953</v>
      </c>
      <c r="G10" s="1728">
        <v>123</v>
      </c>
      <c r="H10" s="1726">
        <v>18</v>
      </c>
      <c r="I10" s="1727">
        <v>97.7</v>
      </c>
    </row>
    <row r="11" spans="1:9" ht="15">
      <c r="A11" s="1722" t="s">
        <v>921</v>
      </c>
      <c r="B11" s="1723">
        <v>8809</v>
      </c>
      <c r="C11" s="1723">
        <v>8183</v>
      </c>
      <c r="D11" s="1729">
        <v>92.9</v>
      </c>
      <c r="E11" s="1723">
        <v>6239</v>
      </c>
      <c r="F11" s="1730">
        <f t="shared" si="0"/>
        <v>76.24343150433826</v>
      </c>
      <c r="G11" s="1723">
        <v>2339</v>
      </c>
      <c r="H11" s="1726">
        <v>1496</v>
      </c>
      <c r="I11" s="1727">
        <v>93.3</v>
      </c>
    </row>
    <row r="12" spans="1:9" ht="15">
      <c r="A12" s="1731" t="s">
        <v>922</v>
      </c>
      <c r="B12" s="1732">
        <v>45012</v>
      </c>
      <c r="C12" s="1732">
        <v>41750</v>
      </c>
      <c r="D12" s="1733">
        <v>92.8</v>
      </c>
      <c r="E12" s="1732">
        <v>32304</v>
      </c>
      <c r="F12" s="1725">
        <f t="shared" si="0"/>
        <v>77.3748502994012</v>
      </c>
      <c r="G12" s="1732">
        <v>12558</v>
      </c>
      <c r="H12" s="1734">
        <v>8136</v>
      </c>
      <c r="I12" s="1735">
        <v>92.3</v>
      </c>
    </row>
    <row r="13" spans="1:9" ht="15">
      <c r="A13" s="1736"/>
      <c r="B13" s="1734"/>
      <c r="C13" s="1737"/>
      <c r="D13" s="1737"/>
      <c r="E13" s="1737"/>
      <c r="F13" s="1738"/>
      <c r="G13" s="1738"/>
      <c r="H13" s="1737"/>
      <c r="I13" s="1739"/>
    </row>
    <row r="14" spans="1:9" ht="33.75" customHeight="1">
      <c r="A14" s="1740" t="s">
        <v>907</v>
      </c>
      <c r="B14" s="1741" t="s">
        <v>923</v>
      </c>
      <c r="C14" s="1742" t="s">
        <v>924</v>
      </c>
      <c r="D14" s="1742" t="s">
        <v>923</v>
      </c>
      <c r="E14" s="1743" t="s">
        <v>924</v>
      </c>
      <c r="F14" s="1744" t="s">
        <v>925</v>
      </c>
      <c r="G14" s="1745"/>
      <c r="H14" s="1744" t="s">
        <v>926</v>
      </c>
      <c r="I14" s="1746" t="s">
        <v>927</v>
      </c>
    </row>
    <row r="15" spans="1:9" ht="15.75" thickBot="1">
      <c r="A15" s="1714"/>
      <c r="B15" s="2131" t="s">
        <v>915</v>
      </c>
      <c r="C15" s="2132"/>
      <c r="D15" s="2133" t="s">
        <v>916</v>
      </c>
      <c r="E15" s="2132"/>
      <c r="F15" s="1747" t="s">
        <v>324</v>
      </c>
      <c r="G15" s="1748"/>
      <c r="H15" s="1749" t="s">
        <v>916</v>
      </c>
      <c r="I15" s="1750" t="s">
        <v>324</v>
      </c>
    </row>
    <row r="16" spans="1:9" ht="15.75" thickTop="1">
      <c r="A16" s="1722" t="s">
        <v>917</v>
      </c>
      <c r="B16" s="1726">
        <v>14138</v>
      </c>
      <c r="C16" s="1728">
        <v>70.2</v>
      </c>
      <c r="D16" s="1726">
        <v>15686</v>
      </c>
      <c r="E16" s="1728">
        <v>71.9</v>
      </c>
      <c r="F16" s="1729"/>
      <c r="G16" s="1751">
        <v>110.9</v>
      </c>
      <c r="H16" s="1723">
        <v>14671</v>
      </c>
      <c r="I16" s="1752">
        <v>110.7</v>
      </c>
    </row>
    <row r="17" spans="1:9" ht="15">
      <c r="A17" s="1722" t="s">
        <v>918</v>
      </c>
      <c r="B17" s="1726">
        <v>20042</v>
      </c>
      <c r="C17" s="1728">
        <v>99.5</v>
      </c>
      <c r="D17" s="1726">
        <v>21742</v>
      </c>
      <c r="E17" s="1728">
        <v>99.6</v>
      </c>
      <c r="F17" s="1729"/>
      <c r="G17" s="1753">
        <v>108.5</v>
      </c>
      <c r="H17" s="1723">
        <v>16545</v>
      </c>
      <c r="I17" s="1752">
        <v>106.3</v>
      </c>
    </row>
    <row r="18" spans="1:9" ht="15">
      <c r="A18" s="1722" t="s">
        <v>919</v>
      </c>
      <c r="B18" s="1726">
        <v>15261</v>
      </c>
      <c r="C18" s="1728">
        <v>75.8</v>
      </c>
      <c r="D18" s="1726">
        <v>16576</v>
      </c>
      <c r="E18" s="1728">
        <v>75.9</v>
      </c>
      <c r="F18" s="1729"/>
      <c r="G18" s="1751">
        <v>108.6</v>
      </c>
      <c r="H18" s="1723">
        <v>15042</v>
      </c>
      <c r="I18" s="1752">
        <v>110.8</v>
      </c>
    </row>
    <row r="19" spans="1:9" ht="15">
      <c r="A19" s="1722" t="s">
        <v>920</v>
      </c>
      <c r="B19" s="1726">
        <v>18793</v>
      </c>
      <c r="C19" s="1728">
        <v>93.3</v>
      </c>
      <c r="D19" s="1726">
        <v>20200</v>
      </c>
      <c r="E19" s="1728">
        <v>92.6</v>
      </c>
      <c r="F19" s="1729"/>
      <c r="G19" s="1751">
        <v>107.5</v>
      </c>
      <c r="H19" s="1723">
        <v>14042</v>
      </c>
      <c r="I19" s="1752">
        <v>119.8</v>
      </c>
    </row>
    <row r="20" spans="1:9" ht="15">
      <c r="A20" s="1722" t="s">
        <v>921</v>
      </c>
      <c r="B20" s="1726">
        <v>14118</v>
      </c>
      <c r="C20" s="1728">
        <v>70.1</v>
      </c>
      <c r="D20" s="1726">
        <v>15595</v>
      </c>
      <c r="E20" s="1728">
        <v>71.5</v>
      </c>
      <c r="F20" s="1729"/>
      <c r="G20" s="1751">
        <v>110.5</v>
      </c>
      <c r="H20" s="1723">
        <v>14269</v>
      </c>
      <c r="I20" s="1754">
        <v>111</v>
      </c>
    </row>
    <row r="21" spans="1:9" ht="15.75" thickBot="1">
      <c r="A21" s="1755" t="s">
        <v>922</v>
      </c>
      <c r="B21" s="1756">
        <v>14354</v>
      </c>
      <c r="C21" s="1757">
        <v>71.3</v>
      </c>
      <c r="D21" s="1756">
        <v>15862</v>
      </c>
      <c r="E21" s="1757">
        <v>72.7</v>
      </c>
      <c r="F21" s="1758"/>
      <c r="G21" s="1759">
        <v>110.5</v>
      </c>
      <c r="H21" s="1760">
        <v>14653</v>
      </c>
      <c r="I21" s="1761">
        <v>110.8</v>
      </c>
    </row>
    <row r="23" spans="1:3" ht="12.75">
      <c r="A23" s="1762" t="s">
        <v>928</v>
      </c>
      <c r="B23" s="1762"/>
      <c r="C23" s="1762"/>
    </row>
    <row r="24" spans="1:3" ht="12.75">
      <c r="A24" s="1762" t="s">
        <v>1223</v>
      </c>
      <c r="B24" s="1762"/>
      <c r="C24" s="1762"/>
    </row>
  </sheetData>
  <mergeCells count="2">
    <mergeCell ref="B15:C15"/>
    <mergeCell ref="D15:E15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F17" sqref="F17"/>
    </sheetView>
  </sheetViews>
  <sheetFormatPr defaultColWidth="9.140625" defaultRowHeight="15"/>
  <cols>
    <col min="1" max="1" width="39.8515625" style="1765" customWidth="1"/>
    <col min="2" max="10" width="12.7109375" style="1765" customWidth="1"/>
    <col min="11" max="16384" width="9.140625" style="1765" customWidth="1"/>
  </cols>
  <sheetData>
    <row r="1" spans="1:6" ht="15">
      <c r="A1" s="1763" t="s">
        <v>929</v>
      </c>
      <c r="B1" s="1764"/>
      <c r="C1" s="1764"/>
      <c r="D1" s="1764"/>
      <c r="E1" s="1764"/>
      <c r="F1" s="1764"/>
    </row>
    <row r="2" spans="1:6" ht="15">
      <c r="A2" s="1764" t="s">
        <v>930</v>
      </c>
      <c r="B2" s="1764"/>
      <c r="C2" s="1764"/>
      <c r="D2" s="1764"/>
      <c r="E2" s="1764"/>
      <c r="F2" s="1764"/>
    </row>
    <row r="3" spans="1:6" ht="15">
      <c r="A3" s="1764" t="s">
        <v>931</v>
      </c>
      <c r="B3" s="1764"/>
      <c r="C3" s="1764"/>
      <c r="D3" s="1764"/>
      <c r="E3" s="1764"/>
      <c r="F3" s="1764"/>
    </row>
    <row r="4" spans="1:10" ht="15" customHeight="1" thickBot="1">
      <c r="A4" s="1766"/>
      <c r="B4" s="1766"/>
      <c r="C4" s="1766"/>
      <c r="D4" s="1766"/>
      <c r="E4" s="1766"/>
      <c r="F4" s="1766"/>
      <c r="G4" s="1766"/>
      <c r="H4" s="1766"/>
      <c r="J4" s="1767" t="s">
        <v>601</v>
      </c>
    </row>
    <row r="5" spans="1:10" ht="15">
      <c r="A5" s="1768"/>
      <c r="B5" s="1769" t="s">
        <v>932</v>
      </c>
      <c r="C5" s="1769"/>
      <c r="D5" s="1769"/>
      <c r="E5" s="1769"/>
      <c r="F5" s="1769"/>
      <c r="G5" s="1770"/>
      <c r="H5" s="1771"/>
      <c r="I5" s="1770"/>
      <c r="J5" s="1772"/>
    </row>
    <row r="6" spans="1:10" ht="15">
      <c r="A6" s="1773" t="s">
        <v>933</v>
      </c>
      <c r="B6" s="1774"/>
      <c r="C6" s="1774" t="s">
        <v>934</v>
      </c>
      <c r="D6" s="1774"/>
      <c r="E6" s="1774"/>
      <c r="F6" s="1774"/>
      <c r="G6" s="1775" t="s">
        <v>935</v>
      </c>
      <c r="H6" s="1776" t="s">
        <v>1381</v>
      </c>
      <c r="I6" s="1775" t="s">
        <v>1381</v>
      </c>
      <c r="J6" s="1777" t="s">
        <v>1381</v>
      </c>
    </row>
    <row r="7" spans="1:10" ht="18.75" thickBot="1">
      <c r="A7" s="1778"/>
      <c r="B7" s="1779" t="s">
        <v>1236</v>
      </c>
      <c r="C7" s="1780">
        <v>2004</v>
      </c>
      <c r="D7" s="1781">
        <v>2005</v>
      </c>
      <c r="E7" s="1781">
        <v>2006</v>
      </c>
      <c r="F7" s="1780">
        <v>2007</v>
      </c>
      <c r="G7" s="1961" t="s">
        <v>1237</v>
      </c>
      <c r="H7" s="1782" t="s">
        <v>936</v>
      </c>
      <c r="I7" s="1783" t="s">
        <v>937</v>
      </c>
      <c r="J7" s="1784" t="s">
        <v>324</v>
      </c>
    </row>
    <row r="8" spans="1:10" ht="15.75" thickTop="1">
      <c r="A8" s="1785" t="s">
        <v>938</v>
      </c>
      <c r="B8" s="1956">
        <v>261956</v>
      </c>
      <c r="C8" s="1786">
        <v>51019</v>
      </c>
      <c r="D8" s="1787">
        <v>49607</v>
      </c>
      <c r="E8" s="1787">
        <v>45545</v>
      </c>
      <c r="F8" s="1788">
        <v>42562</v>
      </c>
      <c r="G8" s="1957">
        <f aca="true" t="shared" si="0" ref="G8:G16">F8/B8*100</f>
        <v>16.247766800531387</v>
      </c>
      <c r="H8" s="1724">
        <f aca="true" t="shared" si="1" ref="H8:H16">F8/C8*100</f>
        <v>83.42382249750094</v>
      </c>
      <c r="I8" s="1789">
        <f aca="true" t="shared" si="2" ref="I8:I16">F8/D8*100</f>
        <v>85.79837522930231</v>
      </c>
      <c r="J8" s="1754">
        <f aca="true" t="shared" si="3" ref="J8:J16">F8/E8*100</f>
        <v>93.45043363706225</v>
      </c>
    </row>
    <row r="9" spans="1:10" ht="15">
      <c r="A9" s="1785" t="s">
        <v>939</v>
      </c>
      <c r="B9" s="1956">
        <v>51963</v>
      </c>
      <c r="C9" s="1786">
        <v>38268</v>
      </c>
      <c r="D9" s="1787">
        <v>36610</v>
      </c>
      <c r="E9" s="1787">
        <v>34972</v>
      </c>
      <c r="F9" s="1788">
        <v>33746</v>
      </c>
      <c r="G9" s="1957">
        <f t="shared" si="0"/>
        <v>64.9423628350942</v>
      </c>
      <c r="H9" s="1724">
        <f t="shared" si="1"/>
        <v>88.18333855963208</v>
      </c>
      <c r="I9" s="1789">
        <f t="shared" si="2"/>
        <v>92.17700081944824</v>
      </c>
      <c r="J9" s="1754">
        <f t="shared" si="3"/>
        <v>96.4943383278051</v>
      </c>
    </row>
    <row r="10" spans="1:10" ht="15">
      <c r="A10" s="1785" t="s">
        <v>940</v>
      </c>
      <c r="B10" s="1956">
        <v>34843</v>
      </c>
      <c r="C10" s="1786">
        <v>9382</v>
      </c>
      <c r="D10" s="1787">
        <v>7716</v>
      </c>
      <c r="E10" s="1787">
        <v>6724</v>
      </c>
      <c r="F10" s="1788">
        <v>6581</v>
      </c>
      <c r="G10" s="1957">
        <f t="shared" si="0"/>
        <v>18.88758143673048</v>
      </c>
      <c r="H10" s="1724">
        <f t="shared" si="1"/>
        <v>70.14495843103816</v>
      </c>
      <c r="I10" s="1789">
        <f t="shared" si="2"/>
        <v>85.29030585795749</v>
      </c>
      <c r="J10" s="1754">
        <f t="shared" si="3"/>
        <v>97.87328970850683</v>
      </c>
    </row>
    <row r="11" spans="1:10" ht="18">
      <c r="A11" s="1785" t="s">
        <v>951</v>
      </c>
      <c r="B11" s="1956">
        <v>150486</v>
      </c>
      <c r="C11" s="1786">
        <v>45328</v>
      </c>
      <c r="D11" s="1787">
        <v>47975</v>
      </c>
      <c r="E11" s="1787">
        <v>47671</v>
      </c>
      <c r="F11" s="1788">
        <v>48495</v>
      </c>
      <c r="G11" s="1957">
        <f t="shared" si="0"/>
        <v>32.22558909134405</v>
      </c>
      <c r="H11" s="1724">
        <f t="shared" si="1"/>
        <v>106.98685139428167</v>
      </c>
      <c r="I11" s="1789">
        <f t="shared" si="2"/>
        <v>101.08389786347057</v>
      </c>
      <c r="J11" s="1754">
        <f t="shared" si="3"/>
        <v>101.72851419101761</v>
      </c>
    </row>
    <row r="12" spans="1:10" ht="15">
      <c r="A12" s="1785" t="s">
        <v>941</v>
      </c>
      <c r="B12" s="1956">
        <v>655858</v>
      </c>
      <c r="C12" s="1786">
        <v>416675</v>
      </c>
      <c r="D12" s="1787">
        <v>418185</v>
      </c>
      <c r="E12" s="1787">
        <v>419290</v>
      </c>
      <c r="F12" s="1788">
        <v>432085</v>
      </c>
      <c r="G12" s="1957">
        <f t="shared" si="0"/>
        <v>65.88087665317798</v>
      </c>
      <c r="H12" s="1724">
        <f t="shared" si="1"/>
        <v>103.69832603347933</v>
      </c>
      <c r="I12" s="1789">
        <f t="shared" si="2"/>
        <v>103.32388775302796</v>
      </c>
      <c r="J12" s="1754">
        <f t="shared" si="3"/>
        <v>103.05158720694507</v>
      </c>
    </row>
    <row r="13" spans="1:10" ht="15">
      <c r="A13" s="1785" t="s">
        <v>942</v>
      </c>
      <c r="B13" s="1956">
        <v>86015</v>
      </c>
      <c r="C13" s="1786">
        <v>102623</v>
      </c>
      <c r="D13" s="1787">
        <v>100231</v>
      </c>
      <c r="E13" s="1787">
        <v>98704</v>
      </c>
      <c r="F13" s="1788">
        <v>100644</v>
      </c>
      <c r="G13" s="1957">
        <f t="shared" si="0"/>
        <v>117.0074986920886</v>
      </c>
      <c r="H13" s="1724">
        <f t="shared" si="1"/>
        <v>98.07158239381036</v>
      </c>
      <c r="I13" s="1789">
        <f t="shared" si="2"/>
        <v>100.41204816873024</v>
      </c>
      <c r="J13" s="1754">
        <f t="shared" si="3"/>
        <v>101.96547252390987</v>
      </c>
    </row>
    <row r="14" spans="1:10" ht="15">
      <c r="A14" s="1785" t="s">
        <v>943</v>
      </c>
      <c r="B14" s="1956">
        <v>11879</v>
      </c>
      <c r="C14" s="1786">
        <v>31675</v>
      </c>
      <c r="D14" s="1787">
        <v>31933</v>
      </c>
      <c r="E14" s="1787">
        <v>31973</v>
      </c>
      <c r="F14" s="1788">
        <v>32095</v>
      </c>
      <c r="G14" s="1957">
        <f t="shared" si="0"/>
        <v>270.1826753093695</v>
      </c>
      <c r="H14" s="1724">
        <f t="shared" si="1"/>
        <v>101.32596685082873</v>
      </c>
      <c r="I14" s="1789">
        <f t="shared" si="2"/>
        <v>100.50731218488711</v>
      </c>
      <c r="J14" s="1754">
        <f t="shared" si="3"/>
        <v>100.38157195133395</v>
      </c>
    </row>
    <row r="15" spans="1:10" ht="15">
      <c r="A15" s="1785" t="s">
        <v>944</v>
      </c>
      <c r="B15" s="1956">
        <v>41005</v>
      </c>
      <c r="C15" s="1786">
        <v>15651</v>
      </c>
      <c r="D15" s="1787">
        <v>14215</v>
      </c>
      <c r="E15" s="1787">
        <v>13731</v>
      </c>
      <c r="F15" s="1788">
        <v>13863</v>
      </c>
      <c r="G15" s="1957">
        <f t="shared" si="0"/>
        <v>33.808072186318746</v>
      </c>
      <c r="H15" s="1790">
        <f t="shared" si="1"/>
        <v>88.5758098524056</v>
      </c>
      <c r="I15" s="1791">
        <f t="shared" si="2"/>
        <v>97.52374252550123</v>
      </c>
      <c r="J15" s="1792">
        <f t="shared" si="3"/>
        <v>100.96132838103561</v>
      </c>
    </row>
    <row r="16" spans="1:10" ht="15.75" thickBot="1">
      <c r="A16" s="1793" t="s">
        <v>945</v>
      </c>
      <c r="B16" s="1958">
        <v>1818156</v>
      </c>
      <c r="C16" s="1794">
        <v>1231874</v>
      </c>
      <c r="D16" s="1795">
        <v>1243932</v>
      </c>
      <c r="E16" s="1795">
        <v>1259613</v>
      </c>
      <c r="F16" s="1796">
        <v>1314367</v>
      </c>
      <c r="G16" s="1959">
        <f t="shared" si="0"/>
        <v>72.2912115352038</v>
      </c>
      <c r="H16" s="1797">
        <f t="shared" si="1"/>
        <v>106.69654526355781</v>
      </c>
      <c r="I16" s="1960">
        <f t="shared" si="2"/>
        <v>105.66228700604212</v>
      </c>
      <c r="J16" s="1798">
        <f t="shared" si="3"/>
        <v>104.34689067197624</v>
      </c>
    </row>
    <row r="17" spans="1:6" ht="15" customHeight="1">
      <c r="A17" s="1799" t="s">
        <v>946</v>
      </c>
      <c r="B17" s="1764"/>
      <c r="C17" s="1764"/>
      <c r="D17" s="1764"/>
      <c r="E17" s="1764"/>
      <c r="F17" s="1764"/>
    </row>
    <row r="18" spans="1:6" ht="11.25" customHeight="1">
      <c r="A18" s="1799" t="s">
        <v>1238</v>
      </c>
      <c r="B18" s="1764"/>
      <c r="C18" s="1764"/>
      <c r="D18" s="1764"/>
      <c r="E18" s="1764"/>
      <c r="F18" s="1764"/>
    </row>
    <row r="19" spans="1:6" ht="12.75" customHeight="1">
      <c r="A19" s="1799" t="s">
        <v>1070</v>
      </c>
      <c r="B19" s="1764"/>
      <c r="C19" s="1764"/>
      <c r="D19" s="1764"/>
      <c r="E19" s="1764"/>
      <c r="F19" s="1764"/>
    </row>
    <row r="20" ht="5.25" customHeight="1"/>
    <row r="21" spans="1:11" ht="15">
      <c r="A21" s="1702" t="s">
        <v>947</v>
      </c>
      <c r="B21" s="1703"/>
      <c r="C21" s="1703"/>
      <c r="D21" s="1703"/>
      <c r="E21" s="1703"/>
      <c r="F21" s="1703"/>
      <c r="G21" s="1703"/>
      <c r="H21" s="1703"/>
      <c r="I21" s="1703"/>
      <c r="J21" s="1703"/>
      <c r="K21" s="1703"/>
    </row>
    <row r="22" spans="1:11" ht="15">
      <c r="A22" s="1703" t="s">
        <v>948</v>
      </c>
      <c r="B22" s="1703"/>
      <c r="C22" s="1703"/>
      <c r="D22" s="1703"/>
      <c r="E22" s="1703"/>
      <c r="F22" s="1703"/>
      <c r="G22" s="1703"/>
      <c r="H22" s="1703"/>
      <c r="I22" s="1703"/>
      <c r="J22" s="1703"/>
      <c r="K22" s="1703"/>
    </row>
    <row r="23" spans="1:11" ht="15">
      <c r="A23" s="1703" t="s">
        <v>931</v>
      </c>
      <c r="B23" s="1703"/>
      <c r="C23" s="1703"/>
      <c r="D23" s="1703"/>
      <c r="E23" s="1703"/>
      <c r="F23" s="1703"/>
      <c r="G23" s="1703"/>
      <c r="H23" s="1703"/>
      <c r="I23" s="1703"/>
      <c r="J23" s="1703"/>
      <c r="K23" s="1703"/>
    </row>
    <row r="24" spans="1:11" ht="15.75" thickBot="1">
      <c r="A24" s="1703"/>
      <c r="B24" s="1703"/>
      <c r="C24" s="1703"/>
      <c r="D24" s="1703"/>
      <c r="E24" s="1703"/>
      <c r="F24" s="1703"/>
      <c r="G24" s="1703"/>
      <c r="H24" s="1703"/>
      <c r="I24" s="1703"/>
      <c r="J24" s="1703"/>
      <c r="K24" s="1705" t="s">
        <v>600</v>
      </c>
    </row>
    <row r="25" spans="1:11" ht="27.75" customHeight="1">
      <c r="A25" s="1706" t="s">
        <v>933</v>
      </c>
      <c r="B25" s="1800" t="s">
        <v>949</v>
      </c>
      <c r="C25" s="1709" t="s">
        <v>924</v>
      </c>
      <c r="D25" s="1801" t="s">
        <v>949</v>
      </c>
      <c r="E25" s="1709" t="s">
        <v>924</v>
      </c>
      <c r="F25" s="1801" t="s">
        <v>949</v>
      </c>
      <c r="G25" s="1709" t="s">
        <v>924</v>
      </c>
      <c r="H25" s="1801" t="s">
        <v>949</v>
      </c>
      <c r="I25" s="1709" t="s">
        <v>924</v>
      </c>
      <c r="J25" s="1800" t="s">
        <v>949</v>
      </c>
      <c r="K25" s="1802" t="s">
        <v>924</v>
      </c>
    </row>
    <row r="26" spans="1:11" ht="18.75" thickBot="1">
      <c r="A26" s="1714"/>
      <c r="B26" s="1953" t="s">
        <v>874</v>
      </c>
      <c r="C26" s="1803"/>
      <c r="D26" s="1804">
        <v>2004</v>
      </c>
      <c r="E26" s="1803"/>
      <c r="F26" s="1804">
        <v>2005</v>
      </c>
      <c r="G26" s="1804"/>
      <c r="H26" s="1805">
        <v>2006</v>
      </c>
      <c r="I26" s="1804"/>
      <c r="J26" s="1806">
        <v>2007</v>
      </c>
      <c r="K26" s="1807"/>
    </row>
    <row r="27" spans="1:11" ht="15.75" thickTop="1">
      <c r="A27" s="1722" t="s">
        <v>938</v>
      </c>
      <c r="B27" s="1954">
        <v>3223</v>
      </c>
      <c r="C27" s="1808">
        <v>87.1</v>
      </c>
      <c r="D27" s="1723">
        <v>12435</v>
      </c>
      <c r="E27" s="1808">
        <v>73.4</v>
      </c>
      <c r="F27" s="1809">
        <v>13311</v>
      </c>
      <c r="G27" s="1725">
        <v>72.40929119295001</v>
      </c>
      <c r="H27" s="1809">
        <v>14340</v>
      </c>
      <c r="I27" s="1725">
        <v>71.22280719181484</v>
      </c>
      <c r="J27" s="1809">
        <v>15842</v>
      </c>
      <c r="K27" s="1754">
        <f>J27/J35*100</f>
        <v>72.58315770182351</v>
      </c>
    </row>
    <row r="28" spans="1:11" ht="15">
      <c r="A28" s="1722" t="s">
        <v>939</v>
      </c>
      <c r="B28" s="1954">
        <v>3700</v>
      </c>
      <c r="C28" s="1808">
        <v>100</v>
      </c>
      <c r="D28" s="1723">
        <v>16163</v>
      </c>
      <c r="E28" s="1808">
        <v>95.4</v>
      </c>
      <c r="F28" s="1809">
        <v>16599</v>
      </c>
      <c r="G28" s="1725">
        <v>90.29538160256759</v>
      </c>
      <c r="H28" s="1809">
        <v>18014</v>
      </c>
      <c r="I28" s="1725">
        <v>89.47054733286977</v>
      </c>
      <c r="J28" s="1809">
        <v>19443</v>
      </c>
      <c r="K28" s="1754">
        <f>J28/J35*100</f>
        <v>89.08182901127097</v>
      </c>
    </row>
    <row r="29" spans="1:11" ht="15">
      <c r="A29" s="1722" t="s">
        <v>940</v>
      </c>
      <c r="B29" s="1954">
        <v>3960</v>
      </c>
      <c r="C29" s="1808">
        <v>107</v>
      </c>
      <c r="D29" s="1723">
        <v>16550</v>
      </c>
      <c r="E29" s="1808">
        <v>97.6</v>
      </c>
      <c r="F29" s="1809">
        <v>18336</v>
      </c>
      <c r="G29" s="1725">
        <v>99.74432899961921</v>
      </c>
      <c r="H29" s="1809">
        <v>21759</v>
      </c>
      <c r="I29" s="1725">
        <v>108.07092480381444</v>
      </c>
      <c r="J29" s="1809">
        <v>24131</v>
      </c>
      <c r="K29" s="1754">
        <f>J29/J35*100</f>
        <v>110.56079904700815</v>
      </c>
    </row>
    <row r="30" spans="1:11" ht="15" customHeight="1">
      <c r="A30" s="1722" t="s">
        <v>952</v>
      </c>
      <c r="B30" s="1954">
        <v>3845</v>
      </c>
      <c r="C30" s="1808">
        <v>103.9</v>
      </c>
      <c r="D30" s="1723">
        <v>16354</v>
      </c>
      <c r="E30" s="1808">
        <v>96.5</v>
      </c>
      <c r="F30" s="1809">
        <v>17704</v>
      </c>
      <c r="G30" s="1725">
        <v>96.30637001577544</v>
      </c>
      <c r="H30" s="1809">
        <v>19453</v>
      </c>
      <c r="I30" s="1725">
        <v>96.61766166683222</v>
      </c>
      <c r="J30" s="1809">
        <v>21354</v>
      </c>
      <c r="K30" s="1754">
        <f>J30/J35*100</f>
        <v>97.83744158343261</v>
      </c>
    </row>
    <row r="31" spans="1:11" ht="15">
      <c r="A31" s="1722" t="s">
        <v>941</v>
      </c>
      <c r="B31" s="1954">
        <v>3836</v>
      </c>
      <c r="C31" s="1808">
        <v>103.6</v>
      </c>
      <c r="D31" s="1723">
        <v>18069</v>
      </c>
      <c r="E31" s="1808">
        <v>106.6</v>
      </c>
      <c r="F31" s="1809">
        <v>19461</v>
      </c>
      <c r="G31" s="1725">
        <v>105.86411358320187</v>
      </c>
      <c r="H31" s="1809">
        <v>20858</v>
      </c>
      <c r="I31" s="1725">
        <v>103.59590742028409</v>
      </c>
      <c r="J31" s="1809">
        <v>22327</v>
      </c>
      <c r="K31" s="1754">
        <f>J31/J35*100</f>
        <v>102.29542747182259</v>
      </c>
    </row>
    <row r="32" spans="1:11" ht="15">
      <c r="A32" s="1722" t="s">
        <v>942</v>
      </c>
      <c r="B32" s="1954">
        <v>3840</v>
      </c>
      <c r="C32" s="1808">
        <v>103.8</v>
      </c>
      <c r="D32" s="1723">
        <v>18545</v>
      </c>
      <c r="E32" s="1808">
        <v>109.4</v>
      </c>
      <c r="F32" s="1809">
        <v>19970</v>
      </c>
      <c r="G32" s="1725">
        <v>108.63297611924061</v>
      </c>
      <c r="H32" s="1809">
        <v>21470</v>
      </c>
      <c r="I32" s="1725">
        <v>106.63554186947452</v>
      </c>
      <c r="J32" s="1809">
        <v>23508</v>
      </c>
      <c r="K32" s="1754">
        <f>J32/J35*100</f>
        <v>107.70640520480161</v>
      </c>
    </row>
    <row r="33" spans="1:11" ht="15">
      <c r="A33" s="1722" t="s">
        <v>943</v>
      </c>
      <c r="B33" s="1954">
        <v>5260</v>
      </c>
      <c r="C33" s="1808">
        <v>142.1</v>
      </c>
      <c r="D33" s="1723">
        <v>34497</v>
      </c>
      <c r="E33" s="1808">
        <v>203.5</v>
      </c>
      <c r="F33" s="1809">
        <v>36168</v>
      </c>
      <c r="G33" s="1725">
        <v>196.7469945057934</v>
      </c>
      <c r="H33" s="1809">
        <v>39653</v>
      </c>
      <c r="I33" s="1725">
        <v>196.945465381941</v>
      </c>
      <c r="J33" s="1809">
        <v>42274</v>
      </c>
      <c r="K33" s="1754">
        <f>J33/J35*100</f>
        <v>193.68642902959772</v>
      </c>
    </row>
    <row r="34" spans="1:11" ht="15">
      <c r="A34" s="1722" t="s">
        <v>944</v>
      </c>
      <c r="B34" s="1954">
        <v>3015</v>
      </c>
      <c r="C34" s="1808">
        <v>81.5</v>
      </c>
      <c r="D34" s="1723">
        <v>11477</v>
      </c>
      <c r="E34" s="1808">
        <v>67.7</v>
      </c>
      <c r="F34" s="1809">
        <v>12362</v>
      </c>
      <c r="G34" s="1725">
        <v>67.24691290866562</v>
      </c>
      <c r="H34" s="1809">
        <v>13214</v>
      </c>
      <c r="I34" s="1725">
        <v>65.63027714314096</v>
      </c>
      <c r="J34" s="1809">
        <v>14148</v>
      </c>
      <c r="K34" s="1754">
        <f>J34/J35*100</f>
        <v>64.82177219829562</v>
      </c>
    </row>
    <row r="35" spans="1:11" ht="15.75" thickBot="1">
      <c r="A35" s="1810" t="s">
        <v>950</v>
      </c>
      <c r="B35" s="1955">
        <v>3701</v>
      </c>
      <c r="C35" s="1811">
        <v>100</v>
      </c>
      <c r="D35" s="1812">
        <v>16951</v>
      </c>
      <c r="E35" s="1811">
        <v>100</v>
      </c>
      <c r="F35" s="1813">
        <v>18383</v>
      </c>
      <c r="G35" s="1814">
        <v>100</v>
      </c>
      <c r="H35" s="1813">
        <v>20134</v>
      </c>
      <c r="I35" s="1814">
        <v>100</v>
      </c>
      <c r="J35" s="1813">
        <v>21826</v>
      </c>
      <c r="K35" s="1798">
        <v>100</v>
      </c>
    </row>
    <row r="36" spans="1:11" ht="15">
      <c r="A36" s="1762" t="s">
        <v>946</v>
      </c>
      <c r="B36" s="1703"/>
      <c r="C36" s="1703"/>
      <c r="D36" s="1703"/>
      <c r="E36" s="1703"/>
      <c r="F36" s="1703"/>
      <c r="G36" s="1703"/>
      <c r="H36" s="1703"/>
      <c r="I36" s="1703"/>
      <c r="J36" s="1703"/>
      <c r="K36" s="1703"/>
    </row>
    <row r="37" spans="1:11" ht="13.5" customHeight="1">
      <c r="A37" s="1762" t="s">
        <v>1238</v>
      </c>
      <c r="B37" s="1703"/>
      <c r="C37" s="1703"/>
      <c r="D37" s="1703"/>
      <c r="E37" s="1703"/>
      <c r="F37" s="1703"/>
      <c r="G37" s="1703"/>
      <c r="H37" s="1703"/>
      <c r="I37" s="1703"/>
      <c r="J37" s="1703"/>
      <c r="K37" s="1703"/>
    </row>
    <row r="38" spans="1:11" ht="13.5" customHeight="1">
      <c r="A38" s="1762" t="s">
        <v>1070</v>
      </c>
      <c r="B38" s="1703"/>
      <c r="C38" s="1703"/>
      <c r="D38" s="1703"/>
      <c r="E38" s="1703"/>
      <c r="F38" s="1703"/>
      <c r="G38" s="1703"/>
      <c r="H38" s="1703"/>
      <c r="I38" s="1703"/>
      <c r="J38" s="1703"/>
      <c r="K38" s="1703"/>
    </row>
    <row r="39" spans="1:11" ht="15">
      <c r="A39" s="1703"/>
      <c r="B39" s="1703"/>
      <c r="C39" s="1703"/>
      <c r="D39" s="1703"/>
      <c r="E39" s="1703"/>
      <c r="F39" s="1703"/>
      <c r="G39" s="1703"/>
      <c r="H39" s="1703"/>
      <c r="I39" s="1703"/>
      <c r="J39" s="1703"/>
      <c r="K39" s="1703"/>
    </row>
    <row r="40" spans="1:11" ht="15">
      <c r="A40" s="1703"/>
      <c r="B40" s="1703"/>
      <c r="C40" s="1703"/>
      <c r="D40" s="1703"/>
      <c r="E40" s="1703"/>
      <c r="F40" s="1703"/>
      <c r="G40" s="1703"/>
      <c r="H40" s="1703"/>
      <c r="I40" s="1703"/>
      <c r="J40" s="1703"/>
      <c r="K40" s="1703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I11" sqref="I11"/>
    </sheetView>
  </sheetViews>
  <sheetFormatPr defaultColWidth="9.140625" defaultRowHeight="15"/>
  <cols>
    <col min="1" max="1" width="28.00390625" style="1704" customWidth="1"/>
    <col min="2" max="16384" width="9.140625" style="1704" customWidth="1"/>
  </cols>
  <sheetData>
    <row r="1" spans="1:7" ht="14.25">
      <c r="A1" s="1763" t="s">
        <v>953</v>
      </c>
      <c r="B1" s="1815"/>
      <c r="C1" s="1815"/>
      <c r="D1" s="1815"/>
      <c r="E1" s="1815"/>
      <c r="F1" s="1815"/>
      <c r="G1" s="1815"/>
    </row>
    <row r="2" spans="1:7" ht="15.75" thickBot="1">
      <c r="A2" s="1764"/>
      <c r="B2" s="1764"/>
      <c r="C2" s="1764"/>
      <c r="D2" s="1764"/>
      <c r="E2" s="1764"/>
      <c r="F2" s="1764"/>
      <c r="G2" s="1816" t="s">
        <v>603</v>
      </c>
    </row>
    <row r="3" spans="1:7" ht="15">
      <c r="A3" s="1817" t="s">
        <v>954</v>
      </c>
      <c r="B3" s="1818">
        <v>2006</v>
      </c>
      <c r="C3" s="1819"/>
      <c r="D3" s="1818">
        <v>2007</v>
      </c>
      <c r="E3" s="1818"/>
      <c r="F3" s="1820" t="s">
        <v>69</v>
      </c>
      <c r="G3" s="1821"/>
    </row>
    <row r="4" spans="1:7" ht="15">
      <c r="A4" s="1822"/>
      <c r="B4" s="1823" t="s">
        <v>800</v>
      </c>
      <c r="C4" s="1824" t="s">
        <v>912</v>
      </c>
      <c r="D4" s="1824" t="s">
        <v>800</v>
      </c>
      <c r="E4" s="1824" t="s">
        <v>912</v>
      </c>
      <c r="F4" s="1824" t="s">
        <v>800</v>
      </c>
      <c r="G4" s="1825" t="s">
        <v>912</v>
      </c>
    </row>
    <row r="5" spans="1:7" ht="15.75" thickBot="1">
      <c r="A5" s="1826" t="s">
        <v>955</v>
      </c>
      <c r="B5" s="1827">
        <v>77.4</v>
      </c>
      <c r="C5" s="1827">
        <v>20.6</v>
      </c>
      <c r="D5" s="1827">
        <v>75.5</v>
      </c>
      <c r="E5" s="1827">
        <v>19.4</v>
      </c>
      <c r="F5" s="1827">
        <v>0.1</v>
      </c>
      <c r="G5" s="1828">
        <v>-1.2</v>
      </c>
    </row>
    <row r="6" spans="1:7" ht="15.75" thickTop="1">
      <c r="A6" s="1829" t="s">
        <v>956</v>
      </c>
      <c r="B6" s="1830"/>
      <c r="C6" s="1830"/>
      <c r="D6" s="1830"/>
      <c r="E6" s="1830"/>
      <c r="F6" s="1830"/>
      <c r="G6" s="1831"/>
    </row>
    <row r="7" spans="1:7" ht="15">
      <c r="A7" s="1832" t="s">
        <v>957</v>
      </c>
      <c r="B7" s="1833">
        <v>91.9</v>
      </c>
      <c r="C7" s="1833">
        <v>96.6</v>
      </c>
      <c r="D7" s="1833">
        <v>91.7</v>
      </c>
      <c r="E7" s="1833">
        <v>97.4</v>
      </c>
      <c r="F7" s="1833">
        <v>-0.2</v>
      </c>
      <c r="G7" s="1834">
        <v>0.8</v>
      </c>
    </row>
    <row r="8" spans="1:7" ht="15">
      <c r="A8" s="1835" t="s">
        <v>958</v>
      </c>
      <c r="B8" s="1836">
        <v>8.1</v>
      </c>
      <c r="C8" s="1836">
        <v>3.4</v>
      </c>
      <c r="D8" s="1836">
        <v>8.3</v>
      </c>
      <c r="E8" s="1836">
        <v>2.6</v>
      </c>
      <c r="F8" s="1836">
        <v>0.2</v>
      </c>
      <c r="G8" s="1837">
        <v>-0.8</v>
      </c>
    </row>
    <row r="9" spans="1:7" ht="15">
      <c r="A9" s="1838" t="s">
        <v>959</v>
      </c>
      <c r="B9" s="1830"/>
      <c r="C9" s="1830"/>
      <c r="D9" s="1830"/>
      <c r="E9" s="1830"/>
      <c r="F9" s="1830"/>
      <c r="G9" s="1831"/>
    </row>
    <row r="10" spans="1:7" ht="15">
      <c r="A10" s="1832" t="s">
        <v>960</v>
      </c>
      <c r="B10" s="1839" t="s">
        <v>327</v>
      </c>
      <c r="C10" s="1839" t="s">
        <v>327</v>
      </c>
      <c r="D10" s="1840">
        <v>0.1</v>
      </c>
      <c r="E10" s="1840">
        <v>0.5</v>
      </c>
      <c r="F10" s="1840">
        <v>0.1</v>
      </c>
      <c r="G10" s="1841">
        <v>0.5</v>
      </c>
    </row>
    <row r="11" spans="1:7" ht="15">
      <c r="A11" s="1842" t="s">
        <v>961</v>
      </c>
      <c r="B11" s="1843">
        <v>4.8</v>
      </c>
      <c r="C11" s="1843">
        <v>3.9</v>
      </c>
      <c r="D11" s="1843">
        <v>3.7</v>
      </c>
      <c r="E11" s="1843">
        <v>4.1</v>
      </c>
      <c r="F11" s="1843">
        <v>-1.1</v>
      </c>
      <c r="G11" s="1844">
        <v>0.2</v>
      </c>
    </row>
    <row r="12" spans="1:7" ht="15">
      <c r="A12" s="1842" t="s">
        <v>962</v>
      </c>
      <c r="B12" s="1843">
        <v>7.4</v>
      </c>
      <c r="C12" s="1843">
        <v>5.3</v>
      </c>
      <c r="D12" s="1843">
        <v>5.6</v>
      </c>
      <c r="E12" s="1843">
        <v>3.1</v>
      </c>
      <c r="F12" s="1843">
        <v>-1.8</v>
      </c>
      <c r="G12" s="1844">
        <v>-2.2</v>
      </c>
    </row>
    <row r="13" spans="1:7" ht="15">
      <c r="A13" s="1842" t="s">
        <v>963</v>
      </c>
      <c r="B13" s="1843">
        <v>8.7</v>
      </c>
      <c r="C13" s="1843">
        <v>6.8</v>
      </c>
      <c r="D13" s="1843">
        <v>7.4</v>
      </c>
      <c r="E13" s="1843">
        <v>8.8</v>
      </c>
      <c r="F13" s="1843">
        <v>-1.2</v>
      </c>
      <c r="G13" s="1845">
        <v>2</v>
      </c>
    </row>
    <row r="14" spans="1:7" ht="15">
      <c r="A14" s="1842" t="s">
        <v>964</v>
      </c>
      <c r="B14" s="1843">
        <v>12.3</v>
      </c>
      <c r="C14" s="1843">
        <v>9.2</v>
      </c>
      <c r="D14" s="1843">
        <v>11.5</v>
      </c>
      <c r="E14" s="1843">
        <v>14.9</v>
      </c>
      <c r="F14" s="1843">
        <v>-0.8</v>
      </c>
      <c r="G14" s="1844">
        <v>5.7</v>
      </c>
    </row>
    <row r="15" spans="1:7" ht="15">
      <c r="A15" s="1842" t="s">
        <v>965</v>
      </c>
      <c r="B15" s="1843">
        <v>12.3</v>
      </c>
      <c r="C15" s="1846">
        <v>15.5</v>
      </c>
      <c r="D15" s="1846">
        <v>13</v>
      </c>
      <c r="E15" s="1846">
        <v>11.9</v>
      </c>
      <c r="F15" s="1843">
        <v>0.7</v>
      </c>
      <c r="G15" s="1845">
        <v>-3.7</v>
      </c>
    </row>
    <row r="16" spans="1:7" ht="15">
      <c r="A16" s="1842" t="s">
        <v>966</v>
      </c>
      <c r="B16" s="1843">
        <v>19.3</v>
      </c>
      <c r="C16" s="1843">
        <v>21.8</v>
      </c>
      <c r="D16" s="1843">
        <v>18.5</v>
      </c>
      <c r="E16" s="1843">
        <v>18.6</v>
      </c>
      <c r="F16" s="1843">
        <v>-0.7</v>
      </c>
      <c r="G16" s="1844">
        <v>-3.3</v>
      </c>
    </row>
    <row r="17" spans="1:7" ht="15">
      <c r="A17" s="1842" t="s">
        <v>967</v>
      </c>
      <c r="B17" s="1843">
        <v>21.2</v>
      </c>
      <c r="C17" s="1843">
        <v>28.2</v>
      </c>
      <c r="D17" s="1843">
        <v>20.5</v>
      </c>
      <c r="E17" s="1843">
        <v>26.3</v>
      </c>
      <c r="F17" s="1843">
        <v>-0.7</v>
      </c>
      <c r="G17" s="1844">
        <v>-1.9</v>
      </c>
    </row>
    <row r="18" spans="1:7" ht="15">
      <c r="A18" s="1842" t="s">
        <v>968</v>
      </c>
      <c r="B18" s="1843">
        <v>11.6</v>
      </c>
      <c r="C18" s="1843">
        <v>9.7</v>
      </c>
      <c r="D18" s="1843">
        <v>15.1</v>
      </c>
      <c r="E18" s="1843">
        <v>12.4</v>
      </c>
      <c r="F18" s="1843">
        <v>3.5</v>
      </c>
      <c r="G18" s="1844">
        <v>2.7</v>
      </c>
    </row>
    <row r="19" spans="1:7" ht="15">
      <c r="A19" s="1842" t="s">
        <v>969</v>
      </c>
      <c r="B19" s="1843">
        <v>2.1</v>
      </c>
      <c r="C19" s="1843">
        <v>0.5</v>
      </c>
      <c r="D19" s="1843">
        <v>4.2</v>
      </c>
      <c r="E19" s="1843">
        <v>0.5</v>
      </c>
      <c r="F19" s="1843">
        <v>2.2</v>
      </c>
      <c r="G19" s="1847" t="s">
        <v>970</v>
      </c>
    </row>
    <row r="20" spans="1:7" ht="15">
      <c r="A20" s="1835" t="s">
        <v>971</v>
      </c>
      <c r="B20" s="1836">
        <v>0.5</v>
      </c>
      <c r="C20" s="1848" t="s">
        <v>327</v>
      </c>
      <c r="D20" s="1836">
        <v>0.5</v>
      </c>
      <c r="E20" s="1848" t="s">
        <v>970</v>
      </c>
      <c r="F20" s="1848" t="s">
        <v>970</v>
      </c>
      <c r="G20" s="1849" t="s">
        <v>970</v>
      </c>
    </row>
    <row r="21" spans="1:7" ht="15">
      <c r="A21" s="1850" t="s">
        <v>984</v>
      </c>
      <c r="B21" s="1851"/>
      <c r="C21" s="1852"/>
      <c r="D21" s="1853"/>
      <c r="E21" s="1853"/>
      <c r="F21" s="1853"/>
      <c r="G21" s="1854"/>
    </row>
    <row r="22" spans="1:7" ht="15">
      <c r="A22" s="1855" t="s">
        <v>985</v>
      </c>
      <c r="B22" s="1833">
        <v>15.4</v>
      </c>
      <c r="C22" s="1833">
        <v>19.9</v>
      </c>
      <c r="D22" s="1833">
        <v>12.6</v>
      </c>
      <c r="E22" s="1856">
        <v>16</v>
      </c>
      <c r="F22" s="1833">
        <v>-2.8</v>
      </c>
      <c r="G22" s="1834">
        <v>-4.4</v>
      </c>
    </row>
    <row r="23" spans="1:7" ht="15">
      <c r="A23" s="1857" t="s">
        <v>986</v>
      </c>
      <c r="B23" s="1843">
        <v>48.7</v>
      </c>
      <c r="C23" s="1843">
        <v>37.4</v>
      </c>
      <c r="D23" s="1843">
        <v>48.7</v>
      </c>
      <c r="E23" s="1843">
        <v>34</v>
      </c>
      <c r="F23" s="1846">
        <v>0</v>
      </c>
      <c r="G23" s="1844">
        <v>-3.4</v>
      </c>
    </row>
    <row r="24" spans="1:7" ht="15">
      <c r="A24" s="1857" t="s">
        <v>987</v>
      </c>
      <c r="B24" s="1843">
        <v>3.5</v>
      </c>
      <c r="C24" s="1843">
        <v>1.5</v>
      </c>
      <c r="D24" s="1843">
        <v>2.4</v>
      </c>
      <c r="E24" s="1843">
        <v>1.5</v>
      </c>
      <c r="F24" s="1843">
        <v>-1.1</v>
      </c>
      <c r="G24" s="1844">
        <v>0.1</v>
      </c>
    </row>
    <row r="25" spans="1:7" ht="15">
      <c r="A25" s="1857" t="s">
        <v>988</v>
      </c>
      <c r="B25" s="1843">
        <v>2.3</v>
      </c>
      <c r="C25" s="1843">
        <v>1.5</v>
      </c>
      <c r="D25" s="1843">
        <v>1.9</v>
      </c>
      <c r="E25" s="1846">
        <v>1</v>
      </c>
      <c r="F25" s="1843">
        <v>-0.5</v>
      </c>
      <c r="G25" s="1844">
        <v>-0.4</v>
      </c>
    </row>
    <row r="26" spans="1:7" ht="15">
      <c r="A26" s="1857" t="s">
        <v>989</v>
      </c>
      <c r="B26" s="1843">
        <v>2.3</v>
      </c>
      <c r="C26" s="1843">
        <v>6.3</v>
      </c>
      <c r="D26" s="1843">
        <v>2.9</v>
      </c>
      <c r="E26" s="1843">
        <v>9.3</v>
      </c>
      <c r="F26" s="1843">
        <v>0.6</v>
      </c>
      <c r="G26" s="1845">
        <v>3</v>
      </c>
    </row>
    <row r="27" spans="1:7" ht="15">
      <c r="A27" s="1857" t="s">
        <v>990</v>
      </c>
      <c r="B27" s="1843">
        <v>20.2</v>
      </c>
      <c r="C27" s="1843">
        <v>28.6</v>
      </c>
      <c r="D27" s="1843">
        <v>21.9</v>
      </c>
      <c r="E27" s="1843">
        <v>28.9</v>
      </c>
      <c r="F27" s="1843">
        <v>1.7</v>
      </c>
      <c r="G27" s="1844">
        <v>0.2</v>
      </c>
    </row>
    <row r="28" spans="1:7" ht="15">
      <c r="A28" s="1857" t="s">
        <v>991</v>
      </c>
      <c r="B28" s="1843">
        <v>0.1</v>
      </c>
      <c r="C28" s="1858" t="s">
        <v>970</v>
      </c>
      <c r="D28" s="1859">
        <v>0.5</v>
      </c>
      <c r="E28" s="1858" t="s">
        <v>970</v>
      </c>
      <c r="F28" s="1843">
        <v>0.4</v>
      </c>
      <c r="G28" s="1847" t="s">
        <v>970</v>
      </c>
    </row>
    <row r="29" spans="1:7" ht="15">
      <c r="A29" s="1857" t="s">
        <v>992</v>
      </c>
      <c r="B29" s="1843">
        <v>0.3</v>
      </c>
      <c r="C29" s="1858" t="s">
        <v>327</v>
      </c>
      <c r="D29" s="1858" t="s">
        <v>970</v>
      </c>
      <c r="E29" s="1858" t="s">
        <v>970</v>
      </c>
      <c r="F29" s="1843">
        <v>-0.3</v>
      </c>
      <c r="G29" s="1847" t="s">
        <v>970</v>
      </c>
    </row>
    <row r="30" spans="1:7" ht="15">
      <c r="A30" s="1857" t="s">
        <v>993</v>
      </c>
      <c r="B30" s="1843">
        <v>7.4</v>
      </c>
      <c r="C30" s="1843">
        <v>4.8</v>
      </c>
      <c r="D30" s="1843">
        <v>9.3</v>
      </c>
      <c r="E30" s="1843">
        <v>10.3</v>
      </c>
      <c r="F30" s="1843">
        <v>1.9</v>
      </c>
      <c r="G30" s="1844">
        <v>5.5</v>
      </c>
    </row>
    <row r="31" spans="1:7" ht="15.75" thickBot="1">
      <c r="A31" s="1860" t="s">
        <v>994</v>
      </c>
      <c r="B31" s="1861" t="s">
        <v>327</v>
      </c>
      <c r="C31" s="1861" t="s">
        <v>327</v>
      </c>
      <c r="D31" s="1861" t="s">
        <v>970</v>
      </c>
      <c r="E31" s="1861" t="s">
        <v>970</v>
      </c>
      <c r="F31" s="1861" t="s">
        <v>970</v>
      </c>
      <c r="G31" s="1862" t="s">
        <v>970</v>
      </c>
    </row>
    <row r="32" spans="1:7" ht="16.5" customHeight="1">
      <c r="A32" s="1815" t="s">
        <v>995</v>
      </c>
      <c r="B32" s="1815"/>
      <c r="C32" s="1815"/>
      <c r="D32" s="1815"/>
      <c r="E32" s="1815"/>
      <c r="F32" s="1815"/>
      <c r="G32" s="1815"/>
    </row>
    <row r="33" spans="1:7" ht="12.75">
      <c r="A33" s="1815" t="s">
        <v>1223</v>
      </c>
      <c r="B33" s="1815"/>
      <c r="C33" s="1815"/>
      <c r="D33" s="1815"/>
      <c r="E33" s="1815"/>
      <c r="F33" s="1815"/>
      <c r="G33" s="1815"/>
    </row>
    <row r="35" spans="1:8" ht="16.5">
      <c r="A35" s="1702" t="s">
        <v>999</v>
      </c>
      <c r="B35" s="1702"/>
      <c r="C35" s="1702"/>
      <c r="D35" s="1702"/>
      <c r="E35" s="1702"/>
      <c r="F35" s="1702"/>
      <c r="G35" s="1702"/>
      <c r="H35" s="1702"/>
    </row>
    <row r="36" spans="1:8" ht="15.75" thickBot="1">
      <c r="A36" s="1703"/>
      <c r="B36" s="1703"/>
      <c r="C36" s="1703"/>
      <c r="D36" s="1703"/>
      <c r="E36" s="1703"/>
      <c r="F36" s="1703"/>
      <c r="G36" s="1705" t="s">
        <v>602</v>
      </c>
      <c r="H36" s="1703"/>
    </row>
    <row r="37" spans="1:8" ht="15.75" thickBot="1">
      <c r="A37" s="1863" t="s">
        <v>1184</v>
      </c>
      <c r="B37" s="1864">
        <v>2002</v>
      </c>
      <c r="C37" s="1864">
        <v>2003</v>
      </c>
      <c r="D37" s="1864">
        <v>2004</v>
      </c>
      <c r="E37" s="1864">
        <v>2005</v>
      </c>
      <c r="F37" s="1864">
        <v>2006</v>
      </c>
      <c r="G37" s="1865">
        <v>2007</v>
      </c>
      <c r="H37" s="1703"/>
    </row>
    <row r="38" spans="1:8" ht="30.75" thickTop="1">
      <c r="A38" s="1866" t="s">
        <v>996</v>
      </c>
      <c r="B38" s="1867">
        <v>38444</v>
      </c>
      <c r="C38" s="1867">
        <v>39483</v>
      </c>
      <c r="D38" s="1867">
        <v>28109</v>
      </c>
      <c r="E38" s="1867">
        <v>21462</v>
      </c>
      <c r="F38" s="1867">
        <v>16100</v>
      </c>
      <c r="G38" s="1868">
        <v>12702</v>
      </c>
      <c r="H38" s="1703"/>
    </row>
    <row r="39" spans="1:8" ht="45.75" thickBot="1">
      <c r="A39" s="1869" t="s">
        <v>997</v>
      </c>
      <c r="B39" s="1870">
        <v>11</v>
      </c>
      <c r="C39" s="1870">
        <v>12.2</v>
      </c>
      <c r="D39" s="1870">
        <v>10.9</v>
      </c>
      <c r="E39" s="1870">
        <v>10.4</v>
      </c>
      <c r="F39" s="1870">
        <v>10.1</v>
      </c>
      <c r="G39" s="1871">
        <v>9.4</v>
      </c>
      <c r="H39" s="1703"/>
    </row>
    <row r="40" spans="1:8" ht="12.75">
      <c r="A40" s="1872" t="s">
        <v>998</v>
      </c>
      <c r="B40" s="1762"/>
      <c r="C40" s="1762"/>
      <c r="D40" s="1762"/>
      <c r="E40" s="1762"/>
      <c r="F40" s="1762"/>
      <c r="G40" s="1762"/>
      <c r="H40" s="1762"/>
    </row>
    <row r="41" spans="1:8" ht="15.75" customHeight="1">
      <c r="A41" s="1762" t="s">
        <v>1000</v>
      </c>
      <c r="B41" s="1762"/>
      <c r="C41" s="1762"/>
      <c r="D41" s="1762"/>
      <c r="E41" s="1762"/>
      <c r="F41" s="1762"/>
      <c r="G41" s="1762"/>
      <c r="H41" s="1762"/>
    </row>
    <row r="42" spans="1:8" ht="12.75">
      <c r="A42" s="1762" t="s">
        <v>1070</v>
      </c>
      <c r="B42" s="1762"/>
      <c r="C42" s="1762"/>
      <c r="D42" s="1762"/>
      <c r="E42" s="1762"/>
      <c r="F42" s="1762"/>
      <c r="G42" s="1762"/>
      <c r="H42" s="1762"/>
    </row>
  </sheetData>
  <hyperlinks>
    <hyperlink ref="A40" r:id="rId1" display="http://www.upsvar.sk/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5" sqref="E5"/>
    </sheetView>
  </sheetViews>
  <sheetFormatPr defaultColWidth="9.140625" defaultRowHeight="15"/>
  <cols>
    <col min="1" max="1" width="19.140625" style="97" customWidth="1"/>
    <col min="2" max="13" width="9.7109375" style="97" customWidth="1"/>
    <col min="14" max="16384" width="9.140625" style="97" customWidth="1"/>
  </cols>
  <sheetData>
    <row r="1" s="96" customFormat="1" ht="14.25">
      <c r="A1" s="96" t="s">
        <v>1134</v>
      </c>
    </row>
    <row r="2" spans="1:13" ht="15.75" thickBot="1">
      <c r="A2" s="97" t="s">
        <v>1135</v>
      </c>
      <c r="L2" s="1985" t="s">
        <v>564</v>
      </c>
      <c r="M2" s="1985"/>
    </row>
    <row r="3" spans="1:13" ht="16.5" customHeight="1" thickBot="1">
      <c r="A3" s="98" t="s">
        <v>1041</v>
      </c>
      <c r="B3" s="99">
        <v>1996</v>
      </c>
      <c r="C3" s="100">
        <v>1997</v>
      </c>
      <c r="D3" s="100">
        <v>1998</v>
      </c>
      <c r="E3" s="100">
        <v>1999</v>
      </c>
      <c r="F3" s="100">
        <v>2000</v>
      </c>
      <c r="G3" s="100">
        <v>2001</v>
      </c>
      <c r="H3" s="100">
        <v>2002</v>
      </c>
      <c r="I3" s="100">
        <v>2003</v>
      </c>
      <c r="J3" s="100">
        <v>2004</v>
      </c>
      <c r="K3" s="100">
        <v>2005</v>
      </c>
      <c r="L3" s="100">
        <v>2006</v>
      </c>
      <c r="M3" s="101">
        <v>2007</v>
      </c>
    </row>
    <row r="4" spans="1:13" ht="15.75" thickTop="1">
      <c r="A4" s="102" t="s">
        <v>1136</v>
      </c>
      <c r="B4" s="103" t="s">
        <v>1137</v>
      </c>
      <c r="C4" s="104" t="s">
        <v>1137</v>
      </c>
      <c r="D4" s="104" t="s">
        <v>1137</v>
      </c>
      <c r="E4" s="104" t="s">
        <v>1137</v>
      </c>
      <c r="F4" s="104" t="s">
        <v>1137</v>
      </c>
      <c r="G4" s="104" t="s">
        <v>1137</v>
      </c>
      <c r="H4" s="104">
        <v>49.3</v>
      </c>
      <c r="I4" s="104">
        <v>45.1</v>
      </c>
      <c r="J4" s="104">
        <v>55.9</v>
      </c>
      <c r="K4" s="104">
        <v>51.1</v>
      </c>
      <c r="L4" s="104" t="s">
        <v>1138</v>
      </c>
      <c r="M4" s="105">
        <v>48.2</v>
      </c>
    </row>
    <row r="5" spans="1:13" ht="14.25" customHeight="1">
      <c r="A5" s="102" t="s">
        <v>1139</v>
      </c>
      <c r="B5" s="103" t="s">
        <v>1137</v>
      </c>
      <c r="C5" s="104" t="s">
        <v>1137</v>
      </c>
      <c r="D5" s="104" t="s">
        <v>1137</v>
      </c>
      <c r="E5" s="104" t="s">
        <v>1137</v>
      </c>
      <c r="F5" s="104" t="s">
        <v>1137</v>
      </c>
      <c r="G5" s="104" t="s">
        <v>1137</v>
      </c>
      <c r="H5" s="104">
        <v>53.4</v>
      </c>
      <c r="I5" s="104">
        <v>48.3</v>
      </c>
      <c r="J5" s="104">
        <v>58.9</v>
      </c>
      <c r="K5" s="104">
        <v>54.3</v>
      </c>
      <c r="L5" s="104" t="s">
        <v>1140</v>
      </c>
      <c r="M5" s="105">
        <v>52.6</v>
      </c>
    </row>
    <row r="6" spans="1:13" ht="14.25" customHeight="1">
      <c r="A6" s="102" t="s">
        <v>1141</v>
      </c>
      <c r="B6" s="103" t="s">
        <v>1137</v>
      </c>
      <c r="C6" s="104" t="s">
        <v>1137</v>
      </c>
      <c r="D6" s="104" t="s">
        <v>1137</v>
      </c>
      <c r="E6" s="104" t="s">
        <v>1137</v>
      </c>
      <c r="F6" s="104">
        <v>58.6</v>
      </c>
      <c r="G6" s="104">
        <v>54.7</v>
      </c>
      <c r="H6" s="104">
        <v>57.8</v>
      </c>
      <c r="I6" s="104">
        <v>52.8</v>
      </c>
      <c r="J6" s="104">
        <v>62.6</v>
      </c>
      <c r="K6" s="104">
        <v>57.9</v>
      </c>
      <c r="L6" s="104" t="s">
        <v>1142</v>
      </c>
      <c r="M6" s="105">
        <v>56.5</v>
      </c>
    </row>
    <row r="7" spans="1:13" ht="14.25" customHeight="1">
      <c r="A7" s="102" t="s">
        <v>1082</v>
      </c>
      <c r="B7" s="103">
        <v>90.2</v>
      </c>
      <c r="C7" s="104">
        <v>79.3</v>
      </c>
      <c r="D7" s="104">
        <v>80.4</v>
      </c>
      <c r="E7" s="104">
        <v>84.4</v>
      </c>
      <c r="F7" s="104">
        <v>79.2</v>
      </c>
      <c r="G7" s="104">
        <v>80.5</v>
      </c>
      <c r="H7" s="104">
        <v>82.8</v>
      </c>
      <c r="I7" s="104">
        <v>84.9</v>
      </c>
      <c r="J7" s="104">
        <v>89.8</v>
      </c>
      <c r="K7" s="104">
        <v>84.2</v>
      </c>
      <c r="L7" s="104">
        <v>81.7</v>
      </c>
      <c r="M7" s="105">
        <v>73.8</v>
      </c>
    </row>
    <row r="8" spans="1:13" ht="14.25" customHeight="1">
      <c r="A8" s="102" t="s">
        <v>1084</v>
      </c>
      <c r="B8" s="103">
        <v>18.8</v>
      </c>
      <c r="C8" s="104">
        <v>29.5</v>
      </c>
      <c r="D8" s="104">
        <v>28</v>
      </c>
      <c r="E8" s="104">
        <v>28.3</v>
      </c>
      <c r="F8" s="104">
        <v>30.4</v>
      </c>
      <c r="G8" s="104">
        <v>30.1</v>
      </c>
      <c r="H8" s="104">
        <v>30.1</v>
      </c>
      <c r="I8" s="104">
        <v>23.8</v>
      </c>
      <c r="J8" s="104">
        <v>38.1</v>
      </c>
      <c r="K8" s="104">
        <v>31.6</v>
      </c>
      <c r="L8" s="104">
        <v>34</v>
      </c>
      <c r="M8" s="105">
        <v>21.4</v>
      </c>
    </row>
    <row r="9" spans="1:13" ht="14.25" customHeight="1">
      <c r="A9" s="102" t="s">
        <v>1143</v>
      </c>
      <c r="B9" s="103">
        <v>46.5</v>
      </c>
      <c r="C9" s="104">
        <v>44.1</v>
      </c>
      <c r="D9" s="104">
        <v>42.1</v>
      </c>
      <c r="E9" s="104">
        <v>46.5</v>
      </c>
      <c r="F9" s="104">
        <v>42.1</v>
      </c>
      <c r="G9" s="104">
        <v>48.5</v>
      </c>
      <c r="H9" s="104">
        <v>45.6</v>
      </c>
      <c r="I9" s="104">
        <v>40.7</v>
      </c>
      <c r="J9" s="104">
        <v>58.4</v>
      </c>
      <c r="K9" s="104">
        <v>50.5</v>
      </c>
      <c r="L9" s="104">
        <v>44.9</v>
      </c>
      <c r="M9" s="105">
        <v>48.6</v>
      </c>
    </row>
    <row r="10" spans="1:13" ht="14.25" customHeight="1">
      <c r="A10" s="102" t="s">
        <v>1144</v>
      </c>
      <c r="B10" s="103">
        <v>70.6</v>
      </c>
      <c r="C10" s="104">
        <v>72.6</v>
      </c>
      <c r="D10" s="104">
        <v>72.5</v>
      </c>
      <c r="E10" s="104">
        <v>70.1</v>
      </c>
      <c r="F10" s="104">
        <v>75.8</v>
      </c>
      <c r="G10" s="104">
        <v>73.6</v>
      </c>
      <c r="H10" s="104">
        <v>70.3</v>
      </c>
      <c r="I10" s="104">
        <v>70.8</v>
      </c>
      <c r="J10" s="104">
        <v>71.4</v>
      </c>
      <c r="K10" s="104">
        <v>72.3</v>
      </c>
      <c r="L10" s="104">
        <v>70</v>
      </c>
      <c r="M10" s="105">
        <v>65.8</v>
      </c>
    </row>
    <row r="11" spans="1:13" ht="14.25" customHeight="1">
      <c r="A11" s="102" t="s">
        <v>1094</v>
      </c>
      <c r="B11" s="103">
        <v>72.9</v>
      </c>
      <c r="C11" s="104">
        <v>72.9</v>
      </c>
      <c r="D11" s="104">
        <v>72</v>
      </c>
      <c r="E11" s="104">
        <v>75.4</v>
      </c>
      <c r="F11" s="104">
        <v>72.8</v>
      </c>
      <c r="G11" s="104">
        <v>78.8</v>
      </c>
      <c r="H11" s="104">
        <v>69.1</v>
      </c>
      <c r="I11" s="104">
        <v>65</v>
      </c>
      <c r="J11" s="104">
        <v>81.7</v>
      </c>
      <c r="K11" s="104">
        <v>74.7</v>
      </c>
      <c r="L11" s="104">
        <v>72</v>
      </c>
      <c r="M11" s="105">
        <v>69.6</v>
      </c>
    </row>
    <row r="12" spans="1:13" ht="14.25" customHeight="1">
      <c r="A12" s="102" t="s">
        <v>1145</v>
      </c>
      <c r="B12" s="103">
        <v>22.1</v>
      </c>
      <c r="C12" s="104">
        <v>21.8</v>
      </c>
      <c r="D12" s="104">
        <v>17.7</v>
      </c>
      <c r="E12" s="104">
        <v>13.4</v>
      </c>
      <c r="F12" s="104">
        <v>21.3</v>
      </c>
      <c r="G12" s="104">
        <v>22.3</v>
      </c>
      <c r="H12" s="104">
        <v>23</v>
      </c>
      <c r="I12" s="104">
        <v>21.6</v>
      </c>
      <c r="J12" s="104">
        <v>25.1</v>
      </c>
      <c r="K12" s="104">
        <v>30.8</v>
      </c>
      <c r="L12" s="104">
        <v>24.2</v>
      </c>
      <c r="M12" s="105">
        <v>33</v>
      </c>
    </row>
    <row r="13" spans="1:13" ht="14.25" customHeight="1">
      <c r="A13" s="102" t="s">
        <v>1146</v>
      </c>
      <c r="B13" s="103">
        <v>90</v>
      </c>
      <c r="C13" s="104">
        <v>77.1</v>
      </c>
      <c r="D13" s="104">
        <v>80.3</v>
      </c>
      <c r="E13" s="104">
        <v>87.7</v>
      </c>
      <c r="F13" s="104">
        <v>94.6</v>
      </c>
      <c r="G13" s="104">
        <v>90.6</v>
      </c>
      <c r="H13" s="104">
        <v>84.5</v>
      </c>
      <c r="I13" s="104">
        <v>83</v>
      </c>
      <c r="J13" s="104">
        <v>101</v>
      </c>
      <c r="K13" s="104">
        <v>84.2</v>
      </c>
      <c r="L13" s="104">
        <v>91.5</v>
      </c>
      <c r="M13" s="105">
        <v>81.2</v>
      </c>
    </row>
    <row r="14" spans="1:13" ht="14.25" customHeight="1">
      <c r="A14" s="102" t="s">
        <v>1147</v>
      </c>
      <c r="B14" s="103">
        <v>24.1</v>
      </c>
      <c r="C14" s="104">
        <v>24.2</v>
      </c>
      <c r="D14" s="104">
        <v>24.4</v>
      </c>
      <c r="E14" s="104">
        <v>23.3</v>
      </c>
      <c r="F14" s="104">
        <v>22.3</v>
      </c>
      <c r="G14" s="104">
        <v>19.7</v>
      </c>
      <c r="H14" s="104">
        <v>20</v>
      </c>
      <c r="I14" s="104">
        <v>19.2</v>
      </c>
      <c r="J14" s="104">
        <v>21.1</v>
      </c>
      <c r="K14" s="104">
        <v>20.8</v>
      </c>
      <c r="L14" s="104">
        <v>23</v>
      </c>
      <c r="M14" s="105">
        <v>22.2</v>
      </c>
    </row>
    <row r="15" spans="1:13" ht="14.25" customHeight="1">
      <c r="A15" s="102" t="s">
        <v>1148</v>
      </c>
      <c r="B15" s="103">
        <v>30</v>
      </c>
      <c r="C15" s="104">
        <v>22.5</v>
      </c>
      <c r="D15" s="104">
        <v>28.4</v>
      </c>
      <c r="E15" s="104">
        <v>21.5</v>
      </c>
      <c r="F15" s="104">
        <v>31</v>
      </c>
      <c r="G15" s="104">
        <v>23</v>
      </c>
      <c r="H15" s="104">
        <v>28.3</v>
      </c>
      <c r="I15" s="104">
        <v>27.1</v>
      </c>
      <c r="J15" s="104">
        <v>32.6</v>
      </c>
      <c r="K15" s="104">
        <v>17.7</v>
      </c>
      <c r="L15" s="104">
        <v>28.5</v>
      </c>
      <c r="M15" s="105">
        <v>34.7</v>
      </c>
    </row>
    <row r="16" spans="1:13" ht="14.25" customHeight="1">
      <c r="A16" s="102" t="s">
        <v>1149</v>
      </c>
      <c r="B16" s="103">
        <v>71.4</v>
      </c>
      <c r="C16" s="104">
        <v>66.3</v>
      </c>
      <c r="D16" s="104">
        <v>76.1</v>
      </c>
      <c r="E16" s="104">
        <v>72.4</v>
      </c>
      <c r="F16" s="104">
        <v>71.2</v>
      </c>
      <c r="G16" s="104">
        <v>66.2</v>
      </c>
      <c r="H16" s="104">
        <v>74.4</v>
      </c>
      <c r="I16" s="104">
        <v>62.5</v>
      </c>
      <c r="J16" s="104">
        <v>75.8</v>
      </c>
      <c r="K16" s="104">
        <v>69.9</v>
      </c>
      <c r="L16" s="104">
        <v>67.4</v>
      </c>
      <c r="M16" s="105">
        <v>62.2</v>
      </c>
    </row>
    <row r="17" spans="1:13" ht="14.25" customHeight="1">
      <c r="A17" s="102" t="s">
        <v>1100</v>
      </c>
      <c r="B17" s="103" t="s">
        <v>1137</v>
      </c>
      <c r="C17" s="104">
        <v>28.6</v>
      </c>
      <c r="D17" s="104">
        <v>35.8</v>
      </c>
      <c r="E17" s="104">
        <v>32.4</v>
      </c>
      <c r="F17" s="104">
        <v>32</v>
      </c>
      <c r="G17" s="104">
        <v>28</v>
      </c>
      <c r="H17" s="104">
        <v>31.2</v>
      </c>
      <c r="I17" s="104">
        <v>27.5</v>
      </c>
      <c r="J17" s="104">
        <v>36.7</v>
      </c>
      <c r="K17" s="104">
        <v>36.4</v>
      </c>
      <c r="L17" s="104">
        <v>37.3</v>
      </c>
      <c r="M17" s="105">
        <v>34.1</v>
      </c>
    </row>
    <row r="18" spans="1:13" ht="14.25" customHeight="1">
      <c r="A18" s="102" t="s">
        <v>1150</v>
      </c>
      <c r="B18" s="103">
        <v>28.6</v>
      </c>
      <c r="C18" s="104">
        <v>21.9</v>
      </c>
      <c r="D18" s="104">
        <v>20</v>
      </c>
      <c r="E18" s="104">
        <v>21.2</v>
      </c>
      <c r="F18" s="104">
        <v>16.3</v>
      </c>
      <c r="G18" s="104">
        <v>19.4</v>
      </c>
      <c r="H18" s="104">
        <v>21.9</v>
      </c>
      <c r="I18" s="104">
        <v>19.8</v>
      </c>
      <c r="J18" s="104">
        <v>13.3</v>
      </c>
      <c r="K18" s="104">
        <v>17.6</v>
      </c>
      <c r="L18" s="104">
        <v>11.1</v>
      </c>
      <c r="M18" s="105">
        <v>12.5</v>
      </c>
    </row>
    <row r="19" spans="1:13" ht="14.25" customHeight="1">
      <c r="A19" s="102" t="s">
        <v>1101</v>
      </c>
      <c r="B19" s="103">
        <v>24</v>
      </c>
      <c r="C19" s="104">
        <v>25.9</v>
      </c>
      <c r="D19" s="104">
        <v>25.5</v>
      </c>
      <c r="E19" s="104">
        <v>24.1</v>
      </c>
      <c r="F19" s="104">
        <v>27</v>
      </c>
      <c r="G19" s="104">
        <v>27.1</v>
      </c>
      <c r="H19" s="104">
        <v>33.8</v>
      </c>
      <c r="I19" s="104">
        <v>27.9</v>
      </c>
      <c r="J19" s="104">
        <v>29.4</v>
      </c>
      <c r="K19" s="104">
        <v>36.1</v>
      </c>
      <c r="L19" s="104">
        <v>27.8</v>
      </c>
      <c r="M19" s="105">
        <v>36</v>
      </c>
    </row>
    <row r="20" spans="1:13" ht="14.25" customHeight="1">
      <c r="A20" s="102" t="s">
        <v>1102</v>
      </c>
      <c r="B20" s="103">
        <v>26.9</v>
      </c>
      <c r="C20" s="104">
        <v>30</v>
      </c>
      <c r="D20" s="104">
        <v>28.7</v>
      </c>
      <c r="E20" s="104">
        <v>26.1</v>
      </c>
      <c r="F20" s="104">
        <v>33.4</v>
      </c>
      <c r="G20" s="104">
        <v>30.6</v>
      </c>
      <c r="H20" s="104">
        <v>36.3</v>
      </c>
      <c r="I20" s="104">
        <v>35.8</v>
      </c>
      <c r="J20" s="104">
        <v>40.3</v>
      </c>
      <c r="K20" s="104">
        <v>37.3</v>
      </c>
      <c r="L20" s="104">
        <v>23.6</v>
      </c>
      <c r="M20" s="105">
        <v>39.2</v>
      </c>
    </row>
    <row r="21" spans="1:13" ht="14.25" customHeight="1">
      <c r="A21" s="102" t="s">
        <v>1103</v>
      </c>
      <c r="B21" s="103">
        <v>66.3</v>
      </c>
      <c r="C21" s="104">
        <v>58.9</v>
      </c>
      <c r="D21" s="104">
        <v>61.3</v>
      </c>
      <c r="E21" s="104">
        <v>59.5</v>
      </c>
      <c r="F21" s="104">
        <v>55.8</v>
      </c>
      <c r="G21" s="104">
        <v>55</v>
      </c>
      <c r="H21" s="104">
        <v>59.7</v>
      </c>
      <c r="I21" s="104">
        <v>61.4</v>
      </c>
      <c r="J21" s="104">
        <v>68.2</v>
      </c>
      <c r="K21" s="104">
        <v>60.2</v>
      </c>
      <c r="L21" s="104">
        <v>59.7</v>
      </c>
      <c r="M21" s="105">
        <v>56</v>
      </c>
    </row>
    <row r="22" spans="1:13" ht="14.25" customHeight="1">
      <c r="A22" s="102" t="s">
        <v>1096</v>
      </c>
      <c r="B22" s="103">
        <v>32.8</v>
      </c>
      <c r="C22" s="104">
        <v>42.2</v>
      </c>
      <c r="D22" s="104">
        <v>41.4</v>
      </c>
      <c r="E22" s="104">
        <v>36</v>
      </c>
      <c r="F22" s="104" t="s">
        <v>1137</v>
      </c>
      <c r="G22" s="104" t="s">
        <v>1137</v>
      </c>
      <c r="H22" s="104">
        <v>35.2</v>
      </c>
      <c r="I22" s="104">
        <v>26.4</v>
      </c>
      <c r="J22" s="104">
        <v>51.2</v>
      </c>
      <c r="K22" s="104">
        <v>45</v>
      </c>
      <c r="L22" s="104">
        <v>40.7</v>
      </c>
      <c r="M22" s="105">
        <v>35.9</v>
      </c>
    </row>
    <row r="23" spans="1:13" ht="14.25" customHeight="1">
      <c r="A23" s="102" t="s">
        <v>1105</v>
      </c>
      <c r="B23" s="103">
        <v>89.6</v>
      </c>
      <c r="C23" s="104">
        <v>77.3</v>
      </c>
      <c r="D23" s="104">
        <v>76.9</v>
      </c>
      <c r="E23" s="104">
        <v>82.8</v>
      </c>
      <c r="F23" s="104">
        <v>83.6</v>
      </c>
      <c r="G23" s="104">
        <v>79.7</v>
      </c>
      <c r="H23" s="104">
        <v>78.1</v>
      </c>
      <c r="I23" s="104">
        <v>87.4</v>
      </c>
      <c r="J23" s="104">
        <v>89.1</v>
      </c>
      <c r="K23" s="104">
        <v>86.6</v>
      </c>
      <c r="L23" s="104">
        <v>84.6</v>
      </c>
      <c r="M23" s="105">
        <v>72.1</v>
      </c>
    </row>
    <row r="24" spans="1:13" ht="14.25" customHeight="1">
      <c r="A24" s="102" t="s">
        <v>1151</v>
      </c>
      <c r="B24" s="103">
        <v>50.1</v>
      </c>
      <c r="C24" s="104">
        <v>52</v>
      </c>
      <c r="D24" s="104">
        <v>50.7</v>
      </c>
      <c r="E24" s="104">
        <v>54.3</v>
      </c>
      <c r="F24" s="104">
        <v>44.7</v>
      </c>
      <c r="G24" s="104">
        <v>52.4</v>
      </c>
      <c r="H24" s="104">
        <v>49.7</v>
      </c>
      <c r="I24" s="104">
        <v>43.8</v>
      </c>
      <c r="J24" s="104">
        <v>59.2</v>
      </c>
      <c r="K24" s="104">
        <v>50.3</v>
      </c>
      <c r="L24" s="104">
        <v>49.1</v>
      </c>
      <c r="M24" s="105">
        <v>47.8</v>
      </c>
    </row>
    <row r="25" spans="1:13" ht="14.25" customHeight="1">
      <c r="A25" s="102" t="s">
        <v>1107</v>
      </c>
      <c r="B25" s="103">
        <v>34.6</v>
      </c>
      <c r="C25" s="104">
        <v>32.1</v>
      </c>
      <c r="D25" s="104">
        <v>36.2</v>
      </c>
      <c r="E25" s="104">
        <v>35</v>
      </c>
      <c r="F25" s="104">
        <v>32.3</v>
      </c>
      <c r="G25" s="104">
        <v>35.3</v>
      </c>
      <c r="H25" s="104">
        <v>38.5</v>
      </c>
      <c r="I25" s="104">
        <v>34</v>
      </c>
      <c r="J25" s="104">
        <v>42.8</v>
      </c>
      <c r="K25" s="104">
        <v>39.5</v>
      </c>
      <c r="L25" s="104">
        <v>32.4</v>
      </c>
      <c r="M25" s="105">
        <v>39.1</v>
      </c>
    </row>
    <row r="26" spans="1:13" ht="14.25" customHeight="1">
      <c r="A26" s="102" t="s">
        <v>1108</v>
      </c>
      <c r="B26" s="103">
        <v>17.1</v>
      </c>
      <c r="C26" s="104">
        <v>11.9</v>
      </c>
      <c r="D26" s="104">
        <v>10.1</v>
      </c>
      <c r="E26" s="104">
        <v>16</v>
      </c>
      <c r="F26" s="104">
        <v>15.7</v>
      </c>
      <c r="G26" s="104">
        <v>8.4</v>
      </c>
      <c r="H26" s="104">
        <v>17.9</v>
      </c>
      <c r="I26" s="104">
        <v>8.6</v>
      </c>
      <c r="J26" s="104">
        <v>15.6</v>
      </c>
      <c r="K26" s="104">
        <v>6.6</v>
      </c>
      <c r="L26" s="104">
        <v>23.8</v>
      </c>
      <c r="M26" s="105">
        <v>21.8</v>
      </c>
    </row>
    <row r="27" spans="1:13" ht="14.25" customHeight="1">
      <c r="A27" s="102" t="s">
        <v>1109</v>
      </c>
      <c r="B27" s="103">
        <v>17.6</v>
      </c>
      <c r="C27" s="104">
        <v>29.7</v>
      </c>
      <c r="D27" s="104">
        <v>25.7</v>
      </c>
      <c r="E27" s="104">
        <v>27.8</v>
      </c>
      <c r="F27" s="104">
        <v>22.9</v>
      </c>
      <c r="G27" s="104">
        <v>30.4</v>
      </c>
      <c r="H27" s="104">
        <v>19.2</v>
      </c>
      <c r="I27" s="104">
        <v>14.3</v>
      </c>
      <c r="J27" s="104">
        <v>34</v>
      </c>
      <c r="K27" s="104">
        <v>29.6</v>
      </c>
      <c r="L27" s="104">
        <v>27.5</v>
      </c>
      <c r="M27" s="105">
        <v>15.4</v>
      </c>
    </row>
    <row r="28" spans="1:13" ht="14.25" customHeight="1">
      <c r="A28" s="102" t="s">
        <v>1113</v>
      </c>
      <c r="B28" s="103">
        <v>39</v>
      </c>
      <c r="C28" s="104">
        <v>41.6</v>
      </c>
      <c r="D28" s="104">
        <v>48.3</v>
      </c>
      <c r="E28" s="104">
        <v>37.1</v>
      </c>
      <c r="F28" s="104">
        <v>42.5</v>
      </c>
      <c r="G28" s="104">
        <v>46</v>
      </c>
      <c r="H28" s="104">
        <v>48.9</v>
      </c>
      <c r="I28" s="104">
        <v>34.5</v>
      </c>
      <c r="J28" s="104">
        <v>45.3</v>
      </c>
      <c r="K28" s="104">
        <v>47</v>
      </c>
      <c r="L28" s="104">
        <v>41.9</v>
      </c>
      <c r="M28" s="105">
        <v>45.5</v>
      </c>
    </row>
    <row r="29" spans="1:13" ht="14.25" customHeight="1">
      <c r="A29" s="102" t="s">
        <v>1112</v>
      </c>
      <c r="B29" s="103">
        <v>41.3</v>
      </c>
      <c r="C29" s="104">
        <v>45.7</v>
      </c>
      <c r="D29" s="104">
        <v>41.1</v>
      </c>
      <c r="E29" s="104">
        <v>35.6</v>
      </c>
      <c r="F29" s="104">
        <v>30.9</v>
      </c>
      <c r="G29" s="104">
        <v>40.3</v>
      </c>
      <c r="H29" s="104">
        <v>38.3</v>
      </c>
      <c r="I29" s="104">
        <v>30.2</v>
      </c>
      <c r="J29" s="104">
        <v>47.8</v>
      </c>
      <c r="K29" s="104">
        <v>42.8</v>
      </c>
      <c r="L29" s="104">
        <v>38.3</v>
      </c>
      <c r="M29" s="105">
        <v>39.9</v>
      </c>
    </row>
    <row r="30" spans="1:13" ht="14.25" customHeight="1">
      <c r="A30" s="102" t="s">
        <v>1152</v>
      </c>
      <c r="B30" s="103">
        <v>40.8</v>
      </c>
      <c r="C30" s="104">
        <v>37.2</v>
      </c>
      <c r="D30" s="104">
        <v>29.4</v>
      </c>
      <c r="E30" s="104">
        <v>21.6</v>
      </c>
      <c r="F30" s="104">
        <v>36.1</v>
      </c>
      <c r="G30" s="104">
        <v>33.8</v>
      </c>
      <c r="H30" s="104">
        <v>32.7</v>
      </c>
      <c r="I30" s="104">
        <v>35.4</v>
      </c>
      <c r="J30" s="104">
        <v>33.2</v>
      </c>
      <c r="K30" s="104">
        <v>37.2</v>
      </c>
      <c r="L30" s="104">
        <v>35.6</v>
      </c>
      <c r="M30" s="105">
        <v>37.1</v>
      </c>
    </row>
    <row r="31" spans="1:13" ht="14.25" customHeight="1">
      <c r="A31" s="102" t="s">
        <v>1153</v>
      </c>
      <c r="B31" s="103">
        <v>60.7</v>
      </c>
      <c r="C31" s="104">
        <v>59.7</v>
      </c>
      <c r="D31" s="104">
        <v>56.5</v>
      </c>
      <c r="E31" s="104">
        <v>60.2</v>
      </c>
      <c r="F31" s="104">
        <v>59.8</v>
      </c>
      <c r="G31" s="104">
        <v>58.8</v>
      </c>
      <c r="H31" s="104">
        <v>62.3</v>
      </c>
      <c r="I31" s="104">
        <v>55.5</v>
      </c>
      <c r="J31" s="104">
        <v>59.8</v>
      </c>
      <c r="K31" s="104">
        <v>63.4</v>
      </c>
      <c r="L31" s="104">
        <v>54.6</v>
      </c>
      <c r="M31" s="105">
        <v>62.6</v>
      </c>
    </row>
    <row r="32" spans="1:13" ht="14.25" customHeight="1">
      <c r="A32" s="102" t="s">
        <v>1119</v>
      </c>
      <c r="B32" s="103">
        <v>81.5</v>
      </c>
      <c r="C32" s="104">
        <v>73.8</v>
      </c>
      <c r="D32" s="104">
        <v>75.4</v>
      </c>
      <c r="E32" s="104">
        <v>80.5</v>
      </c>
      <c r="F32" s="104">
        <v>80.1</v>
      </c>
      <c r="G32" s="104">
        <v>70.8</v>
      </c>
      <c r="H32" s="104">
        <v>80</v>
      </c>
      <c r="I32" s="104">
        <v>78</v>
      </c>
      <c r="J32" s="104">
        <v>77.7</v>
      </c>
      <c r="K32" s="104">
        <v>79.6</v>
      </c>
      <c r="L32" s="104" t="s">
        <v>1154</v>
      </c>
      <c r="M32" s="105">
        <v>73.5</v>
      </c>
    </row>
    <row r="33" spans="1:13" ht="14.25" customHeight="1">
      <c r="A33" s="102" t="s">
        <v>1155</v>
      </c>
      <c r="B33" s="103">
        <v>36.9</v>
      </c>
      <c r="C33" s="104">
        <v>40.1</v>
      </c>
      <c r="D33" s="104">
        <v>42.1</v>
      </c>
      <c r="E33" s="104">
        <v>32.8</v>
      </c>
      <c r="F33" s="104">
        <v>43.7</v>
      </c>
      <c r="G33" s="104">
        <v>40.2</v>
      </c>
      <c r="H33" s="104">
        <v>42.3</v>
      </c>
      <c r="I33" s="104">
        <v>29.6</v>
      </c>
      <c r="J33" s="104" t="s">
        <v>1137</v>
      </c>
      <c r="K33" s="104">
        <v>41.1</v>
      </c>
      <c r="L33" s="104" t="s">
        <v>1137</v>
      </c>
      <c r="M33" s="105" t="s">
        <v>1137</v>
      </c>
    </row>
    <row r="34" spans="1:13" ht="14.25" customHeight="1">
      <c r="A34" s="106" t="s">
        <v>1156</v>
      </c>
      <c r="B34" s="103">
        <v>22.7</v>
      </c>
      <c r="C34" s="104">
        <v>25.6</v>
      </c>
      <c r="D34" s="104">
        <v>29.5</v>
      </c>
      <c r="E34" s="104">
        <v>27.5</v>
      </c>
      <c r="F34" s="104">
        <v>24.5</v>
      </c>
      <c r="G34" s="104">
        <v>20.8</v>
      </c>
      <c r="H34" s="104">
        <v>26.4</v>
      </c>
      <c r="I34" s="104">
        <v>21.8</v>
      </c>
      <c r="J34" s="104">
        <v>35.2</v>
      </c>
      <c r="K34" s="104">
        <v>30.8</v>
      </c>
      <c r="L34" s="104">
        <v>30.1</v>
      </c>
      <c r="M34" s="105">
        <v>21.8</v>
      </c>
    </row>
    <row r="35" spans="1:13" ht="14.25" customHeight="1">
      <c r="A35" s="102" t="s">
        <v>1051</v>
      </c>
      <c r="B35" s="103">
        <v>19.8</v>
      </c>
      <c r="C35" s="104">
        <v>20</v>
      </c>
      <c r="D35" s="104">
        <v>22.3</v>
      </c>
      <c r="E35" s="104">
        <v>19.2</v>
      </c>
      <c r="F35" s="104">
        <v>22.3</v>
      </c>
      <c r="G35" s="104">
        <v>20.3</v>
      </c>
      <c r="H35" s="104">
        <v>21</v>
      </c>
      <c r="I35" s="104">
        <v>20.9</v>
      </c>
      <c r="J35" s="104">
        <v>22.6</v>
      </c>
      <c r="K35" s="104">
        <v>23.2</v>
      </c>
      <c r="L35" s="104">
        <v>23.6</v>
      </c>
      <c r="M35" s="105" t="s">
        <v>1137</v>
      </c>
    </row>
    <row r="36" spans="1:13" ht="14.25" customHeight="1">
      <c r="A36" s="102" t="s">
        <v>1157</v>
      </c>
      <c r="B36" s="103">
        <v>45.3</v>
      </c>
      <c r="C36" s="104">
        <v>43.1</v>
      </c>
      <c r="D36" s="104">
        <v>46.9</v>
      </c>
      <c r="E36" s="104">
        <v>44.5</v>
      </c>
      <c r="F36" s="104">
        <v>46.1</v>
      </c>
      <c r="G36" s="104">
        <v>40.7</v>
      </c>
      <c r="H36" s="104">
        <v>41</v>
      </c>
      <c r="I36" s="104">
        <v>46.1</v>
      </c>
      <c r="J36" s="104">
        <v>47.7</v>
      </c>
      <c r="K36" s="104">
        <v>49.1</v>
      </c>
      <c r="L36" s="104">
        <v>46</v>
      </c>
      <c r="M36" s="105" t="s">
        <v>1137</v>
      </c>
    </row>
    <row r="37" spans="1:13" ht="15.75" thickBot="1">
      <c r="A37" s="107" t="s">
        <v>1050</v>
      </c>
      <c r="B37" s="108" t="s">
        <v>1137</v>
      </c>
      <c r="C37" s="109" t="s">
        <v>1137</v>
      </c>
      <c r="D37" s="109" t="s">
        <v>1137</v>
      </c>
      <c r="E37" s="109" t="s">
        <v>1137</v>
      </c>
      <c r="F37" s="109" t="s">
        <v>1137</v>
      </c>
      <c r="G37" s="109" t="s">
        <v>1137</v>
      </c>
      <c r="H37" s="109" t="s">
        <v>1137</v>
      </c>
      <c r="I37" s="109" t="s">
        <v>1137</v>
      </c>
      <c r="J37" s="109" t="s">
        <v>1137</v>
      </c>
      <c r="K37" s="109" t="s">
        <v>1137</v>
      </c>
      <c r="L37" s="109">
        <v>58.6</v>
      </c>
      <c r="M37" s="110">
        <v>59.4</v>
      </c>
    </row>
    <row r="38" spans="1:13" s="112" customFormat="1" ht="12.75">
      <c r="A38" s="111" t="s">
        <v>1158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s="112" customFormat="1" ht="12.75">
      <c r="A39" s="111" t="s">
        <v>1159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</sheetData>
  <mergeCells count="1">
    <mergeCell ref="L2:M2"/>
  </mergeCells>
  <printOptions/>
  <pageMargins left="0.7874015748031497" right="0.7874015748031497" top="0.7874015748031497" bottom="0.31496062992125984" header="0.5118110236220472" footer="0.31496062992125984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G7" sqref="G7"/>
    </sheetView>
  </sheetViews>
  <sheetFormatPr defaultColWidth="9.140625" defaultRowHeight="15"/>
  <cols>
    <col min="1" max="1" width="63.28125" style="1932" customWidth="1"/>
    <col min="2" max="2" width="13.421875" style="1904" customWidth="1"/>
    <col min="3" max="3" width="12.00390625" style="1904" customWidth="1"/>
    <col min="4" max="16384" width="9.140625" style="1904" customWidth="1"/>
  </cols>
  <sheetData>
    <row r="1" ht="14.25">
      <c r="A1" s="1903" t="s">
        <v>972</v>
      </c>
    </row>
    <row r="2" spans="1:3" ht="15.75" thickBot="1">
      <c r="A2" s="1905"/>
      <c r="C2" s="1906" t="s">
        <v>604</v>
      </c>
    </row>
    <row r="3" spans="1:3" ht="30">
      <c r="A3" s="1907" t="s">
        <v>1001</v>
      </c>
      <c r="B3" s="1908" t="s">
        <v>1002</v>
      </c>
      <c r="C3" s="1909" t="s">
        <v>1003</v>
      </c>
    </row>
    <row r="4" spans="1:3" ht="15">
      <c r="A4" s="1910"/>
      <c r="B4" s="1911" t="s">
        <v>1004</v>
      </c>
      <c r="C4" s="1912" t="s">
        <v>1005</v>
      </c>
    </row>
    <row r="5" spans="1:3" ht="15.75" thickBot="1">
      <c r="A5" s="1913"/>
      <c r="B5" s="1914" t="s">
        <v>1006</v>
      </c>
      <c r="C5" s="1915" t="s">
        <v>1007</v>
      </c>
    </row>
    <row r="6" spans="1:3" ht="30.75" thickTop="1">
      <c r="A6" s="1933" t="s">
        <v>973</v>
      </c>
      <c r="B6" s="1934">
        <v>21.6</v>
      </c>
      <c r="C6" s="1935">
        <f>SUM(B6/293.73)*100</f>
        <v>7.3536921662751515</v>
      </c>
    </row>
    <row r="7" spans="1:3" ht="30">
      <c r="A7" s="1917" t="s">
        <v>974</v>
      </c>
      <c r="B7" s="1936">
        <v>2.4</v>
      </c>
      <c r="C7" s="1937">
        <f aca="true" t="shared" si="0" ref="C7:C26">SUM(B7/293.73)*100</f>
        <v>0.8170769073639056</v>
      </c>
    </row>
    <row r="8" spans="1:3" ht="30">
      <c r="A8" s="1920" t="s">
        <v>975</v>
      </c>
      <c r="B8" s="1938">
        <v>15.5</v>
      </c>
      <c r="C8" s="1937">
        <f t="shared" si="0"/>
        <v>5.276955026725223</v>
      </c>
    </row>
    <row r="9" spans="1:3" ht="30">
      <c r="A9" s="1917" t="s">
        <v>976</v>
      </c>
      <c r="B9" s="1936">
        <v>1.922178</v>
      </c>
      <c r="C9" s="1937">
        <f t="shared" si="0"/>
        <v>0.6544030231845571</v>
      </c>
    </row>
    <row r="10" spans="1:3" ht="45">
      <c r="A10" s="1920" t="s">
        <v>977</v>
      </c>
      <c r="B10" s="1938">
        <v>110</v>
      </c>
      <c r="C10" s="1937">
        <f t="shared" si="0"/>
        <v>37.449358254179</v>
      </c>
    </row>
    <row r="11" spans="1:3" ht="30">
      <c r="A11" s="1910" t="s">
        <v>978</v>
      </c>
      <c r="B11" s="1939">
        <v>24.315274</v>
      </c>
      <c r="C11" s="1937">
        <f t="shared" si="0"/>
        <v>8.278103700677491</v>
      </c>
    </row>
    <row r="12" spans="1:3" ht="18.75" customHeight="1">
      <c r="A12" s="1920" t="s">
        <v>979</v>
      </c>
      <c r="B12" s="1938">
        <v>2.31811</v>
      </c>
      <c r="C12" s="1937">
        <f t="shared" si="0"/>
        <v>0.7891975623872264</v>
      </c>
    </row>
    <row r="13" spans="1:3" ht="30">
      <c r="A13" s="1920" t="s">
        <v>980</v>
      </c>
      <c r="B13" s="1938">
        <v>1.595046</v>
      </c>
      <c r="C13" s="1937">
        <f t="shared" si="0"/>
        <v>0.5430313553263201</v>
      </c>
    </row>
    <row r="14" spans="1:3" ht="45">
      <c r="A14" s="1910" t="s">
        <v>981</v>
      </c>
      <c r="B14" s="1939">
        <v>3.451551</v>
      </c>
      <c r="C14" s="1937">
        <f t="shared" si="0"/>
        <v>1.175076090286998</v>
      </c>
    </row>
    <row r="15" spans="1:3" ht="18.75" customHeight="1">
      <c r="A15" s="1920" t="s">
        <v>982</v>
      </c>
      <c r="B15" s="1938">
        <v>2.394192</v>
      </c>
      <c r="C15" s="1937">
        <f t="shared" si="0"/>
        <v>0.8150995812480849</v>
      </c>
    </row>
    <row r="16" spans="1:3" ht="33" customHeight="1">
      <c r="A16" s="1917" t="s">
        <v>983</v>
      </c>
      <c r="B16" s="1936">
        <v>0.028686</v>
      </c>
      <c r="C16" s="1937">
        <f t="shared" si="0"/>
        <v>0.009766111735267083</v>
      </c>
    </row>
    <row r="17" spans="1:3" ht="16.5" customHeight="1">
      <c r="A17" s="1922" t="s">
        <v>1008</v>
      </c>
      <c r="B17" s="1940">
        <f>SUM(B6:B16)</f>
        <v>185.52503699999997</v>
      </c>
      <c r="C17" s="1941">
        <f t="shared" si="0"/>
        <v>63.16175977938923</v>
      </c>
    </row>
    <row r="18" spans="1:3" ht="15">
      <c r="A18" s="1923" t="s">
        <v>1009</v>
      </c>
      <c r="B18" s="1926"/>
      <c r="C18" s="1942"/>
    </row>
    <row r="19" spans="1:3" ht="15">
      <c r="A19" s="1924" t="s">
        <v>1010</v>
      </c>
      <c r="B19" s="1918">
        <v>42.5</v>
      </c>
      <c r="C19" s="1943">
        <f t="shared" si="0"/>
        <v>14.469070234569163</v>
      </c>
    </row>
    <row r="20" spans="1:3" ht="15">
      <c r="A20" s="1910" t="s">
        <v>1011</v>
      </c>
      <c r="B20" s="1919"/>
      <c r="C20" s="1942"/>
    </row>
    <row r="21" spans="1:3" ht="15">
      <c r="A21" s="1910" t="s">
        <v>1165</v>
      </c>
      <c r="B21" s="1919">
        <v>3.5</v>
      </c>
      <c r="C21" s="1943">
        <f t="shared" si="0"/>
        <v>1.1915704899056956</v>
      </c>
    </row>
    <row r="22" spans="1:3" ht="15">
      <c r="A22" s="1925" t="s">
        <v>1012</v>
      </c>
      <c r="B22" s="1926"/>
      <c r="C22" s="1944"/>
    </row>
    <row r="23" spans="1:3" ht="30">
      <c r="A23" s="1910" t="s">
        <v>1166</v>
      </c>
      <c r="B23" s="1918">
        <v>36.5</v>
      </c>
      <c r="C23" s="1943">
        <f t="shared" si="0"/>
        <v>12.426377966159398</v>
      </c>
    </row>
    <row r="24" spans="1:5" ht="15">
      <c r="A24" s="1927" t="s">
        <v>1013</v>
      </c>
      <c r="B24" s="1921">
        <f>SUM(B19:B23)</f>
        <v>82.5</v>
      </c>
      <c r="C24" s="1937">
        <f t="shared" si="0"/>
        <v>28.087018690634252</v>
      </c>
      <c r="E24" s="1945"/>
    </row>
    <row r="25" spans="1:3" ht="16.5" customHeight="1">
      <c r="A25" s="1916" t="s">
        <v>1014</v>
      </c>
      <c r="B25" s="1946"/>
      <c r="C25" s="1942"/>
    </row>
    <row r="26" spans="1:3" ht="15">
      <c r="A26" s="1917" t="s">
        <v>1015</v>
      </c>
      <c r="B26" s="1918">
        <v>25.7</v>
      </c>
      <c r="C26" s="1943">
        <f t="shared" si="0"/>
        <v>8.749531883021822</v>
      </c>
    </row>
    <row r="27" spans="1:3" ht="15" thickBot="1">
      <c r="A27" s="1928" t="s">
        <v>1016</v>
      </c>
      <c r="B27" s="1929">
        <v>293.73</v>
      </c>
      <c r="C27" s="1947">
        <v>100</v>
      </c>
    </row>
    <row r="28" s="1931" customFormat="1" ht="17.25" customHeight="1">
      <c r="A28" s="1930" t="s">
        <v>1167</v>
      </c>
    </row>
    <row r="29" spans="1:2" s="1931" customFormat="1" ht="12.75">
      <c r="A29" s="1930" t="s">
        <v>1070</v>
      </c>
      <c r="B29" s="1948"/>
    </row>
    <row r="30" ht="15">
      <c r="A30" s="1905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H10" sqref="H10"/>
    </sheetView>
  </sheetViews>
  <sheetFormatPr defaultColWidth="9.140625" defaultRowHeight="15"/>
  <cols>
    <col min="1" max="1" width="23.421875" style="1874" customWidth="1"/>
    <col min="2" max="2" width="20.8515625" style="1874" customWidth="1"/>
    <col min="3" max="4" width="19.28125" style="1874" customWidth="1"/>
    <col min="5" max="16384" width="9.140625" style="1874" customWidth="1"/>
  </cols>
  <sheetData>
    <row r="1" ht="15">
      <c r="A1" s="1873" t="s">
        <v>1017</v>
      </c>
    </row>
    <row r="2" ht="15">
      <c r="A2" s="1875" t="s">
        <v>1018</v>
      </c>
    </row>
    <row r="3" ht="13.5" customHeight="1" thickBot="1">
      <c r="D3" s="1876" t="s">
        <v>605</v>
      </c>
    </row>
    <row r="4" spans="1:4" ht="15.75" customHeight="1">
      <c r="A4" s="1877" t="s">
        <v>1019</v>
      </c>
      <c r="B4" s="1878" t="s">
        <v>1020</v>
      </c>
      <c r="C4" s="1879" t="s">
        <v>1021</v>
      </c>
      <c r="D4" s="1880" t="s">
        <v>1022</v>
      </c>
    </row>
    <row r="5" spans="1:4" ht="18" customHeight="1" thickBot="1">
      <c r="A5" s="1881"/>
      <c r="B5" s="1882" t="s">
        <v>1023</v>
      </c>
      <c r="C5" s="1883" t="s">
        <v>1024</v>
      </c>
      <c r="D5" s="1884" t="s">
        <v>1025</v>
      </c>
    </row>
    <row r="6" spans="1:4" ht="18" customHeight="1" thickTop="1">
      <c r="A6" s="1885"/>
      <c r="B6" s="1886" t="s">
        <v>1026</v>
      </c>
      <c r="C6" s="1887">
        <v>347.17</v>
      </c>
      <c r="D6" s="1888">
        <v>1830</v>
      </c>
    </row>
    <row r="7" spans="1:4" ht="18" customHeight="1">
      <c r="A7" s="1885"/>
      <c r="B7" s="1886" t="s">
        <v>1027</v>
      </c>
      <c r="C7" s="1887">
        <v>2927.15</v>
      </c>
      <c r="D7" s="1888">
        <v>7110.8</v>
      </c>
    </row>
    <row r="8" spans="1:4" ht="18" customHeight="1">
      <c r="A8" s="1889" t="s">
        <v>1028</v>
      </c>
      <c r="B8" s="1890"/>
      <c r="C8" s="1891">
        <v>3274.32</v>
      </c>
      <c r="D8" s="1892">
        <v>8940.8</v>
      </c>
    </row>
    <row r="9" spans="1:4" ht="18" customHeight="1">
      <c r="A9" s="1885"/>
      <c r="B9" s="1893" t="s">
        <v>1026</v>
      </c>
      <c r="C9" s="1887">
        <v>3918.42</v>
      </c>
      <c r="D9" s="1888">
        <v>20198.095999999998</v>
      </c>
    </row>
    <row r="10" spans="1:4" ht="18" customHeight="1">
      <c r="A10" s="1885"/>
      <c r="B10" s="1893" t="s">
        <v>731</v>
      </c>
      <c r="C10" s="1887">
        <v>25</v>
      </c>
      <c r="D10" s="1888">
        <v>92.5</v>
      </c>
    </row>
    <row r="11" spans="1:4" ht="18" customHeight="1">
      <c r="A11" s="1885"/>
      <c r="B11" s="1886" t="s">
        <v>1027</v>
      </c>
      <c r="C11" s="1887">
        <v>9356.37</v>
      </c>
      <c r="D11" s="1888">
        <v>21565.215</v>
      </c>
    </row>
    <row r="12" spans="1:4" ht="18" customHeight="1">
      <c r="A12" s="1885"/>
      <c r="B12" s="1886" t="s">
        <v>1029</v>
      </c>
      <c r="C12" s="1887">
        <v>152.4</v>
      </c>
      <c r="D12" s="1888">
        <v>1371.6</v>
      </c>
    </row>
    <row r="13" spans="1:4" ht="18" customHeight="1">
      <c r="A13" s="1889" t="s">
        <v>1030</v>
      </c>
      <c r="B13" s="1890"/>
      <c r="C13" s="1891">
        <v>13452.19</v>
      </c>
      <c r="D13" s="1892">
        <v>43227.41099999999</v>
      </c>
    </row>
    <row r="14" spans="1:4" ht="18" customHeight="1">
      <c r="A14" s="1885"/>
      <c r="B14" s="1886" t="s">
        <v>1027</v>
      </c>
      <c r="C14" s="1887">
        <v>5744.65</v>
      </c>
      <c r="D14" s="1888">
        <v>12412.927</v>
      </c>
    </row>
    <row r="15" spans="1:4" ht="18" customHeight="1">
      <c r="A15" s="1889" t="s">
        <v>1031</v>
      </c>
      <c r="B15" s="1890"/>
      <c r="C15" s="1891">
        <v>5744.65</v>
      </c>
      <c r="D15" s="1892">
        <v>12412.927</v>
      </c>
    </row>
    <row r="16" spans="1:4" ht="18" customHeight="1">
      <c r="A16" s="1885"/>
      <c r="B16" s="1893" t="s">
        <v>1026</v>
      </c>
      <c r="C16" s="1887">
        <v>5637.42</v>
      </c>
      <c r="D16" s="1888">
        <v>29321</v>
      </c>
    </row>
    <row r="17" spans="1:4" ht="18" customHeight="1">
      <c r="A17" s="1885"/>
      <c r="B17" s="1886" t="s">
        <v>1027</v>
      </c>
      <c r="C17" s="1887">
        <v>23207.21</v>
      </c>
      <c r="D17" s="1888">
        <v>47675.02</v>
      </c>
    </row>
    <row r="18" spans="1:4" ht="18" customHeight="1">
      <c r="A18" s="1885"/>
      <c r="B18" s="1886" t="s">
        <v>1029</v>
      </c>
      <c r="C18" s="1887">
        <v>1</v>
      </c>
      <c r="D18" s="1888">
        <v>9</v>
      </c>
    </row>
    <row r="19" spans="1:4" ht="18" customHeight="1">
      <c r="A19" s="1889" t="s">
        <v>1032</v>
      </c>
      <c r="B19" s="1894"/>
      <c r="C19" s="1891">
        <v>28845.63</v>
      </c>
      <c r="D19" s="1892">
        <v>77005.02</v>
      </c>
    </row>
    <row r="20" spans="1:4" ht="18" customHeight="1">
      <c r="A20" s="1885"/>
      <c r="B20" s="1886" t="s">
        <v>1027</v>
      </c>
      <c r="C20" s="1887">
        <v>2397.2</v>
      </c>
      <c r="D20" s="1888">
        <v>5174.88</v>
      </c>
    </row>
    <row r="21" spans="1:4" ht="18" customHeight="1">
      <c r="A21" s="1889" t="s">
        <v>1033</v>
      </c>
      <c r="B21" s="1890"/>
      <c r="C21" s="1891">
        <v>2397.2</v>
      </c>
      <c r="D21" s="1892">
        <v>5174.88</v>
      </c>
    </row>
    <row r="22" spans="1:4" ht="18" customHeight="1">
      <c r="A22" s="1885"/>
      <c r="B22" s="1893" t="s">
        <v>1026</v>
      </c>
      <c r="C22" s="1887">
        <v>701.01</v>
      </c>
      <c r="D22" s="1888">
        <v>3577.6</v>
      </c>
    </row>
    <row r="23" spans="1:4" ht="18" customHeight="1">
      <c r="A23" s="1885"/>
      <c r="B23" s="1886" t="s">
        <v>1027</v>
      </c>
      <c r="C23" s="1887">
        <v>7553.73</v>
      </c>
      <c r="D23" s="1888">
        <v>16355.7</v>
      </c>
    </row>
    <row r="24" spans="1:4" ht="18" customHeight="1">
      <c r="A24" s="1885"/>
      <c r="B24" s="1886" t="s">
        <v>1034</v>
      </c>
      <c r="C24" s="1887">
        <v>199.8</v>
      </c>
      <c r="D24" s="1888">
        <v>539.46</v>
      </c>
    </row>
    <row r="25" spans="1:4" ht="18" customHeight="1">
      <c r="A25" s="1889" t="s">
        <v>1035</v>
      </c>
      <c r="B25" s="1890"/>
      <c r="C25" s="1891">
        <v>8454.54</v>
      </c>
      <c r="D25" s="1892">
        <v>20472.76</v>
      </c>
    </row>
    <row r="26" spans="1:4" ht="18" customHeight="1">
      <c r="A26" s="1885"/>
      <c r="B26" s="1893" t="s">
        <v>1026</v>
      </c>
      <c r="C26" s="1887">
        <v>30</v>
      </c>
      <c r="D26" s="1888">
        <v>153</v>
      </c>
    </row>
    <row r="27" spans="1:4" ht="18" customHeight="1">
      <c r="A27" s="1885"/>
      <c r="B27" s="1886" t="s">
        <v>1027</v>
      </c>
      <c r="C27" s="1887">
        <v>4100.53</v>
      </c>
      <c r="D27" s="1888">
        <v>7859.593000000001</v>
      </c>
    </row>
    <row r="28" spans="1:4" ht="18" customHeight="1">
      <c r="A28" s="1889" t="s">
        <v>1036</v>
      </c>
      <c r="B28" s="1890"/>
      <c r="C28" s="1891">
        <v>4130.53</v>
      </c>
      <c r="D28" s="1892">
        <v>8012.593000000001</v>
      </c>
    </row>
    <row r="29" spans="1:4" ht="18" customHeight="1">
      <c r="A29" s="1885"/>
      <c r="B29" s="1886" t="s">
        <v>1027</v>
      </c>
      <c r="C29" s="1887">
        <v>13342.44</v>
      </c>
      <c r="D29" s="1888">
        <v>27219.526999999995</v>
      </c>
    </row>
    <row r="30" spans="1:4" ht="18" customHeight="1">
      <c r="A30" s="1889" t="s">
        <v>1037</v>
      </c>
      <c r="B30" s="1890"/>
      <c r="C30" s="1891">
        <v>13342.44</v>
      </c>
      <c r="D30" s="1892">
        <v>27219.526999999995</v>
      </c>
    </row>
    <row r="31" spans="1:4" ht="18" customHeight="1">
      <c r="A31" s="1885"/>
      <c r="B31" s="1893" t="s">
        <v>1026</v>
      </c>
      <c r="C31" s="1887">
        <f>C6+C9+C16+C22+C26</f>
        <v>10634.02</v>
      </c>
      <c r="D31" s="1888">
        <f>D6+D9+D16+D22+D26</f>
        <v>55079.695999999996</v>
      </c>
    </row>
    <row r="32" spans="1:4" ht="18" customHeight="1">
      <c r="A32" s="1885"/>
      <c r="B32" s="1893" t="s">
        <v>731</v>
      </c>
      <c r="C32" s="1887">
        <v>25</v>
      </c>
      <c r="D32" s="1888">
        <v>92.5</v>
      </c>
    </row>
    <row r="33" spans="1:4" ht="18" customHeight="1">
      <c r="A33" s="1885"/>
      <c r="B33" s="1886" t="s">
        <v>1027</v>
      </c>
      <c r="C33" s="1887">
        <f>C7+C11+C14+C17+C20+C23+C27+C29</f>
        <v>68629.28</v>
      </c>
      <c r="D33" s="1888">
        <f>D7+D11+D14+D17+D20+D23+D27+D29</f>
        <v>145373.662</v>
      </c>
    </row>
    <row r="34" spans="1:4" ht="18" customHeight="1">
      <c r="A34" s="1885"/>
      <c r="B34" s="1886" t="s">
        <v>1029</v>
      </c>
      <c r="C34" s="1887">
        <f>C12+C18</f>
        <v>153.4</v>
      </c>
      <c r="D34" s="1888">
        <f>D12+D18</f>
        <v>1380.6</v>
      </c>
    </row>
    <row r="35" spans="1:4" ht="18" customHeight="1">
      <c r="A35" s="1889"/>
      <c r="B35" s="1894" t="s">
        <v>1034</v>
      </c>
      <c r="C35" s="1891">
        <v>199.8</v>
      </c>
      <c r="D35" s="1892">
        <v>539.46</v>
      </c>
    </row>
    <row r="36" spans="1:4" ht="18" customHeight="1" thickBot="1">
      <c r="A36" s="1895" t="s">
        <v>1038</v>
      </c>
      <c r="B36" s="1896"/>
      <c r="C36" s="1897">
        <f>SUM(C31:C35)</f>
        <v>79641.5</v>
      </c>
      <c r="D36" s="1898">
        <f>SUM(D31:D35)</f>
        <v>202465.918</v>
      </c>
    </row>
    <row r="37" spans="1:4" ht="13.5" customHeight="1">
      <c r="A37" s="1899" t="s">
        <v>1039</v>
      </c>
      <c r="B37" s="1900"/>
      <c r="C37" s="1901"/>
      <c r="D37" s="1901"/>
    </row>
    <row r="38" spans="1:4" ht="13.5" customHeight="1">
      <c r="A38" s="1899" t="s">
        <v>1070</v>
      </c>
      <c r="B38" s="1902"/>
      <c r="C38" s="1901"/>
      <c r="D38" s="1901"/>
    </row>
    <row r="39" ht="16.5" customHeight="1"/>
    <row r="40" s="1899" customFormat="1" ht="12.75"/>
    <row r="41" s="1899" customFormat="1" ht="12.75"/>
  </sheetData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2" sqref="B2"/>
    </sheetView>
  </sheetViews>
  <sheetFormatPr defaultColWidth="9.140625" defaultRowHeight="15"/>
  <cols>
    <col min="1" max="1" width="16.00390625" style="122" customWidth="1"/>
    <col min="2" max="2" width="11.140625" style="169" customWidth="1"/>
    <col min="3" max="3" width="9.8515625" style="169" customWidth="1"/>
    <col min="4" max="4" width="15.421875" style="170" customWidth="1"/>
    <col min="5" max="5" width="12.140625" style="117" customWidth="1"/>
    <col min="6" max="6" width="14.28125" style="117" customWidth="1"/>
    <col min="7" max="7" width="9.140625" style="117" customWidth="1"/>
    <col min="8" max="8" width="10.57421875" style="117" customWidth="1"/>
    <col min="9" max="9" width="13.00390625" style="117" customWidth="1"/>
    <col min="10" max="10" width="19.421875" style="117" customWidth="1"/>
    <col min="11" max="12" width="9.140625" style="117" customWidth="1"/>
    <col min="13" max="13" width="17.140625" style="117" customWidth="1"/>
    <col min="14" max="16384" width="9.140625" style="117" customWidth="1"/>
  </cols>
  <sheetData>
    <row r="1" spans="1:4" s="116" customFormat="1" ht="14.25">
      <c r="A1" s="113" t="s">
        <v>1160</v>
      </c>
      <c r="B1" s="114"/>
      <c r="C1" s="114"/>
      <c r="D1" s="115"/>
    </row>
    <row r="2" spans="1:10" ht="15.75" thickBot="1">
      <c r="A2" s="116"/>
      <c r="B2" s="116"/>
      <c r="C2" s="116"/>
      <c r="D2" s="116"/>
      <c r="E2" s="116"/>
      <c r="F2" s="116"/>
      <c r="J2" s="118" t="s">
        <v>565</v>
      </c>
    </row>
    <row r="3" spans="1:10" ht="15" customHeight="1">
      <c r="A3" s="1994" t="s">
        <v>1041</v>
      </c>
      <c r="B3" s="1997" t="s">
        <v>1161</v>
      </c>
      <c r="C3" s="1998"/>
      <c r="D3" s="1999"/>
      <c r="E3" s="1998" t="s">
        <v>1162</v>
      </c>
      <c r="F3" s="1998"/>
      <c r="G3" s="1986" t="s">
        <v>1163</v>
      </c>
      <c r="H3" s="1987"/>
      <c r="I3" s="1988"/>
      <c r="J3" s="1992" t="s">
        <v>1164</v>
      </c>
    </row>
    <row r="4" spans="1:10" ht="15.75" customHeight="1">
      <c r="A4" s="1995"/>
      <c r="B4" s="1991"/>
      <c r="C4" s="2000"/>
      <c r="D4" s="2000"/>
      <c r="E4" s="2000" t="s">
        <v>1168</v>
      </c>
      <c r="F4" s="2000"/>
      <c r="G4" s="1989"/>
      <c r="H4" s="1990"/>
      <c r="I4" s="1991"/>
      <c r="J4" s="1993"/>
    </row>
    <row r="5" spans="1:13" ht="46.5" customHeight="1" thickBot="1">
      <c r="A5" s="1996"/>
      <c r="B5" s="119" t="s">
        <v>1169</v>
      </c>
      <c r="C5" s="120" t="s">
        <v>1170</v>
      </c>
      <c r="D5" s="120" t="s">
        <v>1171</v>
      </c>
      <c r="E5" s="120" t="s">
        <v>1172</v>
      </c>
      <c r="F5" s="120" t="s">
        <v>1173</v>
      </c>
      <c r="G5" s="120" t="s">
        <v>1174</v>
      </c>
      <c r="H5" s="120" t="s">
        <v>1175</v>
      </c>
      <c r="I5" s="120" t="s">
        <v>1176</v>
      </c>
      <c r="J5" s="121" t="s">
        <v>1177</v>
      </c>
      <c r="K5" s="122"/>
      <c r="L5" s="122"/>
      <c r="M5" s="122"/>
    </row>
    <row r="6" spans="1:13" ht="15.75" thickTop="1">
      <c r="A6" s="123" t="s">
        <v>1178</v>
      </c>
      <c r="B6" s="124">
        <v>183452</v>
      </c>
      <c r="C6" s="125">
        <v>100</v>
      </c>
      <c r="D6" s="125">
        <v>50.6</v>
      </c>
      <c r="E6" s="126">
        <v>129723</v>
      </c>
      <c r="F6" s="127">
        <v>100</v>
      </c>
      <c r="G6" s="128">
        <v>12227</v>
      </c>
      <c r="H6" s="129">
        <v>100</v>
      </c>
      <c r="I6" s="130">
        <v>6.664958681289929</v>
      </c>
      <c r="J6" s="131">
        <v>112.1</v>
      </c>
      <c r="K6" s="122"/>
      <c r="L6" s="122"/>
      <c r="M6" s="132"/>
    </row>
    <row r="7" spans="1:13" ht="15">
      <c r="A7" s="133" t="s">
        <v>1179</v>
      </c>
      <c r="B7" s="134">
        <v>130547</v>
      </c>
      <c r="C7" s="135">
        <v>71.16139371606742</v>
      </c>
      <c r="D7" s="135">
        <v>41.78546965322545</v>
      </c>
      <c r="E7" s="136">
        <v>117081.1</v>
      </c>
      <c r="F7" s="137">
        <v>90.25469654571664</v>
      </c>
      <c r="G7" s="138">
        <v>5709</v>
      </c>
      <c r="H7" s="139">
        <v>46.69174777132575</v>
      </c>
      <c r="I7" s="137">
        <v>4.373137643913686</v>
      </c>
      <c r="J7" s="131">
        <v>100.9</v>
      </c>
      <c r="K7" s="122"/>
      <c r="L7" s="122"/>
      <c r="M7" s="132"/>
    </row>
    <row r="8" spans="1:13" ht="15">
      <c r="A8" s="140" t="s">
        <v>1082</v>
      </c>
      <c r="B8" s="124">
        <v>1386.062</v>
      </c>
      <c r="C8" s="141">
        <v>0.7555447746549505</v>
      </c>
      <c r="D8" s="141">
        <v>45.77483487450462</v>
      </c>
      <c r="E8" s="142">
        <v>2413.5</v>
      </c>
      <c r="F8" s="143">
        <v>1.8605027635808609</v>
      </c>
      <c r="G8" s="144">
        <v>70</v>
      </c>
      <c r="H8" s="143">
        <v>0.5725034759139609</v>
      </c>
      <c r="I8" s="143">
        <v>5.05027913614254</v>
      </c>
      <c r="J8" s="145">
        <v>94.1</v>
      </c>
      <c r="K8" s="146"/>
      <c r="L8" s="147"/>
      <c r="M8" s="132"/>
    </row>
    <row r="9" spans="1:13" ht="13.5" customHeight="1">
      <c r="A9" s="140" t="s">
        <v>1084</v>
      </c>
      <c r="B9" s="124">
        <v>5331</v>
      </c>
      <c r="C9" s="125">
        <v>2.9059372478904564</v>
      </c>
      <c r="D9" s="125">
        <v>49.011676013606696</v>
      </c>
      <c r="E9" s="148">
        <v>1574</v>
      </c>
      <c r="F9" s="130">
        <v>1.213354609437031</v>
      </c>
      <c r="G9" s="126">
        <v>564</v>
      </c>
      <c r="H9" s="130">
        <v>4.612742291649628</v>
      </c>
      <c r="I9" s="130">
        <v>10.579628587507035</v>
      </c>
      <c r="J9" s="131">
        <v>104.3</v>
      </c>
      <c r="K9" s="146"/>
      <c r="L9" s="147"/>
      <c r="M9" s="132"/>
    </row>
    <row r="10" spans="1:13" ht="13.5" customHeight="1">
      <c r="A10" s="123" t="s">
        <v>1089</v>
      </c>
      <c r="B10" s="124">
        <v>3606</v>
      </c>
      <c r="C10" s="125">
        <v>1.9656367878246082</v>
      </c>
      <c r="D10" s="125">
        <v>46.66752944221561</v>
      </c>
      <c r="E10" s="148">
        <v>954.4</v>
      </c>
      <c r="F10" s="130">
        <v>0.7357214988860881</v>
      </c>
      <c r="G10" s="126">
        <v>148</v>
      </c>
      <c r="H10" s="130">
        <v>1.210435920503803</v>
      </c>
      <c r="I10" s="130">
        <v>4.1042706600110925</v>
      </c>
      <c r="J10" s="131">
        <v>152.3</v>
      </c>
      <c r="K10" s="146"/>
      <c r="L10" s="122"/>
      <c r="M10" s="132"/>
    </row>
    <row r="11" spans="1:13" ht="13.5" customHeight="1">
      <c r="A11" s="123" t="s">
        <v>1090</v>
      </c>
      <c r="B11" s="124">
        <v>2712</v>
      </c>
      <c r="C11" s="125">
        <v>1.4783158537383077</v>
      </c>
      <c r="D11" s="125">
        <v>63.9622641509434</v>
      </c>
      <c r="E11" s="148">
        <v>2676.2</v>
      </c>
      <c r="F11" s="130">
        <v>2.063011185371908</v>
      </c>
      <c r="G11" s="126">
        <v>63</v>
      </c>
      <c r="H11" s="130">
        <v>0.5152531283225649</v>
      </c>
      <c r="I11" s="130">
        <v>2.3230088495575223</v>
      </c>
      <c r="J11" s="131">
        <v>103.2</v>
      </c>
      <c r="K11" s="146"/>
      <c r="L11" s="122"/>
      <c r="M11" s="132"/>
    </row>
    <row r="12" spans="1:13" ht="13.5" customHeight="1">
      <c r="A12" s="123" t="s">
        <v>1094</v>
      </c>
      <c r="B12" s="124">
        <v>17035</v>
      </c>
      <c r="C12" s="125">
        <v>9.28580773172274</v>
      </c>
      <c r="D12" s="125">
        <v>48.81788221808282</v>
      </c>
      <c r="E12" s="148">
        <v>13115.8</v>
      </c>
      <c r="F12" s="130">
        <v>10.110620321762525</v>
      </c>
      <c r="G12" s="126">
        <v>571</v>
      </c>
      <c r="H12" s="130">
        <v>4.669992639241024</v>
      </c>
      <c r="I12" s="130">
        <v>3.3519225124743173</v>
      </c>
      <c r="J12" s="131">
        <v>119.7</v>
      </c>
      <c r="K12" s="146"/>
      <c r="L12" s="122"/>
      <c r="M12" s="132"/>
    </row>
    <row r="13" spans="1:13" ht="13.5" customHeight="1">
      <c r="A13" s="140" t="s">
        <v>1091</v>
      </c>
      <c r="B13" s="124">
        <v>770</v>
      </c>
      <c r="C13" s="125">
        <v>0.41972832130475546</v>
      </c>
      <c r="D13" s="125">
        <v>18.16466147676339</v>
      </c>
      <c r="E13" s="148">
        <v>156.7</v>
      </c>
      <c r="F13" s="130">
        <v>0.12079584961803226</v>
      </c>
      <c r="G13" s="126">
        <v>37</v>
      </c>
      <c r="H13" s="130">
        <v>0.3026089801259508</v>
      </c>
      <c r="I13" s="130">
        <v>4.805194805194805</v>
      </c>
      <c r="J13" s="131">
        <v>224.7</v>
      </c>
      <c r="K13" s="146"/>
      <c r="L13" s="147"/>
      <c r="M13" s="132"/>
    </row>
    <row r="14" spans="1:13" ht="13.5" customHeight="1">
      <c r="A14" s="123" t="s">
        <v>1095</v>
      </c>
      <c r="B14" s="124">
        <v>3805</v>
      </c>
      <c r="C14" s="125">
        <v>2.0741120293046684</v>
      </c>
      <c r="D14" s="125">
        <v>29.123612705702257</v>
      </c>
      <c r="E14" s="148">
        <v>5949.8</v>
      </c>
      <c r="F14" s="130">
        <v>4.586542093537769</v>
      </c>
      <c r="G14" s="126">
        <v>600</v>
      </c>
      <c r="H14" s="130">
        <v>4.907172650691093</v>
      </c>
      <c r="I14" s="130">
        <v>15.768725361366624</v>
      </c>
      <c r="J14" s="131">
        <v>86.2</v>
      </c>
      <c r="K14" s="146"/>
      <c r="L14" s="122"/>
      <c r="M14" s="132"/>
    </row>
    <row r="15" spans="1:13" ht="13.5" customHeight="1">
      <c r="A15" s="123" t="s">
        <v>1114</v>
      </c>
      <c r="B15" s="124">
        <v>25690</v>
      </c>
      <c r="C15" s="125">
        <v>14.003663083531388</v>
      </c>
      <c r="D15" s="125">
        <v>51.431431431431434</v>
      </c>
      <c r="E15" s="148">
        <v>20959.3</v>
      </c>
      <c r="F15" s="130">
        <v>16.156965225904425</v>
      </c>
      <c r="G15" s="126">
        <v>973</v>
      </c>
      <c r="H15" s="130">
        <v>7.957798315204057</v>
      </c>
      <c r="I15" s="130">
        <v>3.7874659400544957</v>
      </c>
      <c r="J15" s="131">
        <v>97.4</v>
      </c>
      <c r="K15" s="146"/>
      <c r="L15" s="122"/>
      <c r="M15" s="132"/>
    </row>
    <row r="16" spans="1:13" ht="13.5" customHeight="1">
      <c r="A16" s="123" t="s">
        <v>1093</v>
      </c>
      <c r="B16" s="124">
        <v>29632</v>
      </c>
      <c r="C16" s="125">
        <v>16.152454047925342</v>
      </c>
      <c r="D16" s="125">
        <v>53.9</v>
      </c>
      <c r="E16" s="148">
        <v>22645.7</v>
      </c>
      <c r="F16" s="130">
        <v>17.45696599677775</v>
      </c>
      <c r="G16" s="126">
        <v>927</v>
      </c>
      <c r="H16" s="130">
        <v>7.58158174531774</v>
      </c>
      <c r="I16" s="130">
        <v>3.1283747300215983</v>
      </c>
      <c r="J16" s="131">
        <v>94.8</v>
      </c>
      <c r="K16" s="146"/>
      <c r="L16" s="122"/>
      <c r="M16" s="132"/>
    </row>
    <row r="17" spans="1:13" ht="13.5" customHeight="1">
      <c r="A17" s="140" t="s">
        <v>1098</v>
      </c>
      <c r="B17" s="124">
        <v>4307</v>
      </c>
      <c r="C17" s="125">
        <v>2.3477530907267297</v>
      </c>
      <c r="D17" s="125">
        <v>62.519959355494265</v>
      </c>
      <c r="E17" s="148">
        <v>1716.8</v>
      </c>
      <c r="F17" s="130">
        <v>1.323435319873885</v>
      </c>
      <c r="G17" s="126">
        <v>167</v>
      </c>
      <c r="H17" s="130">
        <v>1.3658297211090211</v>
      </c>
      <c r="I17" s="130">
        <v>3.8774088692825637</v>
      </c>
      <c r="J17" s="131">
        <v>90.3</v>
      </c>
      <c r="K17" s="146"/>
      <c r="L17" s="147"/>
      <c r="M17" s="132"/>
    </row>
    <row r="18" spans="1:13" ht="13.5" customHeight="1">
      <c r="A18" s="123" t="s">
        <v>1100</v>
      </c>
      <c r="B18" s="124">
        <v>14710</v>
      </c>
      <c r="C18" s="125">
        <v>8.01844624206877</v>
      </c>
      <c r="D18" s="125">
        <v>50.01359989120087</v>
      </c>
      <c r="E18" s="148">
        <v>24894</v>
      </c>
      <c r="F18" s="130">
        <v>19.190120487500288</v>
      </c>
      <c r="G18" s="126">
        <v>1157</v>
      </c>
      <c r="H18" s="130">
        <v>9.462664594749326</v>
      </c>
      <c r="I18" s="130">
        <v>7.865397688647178</v>
      </c>
      <c r="J18" s="131">
        <v>90.9</v>
      </c>
      <c r="K18" s="146"/>
      <c r="L18" s="122"/>
      <c r="M18" s="132"/>
    </row>
    <row r="19" spans="1:13" ht="13.5" customHeight="1">
      <c r="A19" s="140" t="s">
        <v>1150</v>
      </c>
      <c r="B19" s="124">
        <v>136</v>
      </c>
      <c r="C19" s="125">
        <v>0.07413383337330746</v>
      </c>
      <c r="D19" s="125">
        <v>14.7</v>
      </c>
      <c r="E19" s="148">
        <v>344.8</v>
      </c>
      <c r="F19" s="130">
        <v>0.2657971215590142</v>
      </c>
      <c r="G19" s="126">
        <v>22</v>
      </c>
      <c r="H19" s="130">
        <v>0.17992966385867343</v>
      </c>
      <c r="I19" s="130">
        <v>16.176470588235293</v>
      </c>
      <c r="J19" s="131">
        <v>96.8</v>
      </c>
      <c r="K19" s="122"/>
      <c r="L19" s="147"/>
      <c r="M19" s="132"/>
    </row>
    <row r="20" spans="1:13" ht="13.5" customHeight="1">
      <c r="A20" s="140" t="s">
        <v>1101</v>
      </c>
      <c r="B20" s="124">
        <v>1734</v>
      </c>
      <c r="C20" s="125">
        <v>0.9452063755096701</v>
      </c>
      <c r="D20" s="125">
        <v>27.83753411462514</v>
      </c>
      <c r="E20" s="148">
        <v>224.5</v>
      </c>
      <c r="F20" s="130">
        <v>0.17306106087586626</v>
      </c>
      <c r="G20" s="126">
        <v>133</v>
      </c>
      <c r="H20" s="130">
        <v>1.0877566042365256</v>
      </c>
      <c r="I20" s="130">
        <v>7.6701268742791235</v>
      </c>
      <c r="J20" s="131">
        <v>224.2</v>
      </c>
      <c r="K20" s="146"/>
      <c r="L20" s="147"/>
      <c r="M20" s="132"/>
    </row>
    <row r="21" spans="1:13" ht="13.5" customHeight="1">
      <c r="A21" s="140" t="s">
        <v>1102</v>
      </c>
      <c r="B21" s="124">
        <v>2837</v>
      </c>
      <c r="C21" s="125">
        <v>1.546453568235833</v>
      </c>
      <c r="D21" s="125">
        <v>45.26164645820038</v>
      </c>
      <c r="E21" s="148">
        <v>370.8</v>
      </c>
      <c r="F21" s="130">
        <v>0.28583982794107443</v>
      </c>
      <c r="G21" s="126">
        <v>139</v>
      </c>
      <c r="H21" s="130">
        <v>1.1368283307434366</v>
      </c>
      <c r="I21" s="130">
        <v>4.899541769474798</v>
      </c>
      <c r="J21" s="131">
        <v>199.5</v>
      </c>
      <c r="K21" s="146"/>
      <c r="L21" s="147"/>
      <c r="M21" s="132"/>
    </row>
    <row r="22" spans="1:13" ht="13.5" customHeight="1">
      <c r="A22" s="140" t="s">
        <v>1103</v>
      </c>
      <c r="B22" s="124">
        <v>129</v>
      </c>
      <c r="C22" s="125">
        <v>0.07031812136144605</v>
      </c>
      <c r="D22" s="125">
        <v>50.390625</v>
      </c>
      <c r="E22" s="148">
        <v>101.3</v>
      </c>
      <c r="F22" s="130">
        <v>0.07808946755779622</v>
      </c>
      <c r="G22" s="126">
        <v>4</v>
      </c>
      <c r="H22" s="130">
        <v>0.03271448433794062</v>
      </c>
      <c r="I22" s="130">
        <v>3.10077519379845</v>
      </c>
      <c r="J22" s="131">
        <v>92.5</v>
      </c>
      <c r="K22" s="146"/>
      <c r="L22" s="147"/>
      <c r="M22" s="132"/>
    </row>
    <row r="23" spans="1:13" ht="13.5" customHeight="1">
      <c r="A23" s="123" t="s">
        <v>1096</v>
      </c>
      <c r="B23" s="124">
        <v>5864</v>
      </c>
      <c r="C23" s="125">
        <v>3.196476462507904</v>
      </c>
      <c r="D23" s="125">
        <v>65.43912509764536</v>
      </c>
      <c r="E23" s="148">
        <v>1945.5</v>
      </c>
      <c r="F23" s="130">
        <v>1.4997340487037765</v>
      </c>
      <c r="G23" s="126">
        <v>512</v>
      </c>
      <c r="H23" s="130">
        <v>4.1874539952564</v>
      </c>
      <c r="I23" s="130">
        <v>8.731241473396999</v>
      </c>
      <c r="J23" s="131">
        <v>160.5</v>
      </c>
      <c r="K23" s="146"/>
      <c r="L23" s="122"/>
      <c r="M23" s="132"/>
    </row>
    <row r="24" spans="1:13" ht="13.5" customHeight="1">
      <c r="A24" s="140" t="s">
        <v>1104</v>
      </c>
      <c r="B24" s="124">
        <v>10</v>
      </c>
      <c r="C24" s="149">
        <v>0.005451017159802019</v>
      </c>
      <c r="D24" s="125">
        <v>31.25</v>
      </c>
      <c r="E24" s="148">
        <v>43.8</v>
      </c>
      <c r="F24" s="130">
        <v>0.03376425152054763</v>
      </c>
      <c r="G24" s="126">
        <v>4</v>
      </c>
      <c r="H24" s="130">
        <v>0.03271448433794062</v>
      </c>
      <c r="I24" s="130">
        <v>40</v>
      </c>
      <c r="J24" s="131">
        <v>109.2</v>
      </c>
      <c r="K24" s="146"/>
      <c r="L24" s="147"/>
      <c r="M24" s="132"/>
    </row>
    <row r="25" spans="1:13" ht="13.5" customHeight="1">
      <c r="A25" s="123" t="s">
        <v>1105</v>
      </c>
      <c r="B25" s="124">
        <v>1924.04</v>
      </c>
      <c r="C25" s="125">
        <v>1.0487975056145478</v>
      </c>
      <c r="D25" s="125">
        <v>56.95796329188869</v>
      </c>
      <c r="E25" s="148">
        <v>8624.8</v>
      </c>
      <c r="F25" s="130">
        <v>6.648628230922812</v>
      </c>
      <c r="G25" s="126">
        <v>191</v>
      </c>
      <c r="H25" s="130">
        <v>1.5621166271366647</v>
      </c>
      <c r="I25" s="130">
        <v>9.927028544105113</v>
      </c>
      <c r="J25" s="131">
        <v>97.2</v>
      </c>
      <c r="K25" s="146"/>
      <c r="L25" s="122"/>
      <c r="M25" s="132"/>
    </row>
    <row r="26" spans="1:13" ht="13.5" customHeight="1">
      <c r="A26" s="123" t="s">
        <v>1081</v>
      </c>
      <c r="B26" s="124">
        <v>3263</v>
      </c>
      <c r="C26" s="125">
        <v>1.7786668992433987</v>
      </c>
      <c r="D26" s="125">
        <v>39.43202416918429</v>
      </c>
      <c r="E26" s="148">
        <v>2345.1</v>
      </c>
      <c r="F26" s="130">
        <v>1.8077750283295946</v>
      </c>
      <c r="G26" s="126">
        <v>161</v>
      </c>
      <c r="H26" s="130">
        <v>1.3167579946021102</v>
      </c>
      <c r="I26" s="130">
        <v>4.934109714986209</v>
      </c>
      <c r="J26" s="131">
        <v>114.6</v>
      </c>
      <c r="K26" s="146"/>
      <c r="L26" s="122"/>
      <c r="M26" s="132"/>
    </row>
    <row r="27" spans="1:13" ht="13.5" customHeight="1">
      <c r="A27" s="123" t="s">
        <v>1107</v>
      </c>
      <c r="B27" s="124">
        <v>15906</v>
      </c>
      <c r="C27" s="125">
        <v>8.670387894381092</v>
      </c>
      <c r="D27" s="125">
        <v>52.27078540913572</v>
      </c>
      <c r="E27" s="148">
        <v>5447</v>
      </c>
      <c r="F27" s="130">
        <v>4.198946987041619</v>
      </c>
      <c r="G27" s="126">
        <v>2236</v>
      </c>
      <c r="H27" s="130">
        <v>18.287396744908808</v>
      </c>
      <c r="I27" s="130">
        <v>14.057588331447251</v>
      </c>
      <c r="J27" s="131">
        <v>180.7</v>
      </c>
      <c r="K27" s="146"/>
      <c r="L27" s="122"/>
      <c r="M27" s="132"/>
    </row>
    <row r="28" spans="1:13" ht="13.5" customHeight="1">
      <c r="A28" s="123" t="s">
        <v>1108</v>
      </c>
      <c r="B28" s="124">
        <v>3722</v>
      </c>
      <c r="C28" s="125">
        <v>2.0288685868783114</v>
      </c>
      <c r="D28" s="125">
        <v>40.69093691920848</v>
      </c>
      <c r="E28" s="148">
        <v>2358.6</v>
      </c>
      <c r="F28" s="130">
        <v>1.8181818181818181</v>
      </c>
      <c r="G28" s="126">
        <v>368</v>
      </c>
      <c r="H28" s="130">
        <v>3.0097325590905375</v>
      </c>
      <c r="I28" s="130">
        <v>9.887157442235358</v>
      </c>
      <c r="J28" s="131">
        <v>131.1</v>
      </c>
      <c r="K28" s="146"/>
      <c r="L28" s="122"/>
      <c r="M28" s="132"/>
    </row>
    <row r="29" spans="1:13" ht="13.5" customHeight="1">
      <c r="A29" s="123" t="s">
        <v>1109</v>
      </c>
      <c r="B29" s="124">
        <v>14264</v>
      </c>
      <c r="C29" s="125">
        <v>7.7753308767416</v>
      </c>
      <c r="D29" s="125">
        <v>62.29092973492292</v>
      </c>
      <c r="E29" s="148">
        <v>788.2</v>
      </c>
      <c r="F29" s="130">
        <v>0.6076023527053799</v>
      </c>
      <c r="G29" s="126">
        <v>2537</v>
      </c>
      <c r="H29" s="130">
        <v>20.74916169133884</v>
      </c>
      <c r="I29" s="130">
        <v>17.786034772854737</v>
      </c>
      <c r="J29" s="131">
        <v>167.4</v>
      </c>
      <c r="K29" s="122"/>
      <c r="L29" s="122"/>
      <c r="M29" s="132"/>
    </row>
    <row r="30" spans="1:13" ht="13.5" customHeight="1">
      <c r="A30" s="123" t="s">
        <v>1113</v>
      </c>
      <c r="B30" s="124">
        <v>508.77700000000004</v>
      </c>
      <c r="C30" s="125">
        <v>0.2773352157512592</v>
      </c>
      <c r="D30" s="125">
        <v>25.262015888778553</v>
      </c>
      <c r="E30" s="148">
        <v>398.8</v>
      </c>
      <c r="F30" s="130">
        <v>0.3074242809679085</v>
      </c>
      <c r="G30" s="126">
        <v>90</v>
      </c>
      <c r="H30" s="130">
        <v>0.736075897603664</v>
      </c>
      <c r="I30" s="130">
        <v>17.689478887606946</v>
      </c>
      <c r="J30" s="131">
        <v>141.2</v>
      </c>
      <c r="K30" s="146"/>
      <c r="L30" s="122"/>
      <c r="M30" s="132"/>
    </row>
    <row r="31" spans="1:13" ht="13.5" customHeight="1">
      <c r="A31" s="150" t="s">
        <v>1112</v>
      </c>
      <c r="B31" s="151">
        <v>1941</v>
      </c>
      <c r="C31" s="152">
        <v>1.058042430717572</v>
      </c>
      <c r="D31" s="152">
        <v>40.353430353430355</v>
      </c>
      <c r="E31" s="153">
        <v>393.3</v>
      </c>
      <c r="F31" s="154">
        <v>0.3031844776947804</v>
      </c>
      <c r="G31" s="155">
        <v>96</v>
      </c>
      <c r="H31" s="154">
        <v>0.7851476241105749</v>
      </c>
      <c r="I31" s="154">
        <v>4.945904173106646</v>
      </c>
      <c r="J31" s="156">
        <v>123</v>
      </c>
      <c r="K31" s="146"/>
      <c r="L31" s="113"/>
      <c r="M31" s="132"/>
    </row>
    <row r="32" spans="1:13" ht="13.5" customHeight="1">
      <c r="A32" s="123" t="s">
        <v>1092</v>
      </c>
      <c r="B32" s="124">
        <v>2267</v>
      </c>
      <c r="C32" s="125">
        <v>1.2357455901271177</v>
      </c>
      <c r="D32" s="125">
        <v>7.442547603414313</v>
      </c>
      <c r="E32" s="148">
        <v>444.5</v>
      </c>
      <c r="F32" s="130">
        <v>0.34265319180099135</v>
      </c>
      <c r="G32" s="126">
        <v>93</v>
      </c>
      <c r="H32" s="130">
        <v>0.7606117608571195</v>
      </c>
      <c r="I32" s="130">
        <v>4.102337891486546</v>
      </c>
      <c r="J32" s="131">
        <v>100</v>
      </c>
      <c r="K32" s="146"/>
      <c r="L32" s="122"/>
      <c r="M32" s="132"/>
    </row>
    <row r="33" spans="1:13" ht="12.75" customHeight="1">
      <c r="A33" s="123" t="s">
        <v>1115</v>
      </c>
      <c r="B33" s="124">
        <v>3201</v>
      </c>
      <c r="C33" s="125">
        <v>1.7448705928526262</v>
      </c>
      <c r="D33" s="125">
        <v>7.80084807720427</v>
      </c>
      <c r="E33" s="148">
        <v>1168.8</v>
      </c>
      <c r="F33" s="130">
        <v>0.9009967392058463</v>
      </c>
      <c r="G33" s="126">
        <v>75</v>
      </c>
      <c r="H33" s="130">
        <v>0.6133965813363866</v>
      </c>
      <c r="I33" s="130">
        <v>2.343017806935333</v>
      </c>
      <c r="J33" s="131">
        <v>99.6</v>
      </c>
      <c r="K33" s="146"/>
      <c r="L33" s="122"/>
      <c r="M33" s="132"/>
    </row>
    <row r="34" spans="1:13" ht="15.75" thickBot="1">
      <c r="A34" s="157" t="s">
        <v>1119</v>
      </c>
      <c r="B34" s="158">
        <v>16761</v>
      </c>
      <c r="C34" s="159">
        <v>9.136449861544165</v>
      </c>
      <c r="D34" s="159">
        <v>69.59970102150984</v>
      </c>
      <c r="E34" s="160">
        <v>7667</v>
      </c>
      <c r="F34" s="161">
        <v>5.9102857627406085</v>
      </c>
      <c r="G34" s="162">
        <v>289</v>
      </c>
      <c r="H34" s="161">
        <v>2.36362149341621</v>
      </c>
      <c r="I34" s="161">
        <v>1.724240797088479</v>
      </c>
      <c r="J34" s="163">
        <v>133.9</v>
      </c>
      <c r="K34" s="146"/>
      <c r="L34" s="122"/>
      <c r="M34" s="132"/>
    </row>
    <row r="35" spans="1:13" s="167" customFormat="1" ht="12.75">
      <c r="A35" s="164" t="s">
        <v>1180</v>
      </c>
      <c r="B35" s="165"/>
      <c r="C35" s="165"/>
      <c r="D35" s="166"/>
      <c r="K35" s="168"/>
      <c r="L35" s="168"/>
      <c r="M35" s="168"/>
    </row>
    <row r="36" spans="1:4" s="167" customFormat="1" ht="12.75">
      <c r="A36" s="168" t="s">
        <v>1181</v>
      </c>
      <c r="B36" s="165"/>
      <c r="C36" s="165"/>
      <c r="D36" s="166"/>
    </row>
    <row r="37" spans="1:4" s="167" customFormat="1" ht="12.75">
      <c r="A37" s="164" t="s">
        <v>1182</v>
      </c>
      <c r="B37" s="165"/>
      <c r="C37" s="165"/>
      <c r="D37" s="166"/>
    </row>
    <row r="38" ht="12.75" customHeight="1">
      <c r="A38" s="168" t="s">
        <v>1070</v>
      </c>
    </row>
  </sheetData>
  <mergeCells count="5">
    <mergeCell ref="G3:I4"/>
    <mergeCell ref="J3:J4"/>
    <mergeCell ref="A3:A5"/>
    <mergeCell ref="B3:D4"/>
    <mergeCell ref="E3:F4"/>
  </mergeCells>
  <conditionalFormatting sqref="A17 A8:A9 A13 A24 A19:A22 L17 L8:L9 L13 L24 L19:L22">
    <cfRule type="expression" priority="1" dxfId="0" stopIfTrue="1">
      <formula>ISNA(ACTIVECELL)</formula>
    </cfRule>
  </conditionalFormatting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3" sqref="B3:D3"/>
    </sheetView>
  </sheetViews>
  <sheetFormatPr defaultColWidth="9.140625" defaultRowHeight="15"/>
  <cols>
    <col min="1" max="1" width="38.00390625" style="172" customWidth="1"/>
    <col min="2" max="9" width="10.7109375" style="172" customWidth="1"/>
    <col min="10" max="10" width="13.421875" style="172" customWidth="1"/>
    <col min="11" max="16384" width="9.140625" style="172" customWidth="1"/>
  </cols>
  <sheetData>
    <row r="1" ht="15">
      <c r="A1" s="171" t="s">
        <v>1183</v>
      </c>
    </row>
    <row r="2" spans="1:10" ht="17.25" customHeight="1" thickBot="1">
      <c r="A2" s="173" t="s">
        <v>1224</v>
      </c>
      <c r="J2" s="174" t="s">
        <v>566</v>
      </c>
    </row>
    <row r="3" spans="1:10" ht="15">
      <c r="A3" s="2005" t="s">
        <v>1184</v>
      </c>
      <c r="B3" s="2002" t="s">
        <v>1185</v>
      </c>
      <c r="C3" s="2002"/>
      <c r="D3" s="2004"/>
      <c r="E3" s="2001" t="s">
        <v>1186</v>
      </c>
      <c r="F3" s="2002"/>
      <c r="G3" s="2004"/>
      <c r="H3" s="2001" t="s">
        <v>1187</v>
      </c>
      <c r="I3" s="2002"/>
      <c r="J3" s="2003"/>
    </row>
    <row r="4" spans="1:10" ht="31.5" customHeight="1" thickBot="1">
      <c r="A4" s="2006"/>
      <c r="B4" s="175">
        <v>2006</v>
      </c>
      <c r="C4" s="176">
        <v>2007</v>
      </c>
      <c r="D4" s="177" t="s">
        <v>1188</v>
      </c>
      <c r="E4" s="176">
        <v>2006</v>
      </c>
      <c r="F4" s="176">
        <v>2007</v>
      </c>
      <c r="G4" s="177" t="s">
        <v>1188</v>
      </c>
      <c r="H4" s="176">
        <v>2006</v>
      </c>
      <c r="I4" s="176">
        <v>2007</v>
      </c>
      <c r="J4" s="178" t="s">
        <v>1188</v>
      </c>
    </row>
    <row r="5" spans="1:10" ht="12.75" customHeight="1" thickTop="1">
      <c r="A5" s="179" t="s">
        <v>1189</v>
      </c>
      <c r="B5" s="180">
        <v>45210</v>
      </c>
      <c r="C5" s="181">
        <v>50884</v>
      </c>
      <c r="D5" s="182">
        <v>112.55</v>
      </c>
      <c r="E5" s="181">
        <v>40224</v>
      </c>
      <c r="F5" s="181">
        <v>42486</v>
      </c>
      <c r="G5" s="182">
        <v>105.62</v>
      </c>
      <c r="H5" s="181">
        <v>50623</v>
      </c>
      <c r="I5" s="181">
        <v>59717</v>
      </c>
      <c r="J5" s="183">
        <v>117.96</v>
      </c>
    </row>
    <row r="6" spans="1:10" ht="12.75" customHeight="1">
      <c r="A6" s="179" t="s">
        <v>1190</v>
      </c>
      <c r="B6" s="184">
        <v>4064</v>
      </c>
      <c r="C6" s="181">
        <v>6103</v>
      </c>
      <c r="D6" s="182">
        <v>150.19</v>
      </c>
      <c r="E6" s="181">
        <v>1196</v>
      </c>
      <c r="F6" s="181">
        <v>1179</v>
      </c>
      <c r="G6" s="182">
        <v>98.64</v>
      </c>
      <c r="H6" s="181">
        <v>7344</v>
      </c>
      <c r="I6" s="181">
        <v>11408</v>
      </c>
      <c r="J6" s="183">
        <v>155.34</v>
      </c>
    </row>
    <row r="7" spans="1:10" ht="12.75" customHeight="1">
      <c r="A7" s="179" t="s">
        <v>1191</v>
      </c>
      <c r="B7" s="184">
        <v>28560</v>
      </c>
      <c r="C7" s="181">
        <v>31578</v>
      </c>
      <c r="D7" s="182">
        <v>110.57</v>
      </c>
      <c r="E7" s="181">
        <v>27491</v>
      </c>
      <c r="F7" s="181">
        <v>29006</v>
      </c>
      <c r="G7" s="182">
        <v>105.51</v>
      </c>
      <c r="H7" s="181">
        <v>29600</v>
      </c>
      <c r="I7" s="181">
        <v>34184</v>
      </c>
      <c r="J7" s="183">
        <v>115.49</v>
      </c>
    </row>
    <row r="8" spans="1:10" ht="12.75" customHeight="1">
      <c r="A8" s="179" t="s">
        <v>1192</v>
      </c>
      <c r="B8" s="184">
        <v>27115</v>
      </c>
      <c r="C8" s="181">
        <v>29786</v>
      </c>
      <c r="D8" s="182">
        <v>109.85</v>
      </c>
      <c r="E8" s="181">
        <v>25828</v>
      </c>
      <c r="F8" s="181">
        <v>27140</v>
      </c>
      <c r="G8" s="182">
        <v>105.08</v>
      </c>
      <c r="H8" s="181">
        <v>28410</v>
      </c>
      <c r="I8" s="181">
        <v>32484</v>
      </c>
      <c r="J8" s="183">
        <v>114.34</v>
      </c>
    </row>
    <row r="9" spans="1:10" ht="12.75" customHeight="1">
      <c r="A9" s="179" t="s">
        <v>1193</v>
      </c>
      <c r="B9" s="184">
        <v>6232</v>
      </c>
      <c r="C9" s="181">
        <v>7365</v>
      </c>
      <c r="D9" s="182">
        <v>118.19</v>
      </c>
      <c r="E9" s="181">
        <v>6668</v>
      </c>
      <c r="F9" s="181">
        <v>7463</v>
      </c>
      <c r="G9" s="182">
        <v>111.92</v>
      </c>
      <c r="H9" s="181">
        <v>5649</v>
      </c>
      <c r="I9" s="181">
        <v>7173</v>
      </c>
      <c r="J9" s="183">
        <v>126.98</v>
      </c>
    </row>
    <row r="10" spans="1:10" ht="12.75" customHeight="1">
      <c r="A10" s="179" t="s">
        <v>1194</v>
      </c>
      <c r="B10" s="184">
        <v>2346</v>
      </c>
      <c r="C10" s="181">
        <v>2833</v>
      </c>
      <c r="D10" s="182">
        <v>120.8</v>
      </c>
      <c r="E10" s="181">
        <v>2015</v>
      </c>
      <c r="F10" s="181">
        <v>2276</v>
      </c>
      <c r="G10" s="182">
        <v>112.98</v>
      </c>
      <c r="H10" s="181">
        <v>2711</v>
      </c>
      <c r="I10" s="181">
        <v>3435</v>
      </c>
      <c r="J10" s="183">
        <v>126.71</v>
      </c>
    </row>
    <row r="11" spans="1:10" ht="12.75" customHeight="1">
      <c r="A11" s="179" t="s">
        <v>1195</v>
      </c>
      <c r="B11" s="184">
        <v>8882</v>
      </c>
      <c r="C11" s="181">
        <v>9770</v>
      </c>
      <c r="D11" s="182">
        <v>110</v>
      </c>
      <c r="E11" s="181">
        <v>8607</v>
      </c>
      <c r="F11" s="181">
        <v>9570</v>
      </c>
      <c r="G11" s="182">
        <v>111.19</v>
      </c>
      <c r="H11" s="181">
        <v>9114</v>
      </c>
      <c r="I11" s="181">
        <v>9933</v>
      </c>
      <c r="J11" s="183">
        <v>108.99</v>
      </c>
    </row>
    <row r="12" spans="1:10" ht="12.75" customHeight="1">
      <c r="A12" s="179" t="s">
        <v>1196</v>
      </c>
      <c r="B12" s="184">
        <v>7206</v>
      </c>
      <c r="C12" s="181">
        <v>8098</v>
      </c>
      <c r="D12" s="182">
        <v>112.38</v>
      </c>
      <c r="E12" s="181">
        <v>7198</v>
      </c>
      <c r="F12" s="181">
        <v>8326</v>
      </c>
      <c r="G12" s="182">
        <v>115.68</v>
      </c>
      <c r="H12" s="181">
        <v>7137</v>
      </c>
      <c r="I12" s="181">
        <v>7841</v>
      </c>
      <c r="J12" s="183">
        <v>109.86</v>
      </c>
    </row>
    <row r="13" spans="1:10" ht="12.75" customHeight="1">
      <c r="A13" s="179" t="s">
        <v>1197</v>
      </c>
      <c r="B13" s="184">
        <v>133</v>
      </c>
      <c r="C13" s="181">
        <v>149</v>
      </c>
      <c r="D13" s="182">
        <v>112.03</v>
      </c>
      <c r="E13" s="181">
        <v>56</v>
      </c>
      <c r="F13" s="181">
        <v>187</v>
      </c>
      <c r="G13" s="182">
        <v>331.44</v>
      </c>
      <c r="H13" s="181">
        <v>221</v>
      </c>
      <c r="I13" s="181">
        <v>109</v>
      </c>
      <c r="J13" s="183">
        <v>49.48</v>
      </c>
    </row>
    <row r="14" spans="1:10" ht="12.75" customHeight="1">
      <c r="A14" s="179" t="s">
        <v>1198</v>
      </c>
      <c r="B14" s="184">
        <v>36</v>
      </c>
      <c r="C14" s="181">
        <v>82</v>
      </c>
      <c r="D14" s="182">
        <v>227.67</v>
      </c>
      <c r="E14" s="181">
        <v>28</v>
      </c>
      <c r="F14" s="181">
        <v>112</v>
      </c>
      <c r="G14" s="182">
        <v>396.01</v>
      </c>
      <c r="H14" s="181">
        <v>45</v>
      </c>
      <c r="I14" s="181">
        <v>50</v>
      </c>
      <c r="J14" s="183">
        <v>111.51</v>
      </c>
    </row>
    <row r="15" spans="1:10" ht="12.75" customHeight="1">
      <c r="A15" s="179" t="s">
        <v>1199</v>
      </c>
      <c r="B15" s="184">
        <v>38</v>
      </c>
      <c r="C15" s="181">
        <v>58</v>
      </c>
      <c r="D15" s="182">
        <v>152.74</v>
      </c>
      <c r="E15" s="181">
        <v>38</v>
      </c>
      <c r="F15" s="181">
        <v>59</v>
      </c>
      <c r="G15" s="182">
        <v>155.02</v>
      </c>
      <c r="H15" s="181">
        <v>37</v>
      </c>
      <c r="I15" s="181">
        <v>56</v>
      </c>
      <c r="J15" s="183">
        <v>150.02</v>
      </c>
    </row>
    <row r="16" spans="1:10" ht="12.75" customHeight="1">
      <c r="A16" s="179" t="s">
        <v>1200</v>
      </c>
      <c r="B16" s="184">
        <v>180</v>
      </c>
      <c r="C16" s="181">
        <v>107</v>
      </c>
      <c r="D16" s="182">
        <v>59.21</v>
      </c>
      <c r="E16" s="181">
        <v>18</v>
      </c>
      <c r="F16" s="181">
        <v>16</v>
      </c>
      <c r="G16" s="182">
        <v>92.86</v>
      </c>
      <c r="H16" s="181">
        <v>366</v>
      </c>
      <c r="I16" s="181">
        <v>204</v>
      </c>
      <c r="J16" s="183">
        <v>55.76</v>
      </c>
    </row>
    <row r="17" spans="1:10" ht="12.75" customHeight="1">
      <c r="A17" s="179" t="s">
        <v>1201</v>
      </c>
      <c r="B17" s="184">
        <v>194</v>
      </c>
      <c r="C17" s="181">
        <v>150</v>
      </c>
      <c r="D17" s="182">
        <v>77.58</v>
      </c>
      <c r="E17" s="181">
        <v>90</v>
      </c>
      <c r="F17" s="181">
        <v>51</v>
      </c>
      <c r="G17" s="182">
        <v>56.99</v>
      </c>
      <c r="H17" s="181">
        <v>313</v>
      </c>
      <c r="I17" s="181">
        <v>257</v>
      </c>
      <c r="J17" s="183">
        <v>82.23</v>
      </c>
    </row>
    <row r="18" spans="1:10" ht="12.75" customHeight="1">
      <c r="A18" s="179" t="s">
        <v>1202</v>
      </c>
      <c r="B18" s="184">
        <v>44667</v>
      </c>
      <c r="C18" s="181">
        <v>49251</v>
      </c>
      <c r="D18" s="182">
        <v>110.26</v>
      </c>
      <c r="E18" s="181">
        <v>40505</v>
      </c>
      <c r="F18" s="181">
        <v>41519</v>
      </c>
      <c r="G18" s="182">
        <v>102.5</v>
      </c>
      <c r="H18" s="181">
        <v>49158</v>
      </c>
      <c r="I18" s="181">
        <v>57365</v>
      </c>
      <c r="J18" s="183">
        <v>116.69</v>
      </c>
    </row>
    <row r="19" spans="1:10" ht="12.75" customHeight="1">
      <c r="A19" s="179" t="s">
        <v>1203</v>
      </c>
      <c r="B19" s="184">
        <v>3515</v>
      </c>
      <c r="C19" s="181">
        <v>5347</v>
      </c>
      <c r="D19" s="182">
        <v>152.1</v>
      </c>
      <c r="E19" s="181">
        <v>1041</v>
      </c>
      <c r="F19" s="181">
        <v>1030</v>
      </c>
      <c r="G19" s="182">
        <v>98.99</v>
      </c>
      <c r="H19" s="181">
        <v>6346</v>
      </c>
      <c r="I19" s="181">
        <v>9997</v>
      </c>
      <c r="J19" s="183">
        <v>157.54</v>
      </c>
    </row>
    <row r="20" spans="1:10" ht="12.75" customHeight="1">
      <c r="A20" s="179" t="s">
        <v>1204</v>
      </c>
      <c r="B20" s="184">
        <v>22877</v>
      </c>
      <c r="C20" s="181">
        <v>24969</v>
      </c>
      <c r="D20" s="182">
        <v>109.15</v>
      </c>
      <c r="E20" s="181">
        <v>20978</v>
      </c>
      <c r="F20" s="181">
        <v>21692</v>
      </c>
      <c r="G20" s="182">
        <v>103.41</v>
      </c>
      <c r="H20" s="181">
        <v>24950</v>
      </c>
      <c r="I20" s="181">
        <v>28422</v>
      </c>
      <c r="J20" s="183">
        <v>113.92</v>
      </c>
    </row>
    <row r="21" spans="1:10" ht="12.75" customHeight="1">
      <c r="A21" s="179" t="s">
        <v>1205</v>
      </c>
      <c r="B21" s="184">
        <v>17292</v>
      </c>
      <c r="C21" s="181">
        <v>18707</v>
      </c>
      <c r="D21" s="182">
        <v>108.19</v>
      </c>
      <c r="E21" s="181">
        <v>16564</v>
      </c>
      <c r="F21" s="181">
        <v>17102</v>
      </c>
      <c r="G21" s="182">
        <v>103.25</v>
      </c>
      <c r="H21" s="181">
        <v>18074</v>
      </c>
      <c r="I21" s="181">
        <v>20405</v>
      </c>
      <c r="J21" s="183">
        <v>112.9</v>
      </c>
    </row>
    <row r="22" spans="1:10" ht="12.75" customHeight="1">
      <c r="A22" s="179" t="s">
        <v>1206</v>
      </c>
      <c r="B22" s="184">
        <v>8249</v>
      </c>
      <c r="C22" s="181">
        <v>8895</v>
      </c>
      <c r="D22" s="182">
        <v>107.83</v>
      </c>
      <c r="E22" s="181">
        <v>9295</v>
      </c>
      <c r="F22" s="181">
        <v>9854</v>
      </c>
      <c r="G22" s="182">
        <v>106.01</v>
      </c>
      <c r="H22" s="181">
        <v>6921</v>
      </c>
      <c r="I22" s="181">
        <v>7741</v>
      </c>
      <c r="J22" s="183">
        <v>111.86</v>
      </c>
    </row>
    <row r="23" spans="1:10" ht="12.75" customHeight="1">
      <c r="A23" s="179" t="s">
        <v>1207</v>
      </c>
      <c r="B23" s="184">
        <v>5985</v>
      </c>
      <c r="C23" s="181">
        <v>6439</v>
      </c>
      <c r="D23" s="182">
        <v>107.59</v>
      </c>
      <c r="E23" s="181">
        <v>6734</v>
      </c>
      <c r="F23" s="181">
        <v>7128</v>
      </c>
      <c r="G23" s="182">
        <v>105.86</v>
      </c>
      <c r="H23" s="181">
        <v>5036</v>
      </c>
      <c r="I23" s="181">
        <v>5614</v>
      </c>
      <c r="J23" s="183">
        <v>111.47</v>
      </c>
    </row>
    <row r="24" spans="1:10" ht="12.75" customHeight="1">
      <c r="A24" s="179" t="s">
        <v>1208</v>
      </c>
      <c r="B24" s="184">
        <v>647</v>
      </c>
      <c r="C24" s="181">
        <v>667</v>
      </c>
      <c r="D24" s="182">
        <v>103.08</v>
      </c>
      <c r="E24" s="181">
        <v>646</v>
      </c>
      <c r="F24" s="181">
        <v>661</v>
      </c>
      <c r="G24" s="182">
        <v>102.27</v>
      </c>
      <c r="H24" s="181">
        <v>645</v>
      </c>
      <c r="I24" s="181">
        <v>671</v>
      </c>
      <c r="J24" s="183">
        <v>104.08</v>
      </c>
    </row>
    <row r="25" spans="1:10" ht="12.75" customHeight="1">
      <c r="A25" s="179" t="s">
        <v>1209</v>
      </c>
      <c r="B25" s="184">
        <v>4552</v>
      </c>
      <c r="C25" s="181">
        <v>5005</v>
      </c>
      <c r="D25" s="182">
        <v>109.95</v>
      </c>
      <c r="E25" s="181">
        <v>4629</v>
      </c>
      <c r="F25" s="181">
        <v>5000</v>
      </c>
      <c r="G25" s="182">
        <v>108.03</v>
      </c>
      <c r="H25" s="181">
        <v>4442</v>
      </c>
      <c r="I25" s="181">
        <v>4997</v>
      </c>
      <c r="J25" s="183">
        <v>112.5</v>
      </c>
    </row>
    <row r="26" spans="1:10" ht="12.75" customHeight="1">
      <c r="A26" s="179" t="s">
        <v>1210</v>
      </c>
      <c r="B26" s="184">
        <v>154</v>
      </c>
      <c r="C26" s="181">
        <v>174</v>
      </c>
      <c r="D26" s="182">
        <v>112.67</v>
      </c>
      <c r="E26" s="181">
        <v>101</v>
      </c>
      <c r="F26" s="181">
        <v>244</v>
      </c>
      <c r="G26" s="182">
        <v>241.71</v>
      </c>
      <c r="H26" s="181">
        <v>216</v>
      </c>
      <c r="I26" s="181">
        <v>99</v>
      </c>
      <c r="J26" s="183">
        <v>45.87</v>
      </c>
    </row>
    <row r="27" spans="1:10" ht="12.75" customHeight="1">
      <c r="A27" s="185" t="s">
        <v>1211</v>
      </c>
      <c r="B27" s="184">
        <v>646</v>
      </c>
      <c r="C27" s="181">
        <v>730</v>
      </c>
      <c r="D27" s="182">
        <v>113.1</v>
      </c>
      <c r="E27" s="181">
        <v>433</v>
      </c>
      <c r="F27" s="181">
        <v>442</v>
      </c>
      <c r="G27" s="182">
        <v>102.03</v>
      </c>
      <c r="H27" s="181">
        <v>890</v>
      </c>
      <c r="I27" s="181">
        <v>1042</v>
      </c>
      <c r="J27" s="183">
        <v>117.08</v>
      </c>
    </row>
    <row r="28" spans="1:10" ht="12.75" customHeight="1">
      <c r="A28" s="179" t="s">
        <v>1212</v>
      </c>
      <c r="B28" s="184">
        <v>66</v>
      </c>
      <c r="C28" s="181">
        <v>73</v>
      </c>
      <c r="D28" s="182">
        <v>109.82</v>
      </c>
      <c r="E28" s="181">
        <v>13</v>
      </c>
      <c r="F28" s="181">
        <v>17</v>
      </c>
      <c r="G28" s="182">
        <v>138.56</v>
      </c>
      <c r="H28" s="181">
        <v>127</v>
      </c>
      <c r="I28" s="181">
        <v>132</v>
      </c>
      <c r="J28" s="183">
        <v>103.99</v>
      </c>
    </row>
    <row r="29" spans="1:10" ht="12.75" customHeight="1">
      <c r="A29" s="179" t="s">
        <v>1213</v>
      </c>
      <c r="B29" s="184">
        <v>153</v>
      </c>
      <c r="C29" s="181">
        <v>95</v>
      </c>
      <c r="D29" s="182">
        <v>62.26</v>
      </c>
      <c r="E29" s="181">
        <v>52</v>
      </c>
      <c r="F29" s="181">
        <v>48</v>
      </c>
      <c r="G29" s="182">
        <v>92.12</v>
      </c>
      <c r="H29" s="181">
        <v>270</v>
      </c>
      <c r="I29" s="181">
        <v>147</v>
      </c>
      <c r="J29" s="183">
        <v>54.38</v>
      </c>
    </row>
    <row r="30" spans="1:10" ht="12.75" customHeight="1">
      <c r="A30" s="179" t="s">
        <v>1214</v>
      </c>
      <c r="B30" s="184">
        <v>543</v>
      </c>
      <c r="C30" s="181">
        <v>1633</v>
      </c>
      <c r="D30" s="182">
        <v>300.84</v>
      </c>
      <c r="E30" s="181">
        <v>-281</v>
      </c>
      <c r="F30" s="181">
        <v>968</v>
      </c>
      <c r="G30" s="182" t="s">
        <v>1215</v>
      </c>
      <c r="H30" s="181">
        <v>1465</v>
      </c>
      <c r="I30" s="181">
        <v>2352</v>
      </c>
      <c r="J30" s="183">
        <v>160.53</v>
      </c>
    </row>
    <row r="31" spans="1:10" ht="12.75" customHeight="1">
      <c r="A31" s="179" t="s">
        <v>1216</v>
      </c>
      <c r="B31" s="184">
        <v>8093</v>
      </c>
      <c r="C31" s="181">
        <v>8670</v>
      </c>
      <c r="D31" s="182">
        <v>107.12</v>
      </c>
      <c r="E31" s="181">
        <v>7705</v>
      </c>
      <c r="F31" s="181">
        <v>8894</v>
      </c>
      <c r="G31" s="182">
        <v>115.43</v>
      </c>
      <c r="H31" s="181">
        <v>8462</v>
      </c>
      <c r="I31" s="181">
        <v>8420</v>
      </c>
      <c r="J31" s="183">
        <v>99.5</v>
      </c>
    </row>
    <row r="32" spans="1:10" ht="12.75" customHeight="1">
      <c r="A32" s="179" t="s">
        <v>1217</v>
      </c>
      <c r="B32" s="184">
        <v>7206</v>
      </c>
      <c r="C32" s="181">
        <v>8082</v>
      </c>
      <c r="D32" s="182">
        <v>112.17</v>
      </c>
      <c r="E32" s="181">
        <v>7198</v>
      </c>
      <c r="F32" s="181">
        <v>8326</v>
      </c>
      <c r="G32" s="182">
        <v>115.68</v>
      </c>
      <c r="H32" s="181">
        <v>7137</v>
      </c>
      <c r="I32" s="181">
        <v>7809</v>
      </c>
      <c r="J32" s="183">
        <v>109.41</v>
      </c>
    </row>
    <row r="33" spans="1:10" ht="12.75" customHeight="1">
      <c r="A33" s="179" t="s">
        <v>1218</v>
      </c>
      <c r="B33" s="184">
        <v>888</v>
      </c>
      <c r="C33" s="181">
        <v>587</v>
      </c>
      <c r="D33" s="182">
        <v>66.16</v>
      </c>
      <c r="E33" s="181">
        <v>508</v>
      </c>
      <c r="F33" s="181">
        <v>568</v>
      </c>
      <c r="G33" s="182">
        <v>111.84</v>
      </c>
      <c r="H33" s="181">
        <v>1325</v>
      </c>
      <c r="I33" s="181">
        <v>611</v>
      </c>
      <c r="J33" s="183">
        <v>46.09</v>
      </c>
    </row>
    <row r="34" spans="1:10" s="186" customFormat="1" ht="12.75" customHeight="1">
      <c r="A34" s="179" t="s">
        <v>1219</v>
      </c>
      <c r="B34" s="184">
        <v>1365</v>
      </c>
      <c r="C34" s="181">
        <v>1365</v>
      </c>
      <c r="D34" s="182">
        <v>100</v>
      </c>
      <c r="E34" s="181">
        <v>560</v>
      </c>
      <c r="F34" s="181">
        <v>539</v>
      </c>
      <c r="G34" s="182">
        <v>96.25</v>
      </c>
      <c r="H34" s="181">
        <v>799</v>
      </c>
      <c r="I34" s="181">
        <v>820</v>
      </c>
      <c r="J34" s="183">
        <v>102.63</v>
      </c>
    </row>
    <row r="35" spans="1:10" s="186" customFormat="1" ht="12.75" customHeight="1" thickBot="1">
      <c r="A35" s="187" t="s">
        <v>1220</v>
      </c>
      <c r="B35" s="188">
        <v>79.78</v>
      </c>
      <c r="C35" s="189">
        <v>84.84</v>
      </c>
      <c r="D35" s="190" t="s">
        <v>1221</v>
      </c>
      <c r="E35" s="189">
        <v>75.18</v>
      </c>
      <c r="F35" s="189">
        <v>81.63</v>
      </c>
      <c r="G35" s="190" t="s">
        <v>1215</v>
      </c>
      <c r="H35" s="189">
        <v>83.1</v>
      </c>
      <c r="I35" s="189">
        <v>87.07</v>
      </c>
      <c r="J35" s="191" t="s">
        <v>1221</v>
      </c>
    </row>
    <row r="36" ht="12.75" customHeight="1">
      <c r="A36" s="192" t="s">
        <v>1222</v>
      </c>
    </row>
    <row r="37" ht="12.75" customHeight="1">
      <c r="A37" s="192" t="s">
        <v>1223</v>
      </c>
    </row>
  </sheetData>
  <mergeCells count="4">
    <mergeCell ref="H3:J3"/>
    <mergeCell ref="E3:G3"/>
    <mergeCell ref="B3:D3"/>
    <mergeCell ref="A3:A4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B1">
      <selection activeCell="M7" sqref="M7"/>
    </sheetView>
  </sheetViews>
  <sheetFormatPr defaultColWidth="9.140625" defaultRowHeight="15"/>
  <cols>
    <col min="1" max="1" width="40.7109375" style="194" customWidth="1"/>
    <col min="2" max="2" width="11.8515625" style="194" customWidth="1"/>
    <col min="3" max="3" width="10.7109375" style="194" customWidth="1"/>
    <col min="4" max="4" width="12.140625" style="195" customWidth="1"/>
    <col min="5" max="5" width="11.00390625" style="194" customWidth="1"/>
    <col min="6" max="6" width="11.140625" style="194" customWidth="1"/>
    <col min="7" max="7" width="11.28125" style="195" customWidth="1"/>
    <col min="8" max="8" width="8.7109375" style="194" customWidth="1"/>
    <col min="9" max="9" width="9.28125" style="194" customWidth="1"/>
    <col min="10" max="10" width="12.28125" style="195" customWidth="1"/>
    <col min="11" max="12" width="8.421875" style="194" customWidth="1"/>
    <col min="13" max="13" width="8.28125" style="194" customWidth="1"/>
    <col min="14" max="16384" width="9.140625" style="194" customWidth="1"/>
  </cols>
  <sheetData>
    <row r="1" spans="1:14" ht="16.5" customHeight="1">
      <c r="A1" s="193" t="s">
        <v>1225</v>
      </c>
      <c r="K1" s="196"/>
      <c r="L1" s="196"/>
      <c r="M1" s="196"/>
      <c r="N1" s="196"/>
    </row>
    <row r="2" spans="1:14" ht="16.5" customHeight="1" thickBot="1">
      <c r="A2" s="194" t="s">
        <v>1269</v>
      </c>
      <c r="J2" s="197" t="s">
        <v>567</v>
      </c>
      <c r="K2" s="196"/>
      <c r="L2" s="196"/>
      <c r="M2" s="196"/>
      <c r="N2" s="196"/>
    </row>
    <row r="3" spans="1:14" ht="15.75" thickBot="1">
      <c r="A3" s="2007" t="s">
        <v>1184</v>
      </c>
      <c r="B3" s="198" t="s">
        <v>1185</v>
      </c>
      <c r="C3" s="199"/>
      <c r="D3" s="200"/>
      <c r="E3" s="201" t="s">
        <v>1186</v>
      </c>
      <c r="F3" s="199"/>
      <c r="G3" s="202"/>
      <c r="H3" s="198" t="s">
        <v>1226</v>
      </c>
      <c r="I3" s="199"/>
      <c r="J3" s="203"/>
      <c r="K3" s="196"/>
      <c r="L3" s="196"/>
      <c r="M3" s="196"/>
      <c r="N3" s="196"/>
    </row>
    <row r="4" spans="1:14" ht="15.75" thickBot="1">
      <c r="A4" s="2008"/>
      <c r="B4" s="204">
        <v>2006</v>
      </c>
      <c r="C4" s="205">
        <v>2007</v>
      </c>
      <c r="D4" s="206" t="s">
        <v>1188</v>
      </c>
      <c r="E4" s="207">
        <v>2006</v>
      </c>
      <c r="F4" s="205">
        <v>2007</v>
      </c>
      <c r="G4" s="208" t="s">
        <v>1188</v>
      </c>
      <c r="H4" s="204">
        <v>2006</v>
      </c>
      <c r="I4" s="205">
        <v>2007</v>
      </c>
      <c r="J4" s="209" t="s">
        <v>1188</v>
      </c>
      <c r="K4" s="196"/>
      <c r="L4" s="196"/>
      <c r="M4" s="196"/>
      <c r="N4" s="196"/>
    </row>
    <row r="5" spans="1:14" s="217" customFormat="1" ht="15" customHeight="1" thickTop="1">
      <c r="A5" s="210" t="s">
        <v>1227</v>
      </c>
      <c r="B5" s="211">
        <v>59427</v>
      </c>
      <c r="C5" s="212">
        <v>65694</v>
      </c>
      <c r="D5" s="213">
        <v>110.55</v>
      </c>
      <c r="E5" s="214">
        <v>60088</v>
      </c>
      <c r="F5" s="212">
        <v>62677</v>
      </c>
      <c r="G5" s="215">
        <v>104.31</v>
      </c>
      <c r="H5" s="211">
        <v>57528</v>
      </c>
      <c r="I5" s="212">
        <v>67808</v>
      </c>
      <c r="J5" s="216">
        <v>117.87</v>
      </c>
      <c r="K5" s="196"/>
      <c r="L5" s="196"/>
      <c r="M5" s="196"/>
      <c r="N5" s="196"/>
    </row>
    <row r="6" spans="1:14" s="213" customFormat="1" ht="15" customHeight="1">
      <c r="A6" s="210" t="s">
        <v>1228</v>
      </c>
      <c r="B6" s="211">
        <v>49</v>
      </c>
      <c r="C6" s="212">
        <v>47</v>
      </c>
      <c r="D6" s="213">
        <v>95.81</v>
      </c>
      <c r="E6" s="214">
        <v>42</v>
      </c>
      <c r="F6" s="212">
        <v>41</v>
      </c>
      <c r="G6" s="215">
        <v>97.6</v>
      </c>
      <c r="H6" s="211">
        <v>58</v>
      </c>
      <c r="I6" s="212">
        <v>54</v>
      </c>
      <c r="J6" s="216">
        <v>93.38</v>
      </c>
      <c r="K6" s="218"/>
      <c r="L6" s="218"/>
      <c r="M6" s="218"/>
      <c r="N6" s="218"/>
    </row>
    <row r="7" spans="1:14" s="213" customFormat="1" ht="15" customHeight="1">
      <c r="A7" s="210" t="s">
        <v>1229</v>
      </c>
      <c r="B7" s="211">
        <v>35170</v>
      </c>
      <c r="C7" s="212">
        <v>37637</v>
      </c>
      <c r="D7" s="213">
        <v>107.01</v>
      </c>
      <c r="E7" s="214">
        <v>36294</v>
      </c>
      <c r="F7" s="212">
        <v>37074</v>
      </c>
      <c r="G7" s="215">
        <v>102.15</v>
      </c>
      <c r="H7" s="211">
        <v>32838</v>
      </c>
      <c r="I7" s="212">
        <v>37182</v>
      </c>
      <c r="J7" s="216">
        <v>113.23</v>
      </c>
      <c r="K7" s="218"/>
      <c r="L7" s="218"/>
      <c r="M7" s="218"/>
      <c r="N7" s="218"/>
    </row>
    <row r="8" spans="1:14" s="213" customFormat="1" ht="15" customHeight="1">
      <c r="A8" s="210" t="s">
        <v>1230</v>
      </c>
      <c r="B8" s="211">
        <v>54</v>
      </c>
      <c r="C8" s="212">
        <v>40</v>
      </c>
      <c r="D8" s="213">
        <v>74.05</v>
      </c>
      <c r="E8" s="214">
        <v>9</v>
      </c>
      <c r="F8" s="212">
        <v>40</v>
      </c>
      <c r="G8" s="215">
        <v>451.63</v>
      </c>
      <c r="H8" s="211">
        <v>106</v>
      </c>
      <c r="I8" s="212">
        <v>40</v>
      </c>
      <c r="J8" s="216">
        <v>37.76</v>
      </c>
      <c r="K8" s="218"/>
      <c r="L8" s="218"/>
      <c r="M8" s="218"/>
      <c r="N8" s="218"/>
    </row>
    <row r="9" spans="1:14" s="213" customFormat="1" ht="15" customHeight="1">
      <c r="A9" s="210" t="s">
        <v>1231</v>
      </c>
      <c r="B9" s="211">
        <v>33917</v>
      </c>
      <c r="C9" s="212">
        <v>36043</v>
      </c>
      <c r="D9" s="213">
        <v>106.27</v>
      </c>
      <c r="E9" s="214">
        <v>35078</v>
      </c>
      <c r="F9" s="212">
        <v>35935</v>
      </c>
      <c r="G9" s="215">
        <v>102.44</v>
      </c>
      <c r="H9" s="211">
        <v>31535</v>
      </c>
      <c r="I9" s="212">
        <v>35093</v>
      </c>
      <c r="J9" s="216">
        <v>111.29</v>
      </c>
      <c r="K9" s="218"/>
      <c r="L9" s="218"/>
      <c r="M9" s="218"/>
      <c r="N9" s="218"/>
    </row>
    <row r="10" spans="1:14" s="213" customFormat="1" ht="15" customHeight="1">
      <c r="A10" s="210" t="s">
        <v>1232</v>
      </c>
      <c r="B10" s="211">
        <v>1199</v>
      </c>
      <c r="C10" s="212">
        <v>1554</v>
      </c>
      <c r="D10" s="213">
        <v>129.59</v>
      </c>
      <c r="E10" s="214">
        <v>1208</v>
      </c>
      <c r="F10" s="212">
        <v>1098</v>
      </c>
      <c r="G10" s="215">
        <v>90.94</v>
      </c>
      <c r="H10" s="211">
        <v>1198</v>
      </c>
      <c r="I10" s="212">
        <v>2048</v>
      </c>
      <c r="J10" s="216">
        <v>170.97</v>
      </c>
      <c r="K10" s="218"/>
      <c r="L10" s="218"/>
      <c r="M10" s="218"/>
      <c r="N10" s="218"/>
    </row>
    <row r="11" spans="1:14" s="213" customFormat="1" ht="15" customHeight="1">
      <c r="A11" s="210" t="s">
        <v>1233</v>
      </c>
      <c r="B11" s="211">
        <v>23688</v>
      </c>
      <c r="C11" s="212">
        <v>27606</v>
      </c>
      <c r="D11" s="213">
        <v>116.54</v>
      </c>
      <c r="E11" s="214">
        <v>23204</v>
      </c>
      <c r="F11" s="212">
        <v>25227</v>
      </c>
      <c r="G11" s="215">
        <v>108.72</v>
      </c>
      <c r="H11" s="211">
        <v>24143</v>
      </c>
      <c r="I11" s="212">
        <v>30095</v>
      </c>
      <c r="J11" s="216">
        <v>124.65</v>
      </c>
      <c r="K11" s="218"/>
      <c r="L11" s="218"/>
      <c r="M11" s="218"/>
      <c r="N11" s="218"/>
    </row>
    <row r="12" spans="1:14" s="213" customFormat="1" ht="15" customHeight="1">
      <c r="A12" s="210" t="s">
        <v>1234</v>
      </c>
      <c r="B12" s="211">
        <v>12133</v>
      </c>
      <c r="C12" s="212">
        <v>13400</v>
      </c>
      <c r="D12" s="213">
        <v>110.45</v>
      </c>
      <c r="E12" s="214">
        <v>12996</v>
      </c>
      <c r="F12" s="212">
        <v>13070</v>
      </c>
      <c r="G12" s="215">
        <v>100.57</v>
      </c>
      <c r="H12" s="211">
        <v>11159</v>
      </c>
      <c r="I12" s="212">
        <v>13759</v>
      </c>
      <c r="J12" s="216">
        <v>123.3</v>
      </c>
      <c r="K12" s="218"/>
      <c r="L12" s="218"/>
      <c r="M12" s="218"/>
      <c r="N12" s="218"/>
    </row>
    <row r="13" spans="1:14" s="213" customFormat="1" ht="15" customHeight="1">
      <c r="A13" s="210" t="s">
        <v>1235</v>
      </c>
      <c r="B13" s="211">
        <v>8588</v>
      </c>
      <c r="C13" s="212">
        <v>10665</v>
      </c>
      <c r="D13" s="213">
        <v>124.18</v>
      </c>
      <c r="E13" s="214">
        <v>7110</v>
      </c>
      <c r="F13" s="212">
        <v>8270</v>
      </c>
      <c r="G13" s="215">
        <v>116.31</v>
      </c>
      <c r="H13" s="211">
        <v>10232</v>
      </c>
      <c r="I13" s="212">
        <v>13182</v>
      </c>
      <c r="J13" s="216">
        <v>128.83</v>
      </c>
      <c r="K13" s="218"/>
      <c r="L13" s="218"/>
      <c r="M13" s="218"/>
      <c r="N13" s="218"/>
    </row>
    <row r="14" spans="1:14" s="213" customFormat="1" ht="15" customHeight="1">
      <c r="A14" s="210" t="s">
        <v>1239</v>
      </c>
      <c r="B14" s="211">
        <v>306</v>
      </c>
      <c r="C14" s="212">
        <v>355</v>
      </c>
      <c r="D14" s="213">
        <v>116.04</v>
      </c>
      <c r="E14" s="214">
        <v>193</v>
      </c>
      <c r="F14" s="212">
        <v>224</v>
      </c>
      <c r="G14" s="215">
        <v>116.34</v>
      </c>
      <c r="H14" s="211">
        <v>434</v>
      </c>
      <c r="I14" s="212">
        <v>495</v>
      </c>
      <c r="J14" s="216">
        <v>114.05</v>
      </c>
      <c r="K14" s="218"/>
      <c r="L14" s="218"/>
      <c r="M14" s="218"/>
      <c r="N14" s="218"/>
    </row>
    <row r="15" spans="1:14" s="213" customFormat="1" ht="15" customHeight="1">
      <c r="A15" s="210" t="s">
        <v>1240</v>
      </c>
      <c r="B15" s="211">
        <v>8282</v>
      </c>
      <c r="C15" s="212">
        <v>10310</v>
      </c>
      <c r="D15" s="213">
        <v>124.48</v>
      </c>
      <c r="E15" s="214">
        <v>6918</v>
      </c>
      <c r="F15" s="212">
        <v>8046</v>
      </c>
      <c r="G15" s="215">
        <v>116.31</v>
      </c>
      <c r="H15" s="211">
        <v>9798</v>
      </c>
      <c r="I15" s="212">
        <v>12686</v>
      </c>
      <c r="J15" s="216">
        <v>129.48</v>
      </c>
      <c r="K15" s="218"/>
      <c r="L15" s="218"/>
      <c r="M15" s="218"/>
      <c r="N15" s="218"/>
    </row>
    <row r="16" spans="1:14" s="219" customFormat="1" ht="15" customHeight="1">
      <c r="A16" s="210" t="s">
        <v>1241</v>
      </c>
      <c r="B16" s="211">
        <v>2967</v>
      </c>
      <c r="C16" s="212">
        <v>3541</v>
      </c>
      <c r="D16" s="213">
        <v>119.36</v>
      </c>
      <c r="E16" s="214">
        <v>3098</v>
      </c>
      <c r="F16" s="212">
        <v>3887</v>
      </c>
      <c r="G16" s="215">
        <v>125.48</v>
      </c>
      <c r="H16" s="211">
        <v>2752</v>
      </c>
      <c r="I16" s="212">
        <v>3155</v>
      </c>
      <c r="J16" s="216">
        <v>114.62</v>
      </c>
      <c r="K16" s="218"/>
      <c r="L16" s="218"/>
      <c r="M16" s="218"/>
      <c r="N16" s="218"/>
    </row>
    <row r="17" spans="1:14" s="213" customFormat="1" ht="15" customHeight="1">
      <c r="A17" s="210" t="s">
        <v>1242</v>
      </c>
      <c r="B17" s="211">
        <v>33590</v>
      </c>
      <c r="C17" s="212">
        <v>35418</v>
      </c>
      <c r="D17" s="213">
        <v>105.44</v>
      </c>
      <c r="E17" s="214">
        <v>41410</v>
      </c>
      <c r="F17" s="212">
        <v>42626</v>
      </c>
      <c r="G17" s="215">
        <v>102.94</v>
      </c>
      <c r="H17" s="211">
        <v>23498</v>
      </c>
      <c r="I17" s="212">
        <v>26538</v>
      </c>
      <c r="J17" s="216">
        <v>112.94</v>
      </c>
      <c r="K17" s="218"/>
      <c r="L17" s="218"/>
      <c r="M17" s="218"/>
      <c r="N17" s="218"/>
    </row>
    <row r="18" spans="1:14" s="213" customFormat="1" ht="15" customHeight="1">
      <c r="A18" s="210" t="s">
        <v>1243</v>
      </c>
      <c r="B18" s="211">
        <v>13418</v>
      </c>
      <c r="C18" s="212">
        <v>13562</v>
      </c>
      <c r="D18" s="213">
        <v>101.08</v>
      </c>
      <c r="E18" s="214">
        <v>14942</v>
      </c>
      <c r="F18" s="212">
        <v>14637</v>
      </c>
      <c r="G18" s="215">
        <v>97.96</v>
      </c>
      <c r="H18" s="211">
        <v>10404</v>
      </c>
      <c r="I18" s="212">
        <v>11268</v>
      </c>
      <c r="J18" s="216">
        <v>108.3</v>
      </c>
      <c r="K18" s="218"/>
      <c r="L18" s="218"/>
      <c r="M18" s="218"/>
      <c r="N18" s="218"/>
    </row>
    <row r="19" spans="1:14" s="213" customFormat="1" ht="15" customHeight="1">
      <c r="A19" s="210" t="s">
        <v>1244</v>
      </c>
      <c r="B19" s="211">
        <v>15236</v>
      </c>
      <c r="C19" s="212">
        <v>15608</v>
      </c>
      <c r="D19" s="213">
        <v>102.44</v>
      </c>
      <c r="E19" s="214">
        <v>24182</v>
      </c>
      <c r="F19" s="212">
        <v>24704</v>
      </c>
      <c r="G19" s="215">
        <v>102.16</v>
      </c>
      <c r="H19" s="211">
        <v>5164</v>
      </c>
      <c r="I19" s="212">
        <v>5888</v>
      </c>
      <c r="J19" s="216">
        <v>114.03</v>
      </c>
      <c r="K19" s="218"/>
      <c r="L19" s="218"/>
      <c r="M19" s="218"/>
      <c r="N19" s="218"/>
    </row>
    <row r="20" spans="1:14" s="213" customFormat="1" ht="15" customHeight="1">
      <c r="A20" s="210" t="s">
        <v>1245</v>
      </c>
      <c r="B20" s="211">
        <v>3198</v>
      </c>
      <c r="C20" s="212">
        <v>3381</v>
      </c>
      <c r="D20" s="213">
        <v>105.73</v>
      </c>
      <c r="E20" s="214">
        <v>4226</v>
      </c>
      <c r="F20" s="212">
        <v>4327</v>
      </c>
      <c r="G20" s="215">
        <v>102.39</v>
      </c>
      <c r="H20" s="211">
        <v>2013</v>
      </c>
      <c r="I20" s="212">
        <v>2305</v>
      </c>
      <c r="J20" s="216">
        <v>114.52</v>
      </c>
      <c r="K20" s="218"/>
      <c r="L20" s="218"/>
      <c r="M20" s="218"/>
      <c r="N20" s="218"/>
    </row>
    <row r="21" spans="1:14" s="213" customFormat="1" ht="15" customHeight="1">
      <c r="A21" s="210" t="s">
        <v>1246</v>
      </c>
      <c r="B21" s="211">
        <v>1494</v>
      </c>
      <c r="C21" s="212">
        <v>1629</v>
      </c>
      <c r="D21" s="213">
        <v>109.01</v>
      </c>
      <c r="E21" s="214">
        <v>-1467</v>
      </c>
      <c r="F21" s="212">
        <v>-1763</v>
      </c>
      <c r="G21" s="215">
        <v>120.18</v>
      </c>
      <c r="H21" s="211">
        <v>4872</v>
      </c>
      <c r="I21" s="212">
        <v>5283</v>
      </c>
      <c r="J21" s="216">
        <v>108.44</v>
      </c>
      <c r="K21" s="218"/>
      <c r="L21" s="218"/>
      <c r="M21" s="218"/>
      <c r="N21" s="218"/>
    </row>
    <row r="22" spans="1:14" s="213" customFormat="1" ht="15" customHeight="1">
      <c r="A22" s="210" t="s">
        <v>1247</v>
      </c>
      <c r="B22" s="211">
        <v>244</v>
      </c>
      <c r="C22" s="212">
        <v>1238</v>
      </c>
      <c r="D22" s="213">
        <v>507.87</v>
      </c>
      <c r="E22" s="214">
        <v>-473</v>
      </c>
      <c r="F22" s="212">
        <v>721</v>
      </c>
      <c r="G22" s="215" t="s">
        <v>1248</v>
      </c>
      <c r="H22" s="211">
        <v>1046</v>
      </c>
      <c r="I22" s="212">
        <v>1794</v>
      </c>
      <c r="J22" s="216">
        <v>171.57</v>
      </c>
      <c r="K22" s="218"/>
      <c r="L22" s="218"/>
      <c r="M22" s="218"/>
      <c r="N22" s="218"/>
    </row>
    <row r="23" spans="1:14" s="213" customFormat="1" ht="15" customHeight="1">
      <c r="A23" s="210" t="s">
        <v>1249</v>
      </c>
      <c r="B23" s="211">
        <v>22133</v>
      </c>
      <c r="C23" s="212">
        <v>26713</v>
      </c>
      <c r="D23" s="213">
        <v>120.7</v>
      </c>
      <c r="E23" s="214">
        <v>15736</v>
      </c>
      <c r="F23" s="212">
        <v>17113</v>
      </c>
      <c r="G23" s="215">
        <v>108.75</v>
      </c>
      <c r="H23" s="211">
        <v>29442</v>
      </c>
      <c r="I23" s="212">
        <v>37026</v>
      </c>
      <c r="J23" s="216">
        <v>125.76</v>
      </c>
      <c r="K23" s="218"/>
      <c r="L23" s="218"/>
      <c r="M23" s="218"/>
      <c r="N23" s="218"/>
    </row>
    <row r="24" spans="1:14" s="213" customFormat="1" ht="15" customHeight="1">
      <c r="A24" s="210" t="s">
        <v>1250</v>
      </c>
      <c r="B24" s="211">
        <v>556</v>
      </c>
      <c r="C24" s="212">
        <v>753</v>
      </c>
      <c r="D24" s="213">
        <v>135.56</v>
      </c>
      <c r="E24" s="214">
        <v>521</v>
      </c>
      <c r="F24" s="212">
        <v>665</v>
      </c>
      <c r="G24" s="215">
        <v>127.61</v>
      </c>
      <c r="H24" s="211">
        <v>582</v>
      </c>
      <c r="I24" s="212">
        <v>842</v>
      </c>
      <c r="J24" s="216">
        <v>144.64</v>
      </c>
      <c r="K24" s="218"/>
      <c r="L24" s="218"/>
      <c r="M24" s="218"/>
      <c r="N24" s="218"/>
    </row>
    <row r="25" spans="1:14" s="213" customFormat="1" ht="15" customHeight="1">
      <c r="A25" s="210" t="s">
        <v>1251</v>
      </c>
      <c r="B25" s="211">
        <v>4319</v>
      </c>
      <c r="C25" s="212">
        <v>4537</v>
      </c>
      <c r="D25" s="213">
        <v>105.05</v>
      </c>
      <c r="E25" s="214">
        <v>3557</v>
      </c>
      <c r="F25" s="212">
        <v>3797</v>
      </c>
      <c r="G25" s="215">
        <v>106.74</v>
      </c>
      <c r="H25" s="211">
        <v>5191</v>
      </c>
      <c r="I25" s="212">
        <v>5284</v>
      </c>
      <c r="J25" s="216">
        <v>101.79</v>
      </c>
      <c r="K25" s="218"/>
      <c r="L25" s="218"/>
      <c r="M25" s="218"/>
      <c r="N25" s="218"/>
    </row>
    <row r="26" spans="1:14" s="213" customFormat="1" ht="15" customHeight="1">
      <c r="A26" s="210" t="s">
        <v>1252</v>
      </c>
      <c r="B26" s="211">
        <v>10073</v>
      </c>
      <c r="C26" s="212">
        <v>12893</v>
      </c>
      <c r="D26" s="213">
        <v>127.99</v>
      </c>
      <c r="E26" s="214">
        <v>7451</v>
      </c>
      <c r="F26" s="212">
        <v>8084</v>
      </c>
      <c r="G26" s="215">
        <v>108.49</v>
      </c>
      <c r="H26" s="211">
        <v>13071</v>
      </c>
      <c r="I26" s="212">
        <v>18083</v>
      </c>
      <c r="J26" s="216">
        <v>138.35</v>
      </c>
      <c r="K26" s="218"/>
      <c r="L26" s="218"/>
      <c r="M26" s="218"/>
      <c r="N26" s="218"/>
    </row>
    <row r="27" spans="1:14" s="213" customFormat="1" ht="15" customHeight="1">
      <c r="A27" s="210" t="s">
        <v>1253</v>
      </c>
      <c r="B27" s="211">
        <v>7185</v>
      </c>
      <c r="C27" s="212">
        <v>8530</v>
      </c>
      <c r="D27" s="213">
        <v>118.72</v>
      </c>
      <c r="E27" s="214">
        <v>4206</v>
      </c>
      <c r="F27" s="212">
        <v>4568</v>
      </c>
      <c r="G27" s="215">
        <v>108.58</v>
      </c>
      <c r="H27" s="211">
        <v>10598</v>
      </c>
      <c r="I27" s="212">
        <v>12816</v>
      </c>
      <c r="J27" s="216">
        <v>120.93</v>
      </c>
      <c r="K27" s="218"/>
      <c r="L27" s="218"/>
      <c r="M27" s="218"/>
      <c r="N27" s="218"/>
    </row>
    <row r="28" spans="1:14" s="213" customFormat="1" ht="15" customHeight="1">
      <c r="A28" s="210" t="s">
        <v>1254</v>
      </c>
      <c r="B28" s="211">
        <v>6838</v>
      </c>
      <c r="C28" s="212">
        <v>8470</v>
      </c>
      <c r="D28" s="213">
        <v>123.87</v>
      </c>
      <c r="E28" s="214">
        <v>5365</v>
      </c>
      <c r="F28" s="212">
        <v>6058</v>
      </c>
      <c r="G28" s="215">
        <v>112.93</v>
      </c>
      <c r="H28" s="211">
        <v>8500</v>
      </c>
      <c r="I28" s="212">
        <v>11060</v>
      </c>
      <c r="J28" s="216">
        <v>130.12</v>
      </c>
      <c r="K28" s="218"/>
      <c r="L28" s="218"/>
      <c r="M28" s="218"/>
      <c r="N28" s="218"/>
    </row>
    <row r="29" spans="1:14" s="213" customFormat="1" ht="14.25" customHeight="1">
      <c r="A29" s="210" t="s">
        <v>1255</v>
      </c>
      <c r="B29" s="211">
        <v>1659</v>
      </c>
      <c r="C29" s="212">
        <v>2037</v>
      </c>
      <c r="D29" s="213">
        <v>122.79</v>
      </c>
      <c r="E29" s="214">
        <v>1070</v>
      </c>
      <c r="F29" s="212">
        <v>870</v>
      </c>
      <c r="G29" s="215">
        <v>81.31</v>
      </c>
      <c r="H29" s="211">
        <v>2338</v>
      </c>
      <c r="I29" s="212">
        <v>3293</v>
      </c>
      <c r="J29" s="216">
        <v>140.82</v>
      </c>
      <c r="K29" s="218"/>
      <c r="L29" s="218"/>
      <c r="M29" s="218"/>
      <c r="N29" s="218"/>
    </row>
    <row r="30" spans="1:14" s="213" customFormat="1" ht="15" customHeight="1">
      <c r="A30" s="210" t="s">
        <v>1256</v>
      </c>
      <c r="B30" s="211">
        <v>3182</v>
      </c>
      <c r="C30" s="212">
        <v>4105</v>
      </c>
      <c r="D30" s="213">
        <v>129.03</v>
      </c>
      <c r="E30" s="214">
        <v>2447</v>
      </c>
      <c r="F30" s="212">
        <v>3304</v>
      </c>
      <c r="G30" s="215">
        <v>135.05</v>
      </c>
      <c r="H30" s="211">
        <v>4001</v>
      </c>
      <c r="I30" s="212">
        <v>4968</v>
      </c>
      <c r="J30" s="216">
        <v>124.18</v>
      </c>
      <c r="K30" s="218"/>
      <c r="L30" s="218"/>
      <c r="M30" s="218"/>
      <c r="N30" s="218"/>
    </row>
    <row r="31" spans="1:14" s="213" customFormat="1" ht="15" customHeight="1">
      <c r="A31" s="210" t="s">
        <v>1257</v>
      </c>
      <c r="B31" s="211">
        <v>488</v>
      </c>
      <c r="C31" s="212">
        <v>722</v>
      </c>
      <c r="D31" s="213">
        <v>147.94</v>
      </c>
      <c r="E31" s="214">
        <v>232</v>
      </c>
      <c r="F31" s="212">
        <v>269</v>
      </c>
      <c r="G31" s="215">
        <v>116.13</v>
      </c>
      <c r="H31" s="211">
        <v>781</v>
      </c>
      <c r="I31" s="212">
        <v>1210</v>
      </c>
      <c r="J31" s="216">
        <v>154.9</v>
      </c>
      <c r="K31" s="218"/>
      <c r="L31" s="218"/>
      <c r="M31" s="218"/>
      <c r="N31" s="218"/>
    </row>
    <row r="32" spans="1:14" s="213" customFormat="1" ht="15" customHeight="1">
      <c r="A32" s="210" t="s">
        <v>1258</v>
      </c>
      <c r="B32" s="211">
        <v>1341</v>
      </c>
      <c r="C32" s="212">
        <v>1441</v>
      </c>
      <c r="D32" s="213">
        <v>107.49</v>
      </c>
      <c r="E32" s="214">
        <v>1546</v>
      </c>
      <c r="F32" s="212">
        <v>1571</v>
      </c>
      <c r="G32" s="215">
        <v>101.62</v>
      </c>
      <c r="H32" s="211">
        <v>1097</v>
      </c>
      <c r="I32" s="212">
        <v>1292</v>
      </c>
      <c r="J32" s="216">
        <v>117.82</v>
      </c>
      <c r="K32" s="218"/>
      <c r="L32" s="218"/>
      <c r="M32" s="218"/>
      <c r="N32" s="218"/>
    </row>
    <row r="33" spans="1:14" s="213" customFormat="1" ht="15" customHeight="1">
      <c r="A33" s="210" t="s">
        <v>1259</v>
      </c>
      <c r="B33" s="211" t="s">
        <v>1260</v>
      </c>
      <c r="C33" s="212" t="s">
        <v>1260</v>
      </c>
      <c r="D33" s="213" t="s">
        <v>1260</v>
      </c>
      <c r="E33" s="214" t="s">
        <v>1260</v>
      </c>
      <c r="F33" s="212" t="s">
        <v>1260</v>
      </c>
      <c r="G33" s="215" t="s">
        <v>1260</v>
      </c>
      <c r="H33" s="211" t="s">
        <v>1260</v>
      </c>
      <c r="I33" s="212" t="s">
        <v>1260</v>
      </c>
      <c r="J33" s="216" t="s">
        <v>1260</v>
      </c>
      <c r="K33" s="218"/>
      <c r="L33" s="218"/>
      <c r="M33" s="218"/>
      <c r="N33" s="218"/>
    </row>
    <row r="34" spans="1:14" s="213" customFormat="1" ht="15" customHeight="1">
      <c r="A34" s="210" t="s">
        <v>1261</v>
      </c>
      <c r="B34" s="211">
        <v>3983</v>
      </c>
      <c r="C34" s="212">
        <v>4899</v>
      </c>
      <c r="D34" s="213">
        <v>123.01</v>
      </c>
      <c r="E34" s="214">
        <v>3659</v>
      </c>
      <c r="F34" s="212">
        <v>4168</v>
      </c>
      <c r="G34" s="215">
        <v>113.93</v>
      </c>
      <c r="H34" s="211">
        <v>4320</v>
      </c>
      <c r="I34" s="212">
        <v>5671</v>
      </c>
      <c r="J34" s="216">
        <v>131.29</v>
      </c>
      <c r="K34" s="218"/>
      <c r="L34" s="218"/>
      <c r="M34" s="218"/>
      <c r="N34" s="218"/>
    </row>
    <row r="35" spans="1:14" s="213" customFormat="1" ht="15" customHeight="1">
      <c r="A35" s="210" t="s">
        <v>1262</v>
      </c>
      <c r="B35" s="211">
        <v>1303</v>
      </c>
      <c r="C35" s="212">
        <v>1418</v>
      </c>
      <c r="D35" s="213">
        <v>108.85</v>
      </c>
      <c r="E35" s="214">
        <v>941</v>
      </c>
      <c r="F35" s="212">
        <v>1007</v>
      </c>
      <c r="G35" s="215">
        <v>107</v>
      </c>
      <c r="H35" s="211">
        <v>1723</v>
      </c>
      <c r="I35" s="212">
        <v>1865</v>
      </c>
      <c r="J35" s="216">
        <v>108.25</v>
      </c>
      <c r="K35" s="218"/>
      <c r="L35" s="218"/>
      <c r="M35" s="218"/>
      <c r="N35" s="218"/>
    </row>
    <row r="36" spans="1:14" s="213" customFormat="1" ht="15" customHeight="1">
      <c r="A36" s="210" t="s">
        <v>1263</v>
      </c>
      <c r="B36" s="211">
        <v>497</v>
      </c>
      <c r="C36" s="212">
        <v>283</v>
      </c>
      <c r="D36" s="213">
        <v>56.97</v>
      </c>
      <c r="E36" s="214">
        <v>247</v>
      </c>
      <c r="F36" s="212">
        <v>163</v>
      </c>
      <c r="G36" s="215">
        <v>66.06</v>
      </c>
      <c r="H36" s="211">
        <v>784</v>
      </c>
      <c r="I36" s="212">
        <v>412</v>
      </c>
      <c r="J36" s="216">
        <v>52.55</v>
      </c>
      <c r="K36" s="218"/>
      <c r="L36" s="218"/>
      <c r="M36" s="218"/>
      <c r="N36" s="218"/>
    </row>
    <row r="37" spans="1:14" s="213" customFormat="1" ht="15" customHeight="1">
      <c r="A37" s="210" t="s">
        <v>1264</v>
      </c>
      <c r="B37" s="211">
        <v>109</v>
      </c>
      <c r="C37" s="212">
        <v>124</v>
      </c>
      <c r="D37" s="213">
        <v>113.87</v>
      </c>
      <c r="E37" s="214">
        <v>60</v>
      </c>
      <c r="F37" s="212">
        <v>64</v>
      </c>
      <c r="G37" s="215">
        <v>106.44</v>
      </c>
      <c r="H37" s="211">
        <v>165</v>
      </c>
      <c r="I37" s="212">
        <v>189</v>
      </c>
      <c r="J37" s="216">
        <v>114.46</v>
      </c>
      <c r="K37" s="218"/>
      <c r="L37" s="218"/>
      <c r="M37" s="218"/>
      <c r="N37" s="218"/>
    </row>
    <row r="38" spans="1:14" s="213" customFormat="1" ht="15" customHeight="1">
      <c r="A38" s="210" t="s">
        <v>1265</v>
      </c>
      <c r="B38" s="211">
        <v>546</v>
      </c>
      <c r="C38" s="212">
        <v>1019</v>
      </c>
      <c r="D38" s="213">
        <v>186.77</v>
      </c>
      <c r="E38" s="214">
        <v>361</v>
      </c>
      <c r="F38" s="212">
        <v>501</v>
      </c>
      <c r="G38" s="215">
        <v>138.65</v>
      </c>
      <c r="H38" s="211">
        <v>759</v>
      </c>
      <c r="I38" s="212">
        <v>1580</v>
      </c>
      <c r="J38" s="216">
        <v>208.07</v>
      </c>
      <c r="K38" s="218"/>
      <c r="L38" s="218"/>
      <c r="M38" s="218"/>
      <c r="N38" s="218"/>
    </row>
    <row r="39" spans="1:14" s="213" customFormat="1" ht="15" customHeight="1">
      <c r="A39" s="210" t="s">
        <v>1266</v>
      </c>
      <c r="B39" s="213">
        <v>49.72</v>
      </c>
      <c r="C39" s="220">
        <v>50.17</v>
      </c>
      <c r="D39" s="221" t="s">
        <v>1248</v>
      </c>
      <c r="E39" s="222">
        <v>55.91</v>
      </c>
      <c r="F39" s="223">
        <v>56.6</v>
      </c>
      <c r="G39" s="224" t="s">
        <v>1248</v>
      </c>
      <c r="H39" s="221">
        <v>39.83</v>
      </c>
      <c r="I39" s="223">
        <v>41.27</v>
      </c>
      <c r="J39" s="225" t="s">
        <v>1248</v>
      </c>
      <c r="K39" s="218"/>
      <c r="L39" s="218"/>
      <c r="M39" s="218"/>
      <c r="N39" s="218"/>
    </row>
    <row r="40" spans="1:14" s="213" customFormat="1" ht="15" customHeight="1">
      <c r="A40" s="210" t="s">
        <v>1267</v>
      </c>
      <c r="B40" s="213">
        <v>41.77</v>
      </c>
      <c r="C40" s="220">
        <v>42.6</v>
      </c>
      <c r="D40" s="221" t="s">
        <v>1248</v>
      </c>
      <c r="E40" s="222">
        <v>45.96</v>
      </c>
      <c r="F40" s="223">
        <v>47.39</v>
      </c>
      <c r="G40" s="224" t="s">
        <v>1248</v>
      </c>
      <c r="H40" s="221">
        <v>32.61</v>
      </c>
      <c r="I40" s="223">
        <v>33.37</v>
      </c>
      <c r="J40" s="225" t="s">
        <v>1248</v>
      </c>
      <c r="K40" s="218"/>
      <c r="L40" s="218"/>
      <c r="M40" s="218"/>
      <c r="N40" s="218"/>
    </row>
    <row r="41" spans="1:14" ht="15" customHeight="1" thickBot="1">
      <c r="A41" s="226" t="s">
        <v>1268</v>
      </c>
      <c r="B41" s="227">
        <v>66.72</v>
      </c>
      <c r="C41" s="228">
        <v>66.58</v>
      </c>
      <c r="D41" s="229" t="s">
        <v>1248</v>
      </c>
      <c r="E41" s="230">
        <v>74.39</v>
      </c>
      <c r="F41" s="231">
        <v>72.9</v>
      </c>
      <c r="G41" s="232" t="s">
        <v>1248</v>
      </c>
      <c r="H41" s="229">
        <v>56.39</v>
      </c>
      <c r="I41" s="231">
        <v>58.97</v>
      </c>
      <c r="J41" s="233" t="s">
        <v>1248</v>
      </c>
      <c r="K41" s="196"/>
      <c r="L41" s="196"/>
      <c r="M41" s="196"/>
      <c r="N41" s="196"/>
    </row>
    <row r="42" spans="1:14" ht="15.75" customHeight="1">
      <c r="A42" s="234" t="s">
        <v>1222</v>
      </c>
      <c r="B42" s="235"/>
      <c r="C42" s="235"/>
      <c r="D42" s="236"/>
      <c r="E42" s="235"/>
      <c r="F42" s="235"/>
      <c r="G42" s="236"/>
      <c r="H42" s="235"/>
      <c r="I42" s="235"/>
      <c r="J42" s="236"/>
      <c r="K42" s="196"/>
      <c r="L42" s="196"/>
      <c r="M42" s="196"/>
      <c r="N42" s="196"/>
    </row>
    <row r="43" ht="15">
      <c r="A43" s="237" t="s">
        <v>1223</v>
      </c>
    </row>
    <row r="44" spans="2:10" ht="15">
      <c r="B44" s="238"/>
      <c r="C44" s="238"/>
      <c r="D44" s="238"/>
      <c r="E44" s="238"/>
      <c r="F44" s="238"/>
      <c r="G44" s="238"/>
      <c r="H44" s="238"/>
      <c r="I44" s="238"/>
      <c r="J44" s="238"/>
    </row>
  </sheetData>
  <mergeCells count="1">
    <mergeCell ref="A3:A4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selection activeCell="D2" sqref="D2"/>
    </sheetView>
  </sheetViews>
  <sheetFormatPr defaultColWidth="9.140625" defaultRowHeight="15"/>
  <cols>
    <col min="1" max="1" width="27.8515625" style="240" customWidth="1"/>
    <col min="2" max="2" width="7.28125" style="240" customWidth="1"/>
    <col min="3" max="3" width="7.8515625" style="240" customWidth="1"/>
    <col min="4" max="4" width="9.140625" style="241" customWidth="1"/>
    <col min="5" max="6" width="7.00390625" style="240" customWidth="1"/>
    <col min="7" max="7" width="7.00390625" style="241" customWidth="1"/>
    <col min="8" max="9" width="7.00390625" style="240" customWidth="1"/>
    <col min="10" max="10" width="8.00390625" style="241" customWidth="1"/>
    <col min="11" max="12" width="7.00390625" style="240" customWidth="1"/>
    <col min="13" max="13" width="7.00390625" style="241" customWidth="1"/>
    <col min="14" max="15" width="7.00390625" style="240" customWidth="1"/>
    <col min="16" max="16" width="7.00390625" style="241" customWidth="1"/>
    <col min="17" max="16384" width="10.28125" style="240" customWidth="1"/>
  </cols>
  <sheetData>
    <row r="1" spans="1:13" ht="16.5" customHeight="1">
      <c r="A1" s="239" t="s">
        <v>1270</v>
      </c>
      <c r="M1" s="242"/>
    </row>
    <row r="2" spans="1:16" ht="19.5" customHeight="1" thickBot="1">
      <c r="A2" s="240" t="s">
        <v>1297</v>
      </c>
      <c r="C2" s="243"/>
      <c r="P2" s="243" t="s">
        <v>568</v>
      </c>
    </row>
    <row r="3" spans="1:16" ht="19.5" customHeight="1">
      <c r="A3" s="2009" t="s">
        <v>1184</v>
      </c>
      <c r="B3" s="244" t="s">
        <v>1271</v>
      </c>
      <c r="C3" s="245"/>
      <c r="D3" s="246"/>
      <c r="E3" s="245" t="s">
        <v>1272</v>
      </c>
      <c r="F3" s="245"/>
      <c r="G3" s="246"/>
      <c r="H3" s="245" t="s">
        <v>1273</v>
      </c>
      <c r="I3" s="245"/>
      <c r="J3" s="246"/>
      <c r="K3" s="245" t="s">
        <v>1274</v>
      </c>
      <c r="L3" s="245"/>
      <c r="M3" s="246"/>
      <c r="N3" s="245" t="s">
        <v>1275</v>
      </c>
      <c r="O3" s="245"/>
      <c r="P3" s="247"/>
    </row>
    <row r="4" spans="1:16" ht="34.5" customHeight="1" thickBot="1">
      <c r="A4" s="2010"/>
      <c r="B4" s="248">
        <v>2006</v>
      </c>
      <c r="C4" s="205">
        <v>2007</v>
      </c>
      <c r="D4" s="249" t="s">
        <v>1188</v>
      </c>
      <c r="E4" s="205">
        <v>2006</v>
      </c>
      <c r="F4" s="205">
        <v>2007</v>
      </c>
      <c r="G4" s="249" t="s">
        <v>1188</v>
      </c>
      <c r="H4" s="205">
        <v>2006</v>
      </c>
      <c r="I4" s="205">
        <v>2007</v>
      </c>
      <c r="J4" s="249" t="s">
        <v>1188</v>
      </c>
      <c r="K4" s="205">
        <v>2006</v>
      </c>
      <c r="L4" s="205">
        <v>2007</v>
      </c>
      <c r="M4" s="249" t="s">
        <v>1188</v>
      </c>
      <c r="N4" s="205">
        <v>2006</v>
      </c>
      <c r="O4" s="205">
        <v>2007</v>
      </c>
      <c r="P4" s="209" t="s">
        <v>1188</v>
      </c>
    </row>
    <row r="5" spans="1:16" ht="18.75" customHeight="1" thickTop="1">
      <c r="A5" s="250" t="s">
        <v>1276</v>
      </c>
      <c r="B5" s="251">
        <v>5234</v>
      </c>
      <c r="C5" s="252">
        <v>4911</v>
      </c>
      <c r="D5" s="252">
        <v>93.82</v>
      </c>
      <c r="E5" s="252">
        <v>4997</v>
      </c>
      <c r="F5" s="252">
        <v>6695</v>
      </c>
      <c r="G5" s="253">
        <v>133.98</v>
      </c>
      <c r="H5" s="252">
        <v>3217</v>
      </c>
      <c r="I5" s="252">
        <v>2278</v>
      </c>
      <c r="J5" s="253">
        <v>70.8</v>
      </c>
      <c r="K5" s="252">
        <v>8573</v>
      </c>
      <c r="L5" s="252">
        <v>9285</v>
      </c>
      <c r="M5" s="253">
        <v>108.3</v>
      </c>
      <c r="N5" s="252">
        <v>4952</v>
      </c>
      <c r="O5" s="252">
        <v>4722</v>
      </c>
      <c r="P5" s="254">
        <v>95.35</v>
      </c>
    </row>
    <row r="6" spans="1:16" ht="18.75" customHeight="1">
      <c r="A6" s="250" t="s">
        <v>1277</v>
      </c>
      <c r="B6" s="251">
        <v>19315</v>
      </c>
      <c r="C6" s="252">
        <v>20525</v>
      </c>
      <c r="D6" s="252">
        <v>106.26</v>
      </c>
      <c r="E6" s="252">
        <v>18202</v>
      </c>
      <c r="F6" s="252">
        <v>17705</v>
      </c>
      <c r="G6" s="253">
        <v>97.27</v>
      </c>
      <c r="H6" s="252">
        <v>14266</v>
      </c>
      <c r="I6" s="252">
        <v>16173</v>
      </c>
      <c r="J6" s="253">
        <v>113.37</v>
      </c>
      <c r="K6" s="252">
        <v>28517</v>
      </c>
      <c r="L6" s="252">
        <v>28693</v>
      </c>
      <c r="M6" s="253">
        <v>100.61</v>
      </c>
      <c r="N6" s="252">
        <v>18850</v>
      </c>
      <c r="O6" s="252">
        <v>19567</v>
      </c>
      <c r="P6" s="254">
        <v>103.81</v>
      </c>
    </row>
    <row r="7" spans="1:16" ht="18.75" customHeight="1">
      <c r="A7" s="250" t="s">
        <v>1278</v>
      </c>
      <c r="B7" s="251">
        <v>7325</v>
      </c>
      <c r="C7" s="252">
        <v>7095</v>
      </c>
      <c r="D7" s="252">
        <v>96.86</v>
      </c>
      <c r="E7" s="252">
        <v>7049</v>
      </c>
      <c r="F7" s="252">
        <v>6438</v>
      </c>
      <c r="G7" s="253">
        <v>91.33</v>
      </c>
      <c r="H7" s="252">
        <v>7478</v>
      </c>
      <c r="I7" s="252">
        <v>7126</v>
      </c>
      <c r="J7" s="253">
        <v>95.3</v>
      </c>
      <c r="K7" s="252">
        <v>9869</v>
      </c>
      <c r="L7" s="252">
        <v>9531</v>
      </c>
      <c r="M7" s="253">
        <v>96.58</v>
      </c>
      <c r="N7" s="252">
        <v>8054</v>
      </c>
      <c r="O7" s="252">
        <v>7575</v>
      </c>
      <c r="P7" s="254">
        <v>94.06</v>
      </c>
    </row>
    <row r="8" spans="1:16" ht="18.75" customHeight="1">
      <c r="A8" s="255" t="s">
        <v>1279</v>
      </c>
      <c r="B8" s="256">
        <v>31874</v>
      </c>
      <c r="C8" s="257">
        <v>32531</v>
      </c>
      <c r="D8" s="257">
        <v>102.06</v>
      </c>
      <c r="E8" s="257">
        <v>30248</v>
      </c>
      <c r="F8" s="257">
        <v>30839</v>
      </c>
      <c r="G8" s="258">
        <v>101.95</v>
      </c>
      <c r="H8" s="257">
        <v>24961</v>
      </c>
      <c r="I8" s="257">
        <v>25577</v>
      </c>
      <c r="J8" s="258">
        <v>102.47</v>
      </c>
      <c r="K8" s="257">
        <v>46959</v>
      </c>
      <c r="L8" s="257">
        <v>47508</v>
      </c>
      <c r="M8" s="258">
        <v>101.17</v>
      </c>
      <c r="N8" s="257">
        <v>31856</v>
      </c>
      <c r="O8" s="257">
        <v>31865</v>
      </c>
      <c r="P8" s="259">
        <v>100.03</v>
      </c>
    </row>
    <row r="9" spans="1:16" ht="18.75" customHeight="1">
      <c r="A9" s="250" t="s">
        <v>1280</v>
      </c>
      <c r="B9" s="251">
        <v>8695</v>
      </c>
      <c r="C9" s="252">
        <v>8068</v>
      </c>
      <c r="D9" s="252">
        <v>92.78</v>
      </c>
      <c r="E9" s="252">
        <v>7534</v>
      </c>
      <c r="F9" s="252">
        <v>7921</v>
      </c>
      <c r="G9" s="253">
        <v>105.14</v>
      </c>
      <c r="H9" s="252">
        <v>6756</v>
      </c>
      <c r="I9" s="252">
        <v>6893</v>
      </c>
      <c r="J9" s="253">
        <v>102.02</v>
      </c>
      <c r="K9" s="252">
        <v>10130</v>
      </c>
      <c r="L9" s="252">
        <v>9429</v>
      </c>
      <c r="M9" s="253">
        <v>93.08</v>
      </c>
      <c r="N9" s="252">
        <v>7920</v>
      </c>
      <c r="O9" s="252">
        <v>7738</v>
      </c>
      <c r="P9" s="254">
        <v>97.7</v>
      </c>
    </row>
    <row r="10" spans="1:16" ht="18.75" customHeight="1">
      <c r="A10" s="250" t="s">
        <v>1281</v>
      </c>
      <c r="B10" s="251">
        <v>3202</v>
      </c>
      <c r="C10" s="252">
        <v>3484</v>
      </c>
      <c r="D10" s="252">
        <v>108.81</v>
      </c>
      <c r="E10" s="252">
        <v>2762</v>
      </c>
      <c r="F10" s="252">
        <v>4130</v>
      </c>
      <c r="G10" s="253">
        <v>149.51</v>
      </c>
      <c r="H10" s="252">
        <v>1783</v>
      </c>
      <c r="I10" s="252">
        <v>1397</v>
      </c>
      <c r="J10" s="253">
        <v>78.36</v>
      </c>
      <c r="K10" s="252">
        <v>8591</v>
      </c>
      <c r="L10" s="252">
        <v>10677</v>
      </c>
      <c r="M10" s="253">
        <v>124.29</v>
      </c>
      <c r="N10" s="252">
        <v>3675</v>
      </c>
      <c r="O10" s="252">
        <v>4025</v>
      </c>
      <c r="P10" s="254">
        <v>109.53</v>
      </c>
    </row>
    <row r="11" spans="1:16" ht="18.75" customHeight="1">
      <c r="A11" s="250" t="s">
        <v>1282</v>
      </c>
      <c r="B11" s="251">
        <v>969</v>
      </c>
      <c r="C11" s="252">
        <v>1069</v>
      </c>
      <c r="D11" s="252">
        <v>110.23</v>
      </c>
      <c r="E11" s="252">
        <v>1142</v>
      </c>
      <c r="F11" s="252">
        <v>978</v>
      </c>
      <c r="G11" s="253">
        <v>85.59</v>
      </c>
      <c r="H11" s="252">
        <v>1104</v>
      </c>
      <c r="I11" s="252">
        <v>1114</v>
      </c>
      <c r="J11" s="253">
        <v>100.85</v>
      </c>
      <c r="K11" s="252">
        <v>1786</v>
      </c>
      <c r="L11" s="252">
        <v>1921</v>
      </c>
      <c r="M11" s="253">
        <v>107.56</v>
      </c>
      <c r="N11" s="252">
        <v>1273</v>
      </c>
      <c r="O11" s="252">
        <v>1267</v>
      </c>
      <c r="P11" s="254">
        <v>99.58</v>
      </c>
    </row>
    <row r="12" spans="1:16" ht="18.75" customHeight="1">
      <c r="A12" s="250" t="s">
        <v>1283</v>
      </c>
      <c r="B12" s="251">
        <v>1475</v>
      </c>
      <c r="C12" s="252">
        <v>1565</v>
      </c>
      <c r="D12" s="252">
        <v>106.11</v>
      </c>
      <c r="E12" s="252">
        <v>1047</v>
      </c>
      <c r="F12" s="252">
        <v>978</v>
      </c>
      <c r="G12" s="253">
        <v>93.36</v>
      </c>
      <c r="H12" s="252">
        <v>771</v>
      </c>
      <c r="I12" s="252">
        <v>755</v>
      </c>
      <c r="J12" s="253">
        <v>97.92</v>
      </c>
      <c r="K12" s="252">
        <v>851</v>
      </c>
      <c r="L12" s="252">
        <v>901</v>
      </c>
      <c r="M12" s="253">
        <v>105.96</v>
      </c>
      <c r="N12" s="252">
        <v>906</v>
      </c>
      <c r="O12" s="252">
        <v>889</v>
      </c>
      <c r="P12" s="254">
        <v>98.08</v>
      </c>
    </row>
    <row r="13" spans="1:16" ht="18.75" customHeight="1">
      <c r="A13" s="250" t="s">
        <v>1284</v>
      </c>
      <c r="B13" s="251">
        <v>14500</v>
      </c>
      <c r="C13" s="252">
        <v>15357</v>
      </c>
      <c r="D13" s="252">
        <v>105.91</v>
      </c>
      <c r="E13" s="252">
        <v>16040</v>
      </c>
      <c r="F13" s="252">
        <v>14444</v>
      </c>
      <c r="G13" s="253">
        <v>90.05</v>
      </c>
      <c r="H13" s="252">
        <v>12444</v>
      </c>
      <c r="I13" s="252">
        <v>13531</v>
      </c>
      <c r="J13" s="253">
        <v>108.74</v>
      </c>
      <c r="K13" s="252">
        <v>22590</v>
      </c>
      <c r="L13" s="252">
        <v>21668</v>
      </c>
      <c r="M13" s="253">
        <v>95.92</v>
      </c>
      <c r="N13" s="252">
        <v>15708</v>
      </c>
      <c r="O13" s="252">
        <v>15655</v>
      </c>
      <c r="P13" s="254">
        <v>99.66</v>
      </c>
    </row>
    <row r="14" spans="1:16" ht="18.75" customHeight="1">
      <c r="A14" s="255" t="s">
        <v>1285</v>
      </c>
      <c r="B14" s="256">
        <v>28841</v>
      </c>
      <c r="C14" s="257">
        <v>29542</v>
      </c>
      <c r="D14" s="257">
        <v>102.43</v>
      </c>
      <c r="E14" s="257">
        <v>28525</v>
      </c>
      <c r="F14" s="257">
        <v>28450</v>
      </c>
      <c r="G14" s="258">
        <v>99.73</v>
      </c>
      <c r="H14" s="257">
        <v>22858</v>
      </c>
      <c r="I14" s="257">
        <v>23689</v>
      </c>
      <c r="J14" s="258">
        <v>103.64</v>
      </c>
      <c r="K14" s="257">
        <v>43947</v>
      </c>
      <c r="L14" s="257">
        <v>44596</v>
      </c>
      <c r="M14" s="258">
        <v>101.48</v>
      </c>
      <c r="N14" s="257">
        <v>29481</v>
      </c>
      <c r="O14" s="257">
        <v>29573</v>
      </c>
      <c r="P14" s="259">
        <v>100.31</v>
      </c>
    </row>
    <row r="15" spans="1:16" ht="18.75" customHeight="1">
      <c r="A15" s="250" t="s">
        <v>1286</v>
      </c>
      <c r="B15" s="251">
        <v>3034</v>
      </c>
      <c r="C15" s="252">
        <v>2989</v>
      </c>
      <c r="D15" s="252">
        <v>98.52</v>
      </c>
      <c r="E15" s="252">
        <v>1723</v>
      </c>
      <c r="F15" s="252">
        <v>2389</v>
      </c>
      <c r="G15" s="253">
        <v>138.65</v>
      </c>
      <c r="H15" s="252">
        <v>2103</v>
      </c>
      <c r="I15" s="252">
        <v>1888</v>
      </c>
      <c r="J15" s="253">
        <v>89.78</v>
      </c>
      <c r="K15" s="252">
        <v>3012</v>
      </c>
      <c r="L15" s="252">
        <v>2913</v>
      </c>
      <c r="M15" s="253">
        <v>96.69</v>
      </c>
      <c r="N15" s="252">
        <v>2375</v>
      </c>
      <c r="O15" s="252">
        <v>2291</v>
      </c>
      <c r="P15" s="254">
        <v>96.47</v>
      </c>
    </row>
    <row r="16" spans="1:16" ht="18.75" customHeight="1">
      <c r="A16" s="250" t="s">
        <v>1287</v>
      </c>
      <c r="B16" s="251">
        <v>82.56</v>
      </c>
      <c r="C16" s="252">
        <v>80.91</v>
      </c>
      <c r="D16" s="252"/>
      <c r="E16" s="252">
        <v>87.5</v>
      </c>
      <c r="F16" s="252">
        <v>90.68</v>
      </c>
      <c r="G16" s="253"/>
      <c r="H16" s="253">
        <v>93.37</v>
      </c>
      <c r="I16" s="253">
        <v>94.49</v>
      </c>
      <c r="J16" s="253" t="s">
        <v>1288</v>
      </c>
      <c r="K16" s="252">
        <v>100</v>
      </c>
      <c r="L16" s="253">
        <v>97.56</v>
      </c>
      <c r="M16" s="253" t="s">
        <v>1288</v>
      </c>
      <c r="N16" s="253">
        <v>88.18</v>
      </c>
      <c r="O16" s="253">
        <v>89.07</v>
      </c>
      <c r="P16" s="254" t="s">
        <v>1288</v>
      </c>
    </row>
    <row r="17" spans="1:16" ht="18.75" customHeight="1">
      <c r="A17" s="250" t="s">
        <v>1289</v>
      </c>
      <c r="B17" s="251">
        <v>17.44</v>
      </c>
      <c r="C17" s="252">
        <v>19.09</v>
      </c>
      <c r="D17" s="252"/>
      <c r="E17" s="252">
        <v>12.5</v>
      </c>
      <c r="F17" s="252">
        <v>9.32</v>
      </c>
      <c r="G17" s="253"/>
      <c r="H17" s="253">
        <v>6.63</v>
      </c>
      <c r="I17" s="253">
        <v>5.51</v>
      </c>
      <c r="J17" s="253" t="s">
        <v>1288</v>
      </c>
      <c r="K17" s="252">
        <v>0</v>
      </c>
      <c r="L17" s="253">
        <v>2.44</v>
      </c>
      <c r="M17" s="253" t="s">
        <v>1288</v>
      </c>
      <c r="N17" s="253">
        <v>11.82</v>
      </c>
      <c r="O17" s="253">
        <v>10.93</v>
      </c>
      <c r="P17" s="254" t="s">
        <v>1288</v>
      </c>
    </row>
    <row r="18" spans="1:16" ht="18.75" customHeight="1">
      <c r="A18" s="250" t="s">
        <v>1290</v>
      </c>
      <c r="B18" s="251">
        <v>5498</v>
      </c>
      <c r="C18" s="252">
        <v>6144</v>
      </c>
      <c r="D18" s="252">
        <v>111.73</v>
      </c>
      <c r="E18" s="252">
        <v>2415</v>
      </c>
      <c r="F18" s="252">
        <v>2698</v>
      </c>
      <c r="G18" s="253">
        <v>111.71</v>
      </c>
      <c r="H18" s="253">
        <v>857</v>
      </c>
      <c r="I18" s="253">
        <v>952</v>
      </c>
      <c r="J18" s="253">
        <v>111.02</v>
      </c>
      <c r="K18" s="252">
        <v>202</v>
      </c>
      <c r="L18" s="253">
        <v>244</v>
      </c>
      <c r="M18" s="253">
        <v>120.7</v>
      </c>
      <c r="N18" s="252">
        <v>1372</v>
      </c>
      <c r="O18" s="252">
        <v>1492</v>
      </c>
      <c r="P18" s="254">
        <v>108.74</v>
      </c>
    </row>
    <row r="19" spans="1:16" ht="18.75" customHeight="1">
      <c r="A19" s="250" t="s">
        <v>1291</v>
      </c>
      <c r="B19" s="251">
        <v>-2465</v>
      </c>
      <c r="C19" s="252">
        <v>-3155</v>
      </c>
      <c r="D19" s="252">
        <v>127.99</v>
      </c>
      <c r="E19" s="252">
        <v>-692</v>
      </c>
      <c r="F19" s="252">
        <v>-308</v>
      </c>
      <c r="G19" s="253">
        <v>44.59</v>
      </c>
      <c r="H19" s="253">
        <v>1245</v>
      </c>
      <c r="I19" s="253">
        <v>936</v>
      </c>
      <c r="J19" s="253">
        <v>75.17</v>
      </c>
      <c r="K19" s="252">
        <v>2810</v>
      </c>
      <c r="L19" s="252">
        <v>2668</v>
      </c>
      <c r="M19" s="253">
        <v>94.96</v>
      </c>
      <c r="N19" s="252">
        <v>1003</v>
      </c>
      <c r="O19" s="252">
        <v>800</v>
      </c>
      <c r="P19" s="254">
        <v>79.71</v>
      </c>
    </row>
    <row r="20" spans="1:16" ht="18.75" customHeight="1">
      <c r="A20" s="250" t="s">
        <v>1292</v>
      </c>
      <c r="B20" s="260">
        <v>90.48</v>
      </c>
      <c r="C20" s="253">
        <v>90.81</v>
      </c>
      <c r="D20" s="253" t="s">
        <v>1288</v>
      </c>
      <c r="E20" s="253">
        <v>94.3</v>
      </c>
      <c r="F20" s="253">
        <v>92.25</v>
      </c>
      <c r="G20" s="253" t="s">
        <v>1288</v>
      </c>
      <c r="H20" s="253">
        <v>91.58</v>
      </c>
      <c r="I20" s="253">
        <v>92.62</v>
      </c>
      <c r="J20" s="253" t="s">
        <v>1288</v>
      </c>
      <c r="K20" s="253">
        <v>93.59</v>
      </c>
      <c r="L20" s="253">
        <v>93.87</v>
      </c>
      <c r="M20" s="253" t="s">
        <v>1288</v>
      </c>
      <c r="N20" s="253">
        <v>92.54</v>
      </c>
      <c r="O20" s="253">
        <v>92.81</v>
      </c>
      <c r="P20" s="254" t="s">
        <v>1288</v>
      </c>
    </row>
    <row r="21" spans="1:17" ht="18.75" customHeight="1" thickBot="1">
      <c r="A21" s="261" t="s">
        <v>1293</v>
      </c>
      <c r="B21" s="262">
        <v>430</v>
      </c>
      <c r="C21" s="263">
        <v>372</v>
      </c>
      <c r="D21" s="263">
        <v>86.51</v>
      </c>
      <c r="E21" s="263">
        <v>336</v>
      </c>
      <c r="F21" s="263">
        <v>322</v>
      </c>
      <c r="G21" s="263">
        <v>95.83</v>
      </c>
      <c r="H21" s="263">
        <v>392</v>
      </c>
      <c r="I21" s="263">
        <v>399</v>
      </c>
      <c r="J21" s="263">
        <v>101.79</v>
      </c>
      <c r="K21" s="263">
        <v>42</v>
      </c>
      <c r="L21" s="263">
        <v>41</v>
      </c>
      <c r="M21" s="263">
        <v>97.62</v>
      </c>
      <c r="N21" s="263">
        <v>1210</v>
      </c>
      <c r="O21" s="263">
        <v>1144</v>
      </c>
      <c r="P21" s="264">
        <v>94.55</v>
      </c>
      <c r="Q21" s="265"/>
    </row>
    <row r="22" spans="1:18" s="268" customFormat="1" ht="18.75" customHeight="1">
      <c r="A22" s="266" t="s">
        <v>1222</v>
      </c>
      <c r="B22" s="267"/>
      <c r="C22" s="267"/>
      <c r="D22" s="266" t="s">
        <v>1294</v>
      </c>
      <c r="E22" s="266" t="s">
        <v>1295</v>
      </c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</row>
    <row r="23" spans="1:18" s="268" customFormat="1" ht="18.75" customHeight="1">
      <c r="A23" s="266" t="s">
        <v>1223</v>
      </c>
      <c r="B23" s="267"/>
      <c r="C23" s="267"/>
      <c r="D23" s="266"/>
      <c r="E23" s="266" t="s">
        <v>1296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</row>
    <row r="24" ht="15" customHeight="1"/>
    <row r="25" ht="15" customHeight="1"/>
  </sheetData>
  <mergeCells count="1">
    <mergeCell ref="A3:A4"/>
  </mergeCells>
  <printOptions horizontalCentered="1" verticalCentered="1"/>
  <pageMargins left="0.7874015748031497" right="0.7874015748031497" top="0.984251968503937" bottom="0.7874015748031497" header="0" footer="0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B1">
      <selection activeCell="R11" sqref="R11"/>
    </sheetView>
  </sheetViews>
  <sheetFormatPr defaultColWidth="9.140625" defaultRowHeight="15"/>
  <cols>
    <col min="1" max="1" width="31.00390625" style="271" customWidth="1"/>
    <col min="2" max="2" width="7.00390625" style="271" customWidth="1"/>
    <col min="3" max="3" width="7.421875" style="271" customWidth="1"/>
    <col min="4" max="4" width="8.28125" style="273" customWidth="1"/>
    <col min="5" max="5" width="6.8515625" style="271" customWidth="1"/>
    <col min="6" max="6" width="7.00390625" style="271" customWidth="1"/>
    <col min="7" max="7" width="8.8515625" style="273" customWidth="1"/>
    <col min="8" max="8" width="7.00390625" style="271" customWidth="1"/>
    <col min="9" max="9" width="7.28125" style="271" customWidth="1"/>
    <col min="10" max="10" width="8.00390625" style="273" customWidth="1"/>
    <col min="11" max="11" width="7.140625" style="271" customWidth="1"/>
    <col min="12" max="12" width="6.57421875" style="271" customWidth="1"/>
    <col min="13" max="13" width="7.7109375" style="273" customWidth="1"/>
    <col min="14" max="15" width="6.8515625" style="271" customWidth="1"/>
    <col min="16" max="16" width="8.8515625" style="273" customWidth="1"/>
    <col min="17" max="16384" width="10.28125" style="271" customWidth="1"/>
  </cols>
  <sheetData>
    <row r="1" spans="1:16" s="269" customFormat="1" ht="16.5" customHeight="1">
      <c r="A1" s="2013" t="s">
        <v>1298</v>
      </c>
      <c r="B1" s="2014"/>
      <c r="C1" s="2014"/>
      <c r="D1" s="2014"/>
      <c r="E1" s="2014"/>
      <c r="F1" s="2014"/>
      <c r="G1" s="2014"/>
      <c r="H1" s="2014"/>
      <c r="I1" s="2014"/>
      <c r="J1" s="2014"/>
      <c r="K1" s="2014"/>
      <c r="L1" s="2014"/>
      <c r="M1" s="2014"/>
      <c r="N1" s="2014"/>
      <c r="P1" s="270"/>
    </row>
    <row r="2" spans="1:16" ht="19.5" customHeight="1" thickBot="1">
      <c r="A2" s="271" t="s">
        <v>1322</v>
      </c>
      <c r="D2" s="272"/>
      <c r="P2" s="274" t="s">
        <v>569</v>
      </c>
    </row>
    <row r="3" spans="1:16" ht="19.5" customHeight="1">
      <c r="A3" s="2011" t="s">
        <v>1184</v>
      </c>
      <c r="B3" s="244" t="s">
        <v>1271</v>
      </c>
      <c r="C3" s="245"/>
      <c r="D3" s="246"/>
      <c r="E3" s="245" t="s">
        <v>1272</v>
      </c>
      <c r="F3" s="245"/>
      <c r="G3" s="246"/>
      <c r="H3" s="245" t="s">
        <v>1273</v>
      </c>
      <c r="I3" s="245"/>
      <c r="J3" s="246"/>
      <c r="K3" s="245" t="s">
        <v>1274</v>
      </c>
      <c r="L3" s="245"/>
      <c r="M3" s="246"/>
      <c r="N3" s="245" t="s">
        <v>1299</v>
      </c>
      <c r="O3" s="245"/>
      <c r="P3" s="247"/>
    </row>
    <row r="4" spans="1:16" ht="34.5" customHeight="1" thickBot="1">
      <c r="A4" s="2012"/>
      <c r="B4" s="204">
        <v>2006</v>
      </c>
      <c r="C4" s="205">
        <v>2007</v>
      </c>
      <c r="D4" s="249" t="s">
        <v>1188</v>
      </c>
      <c r="E4" s="205">
        <v>2006</v>
      </c>
      <c r="F4" s="205">
        <v>2007</v>
      </c>
      <c r="G4" s="249" t="s">
        <v>1188</v>
      </c>
      <c r="H4" s="205">
        <v>2006</v>
      </c>
      <c r="I4" s="205">
        <v>2007</v>
      </c>
      <c r="J4" s="249" t="s">
        <v>1188</v>
      </c>
      <c r="K4" s="205">
        <v>2006</v>
      </c>
      <c r="L4" s="205">
        <v>2007</v>
      </c>
      <c r="M4" s="249" t="s">
        <v>1188</v>
      </c>
      <c r="N4" s="205">
        <v>2006</v>
      </c>
      <c r="O4" s="205">
        <v>2007</v>
      </c>
      <c r="P4" s="209" t="s">
        <v>1188</v>
      </c>
    </row>
    <row r="5" spans="1:17" s="281" customFormat="1" ht="15.75" customHeight="1" thickTop="1">
      <c r="A5" s="275" t="s">
        <v>1300</v>
      </c>
      <c r="B5" s="276">
        <v>850</v>
      </c>
      <c r="C5" s="277">
        <v>1471</v>
      </c>
      <c r="D5" s="278">
        <v>173.07</v>
      </c>
      <c r="E5" s="277">
        <v>134</v>
      </c>
      <c r="F5" s="277">
        <v>216</v>
      </c>
      <c r="G5" s="278">
        <v>161.21</v>
      </c>
      <c r="H5" s="277">
        <v>92</v>
      </c>
      <c r="I5" s="277">
        <v>528</v>
      </c>
      <c r="J5" s="278">
        <v>572.71</v>
      </c>
      <c r="K5" s="277">
        <v>4</v>
      </c>
      <c r="L5" s="277">
        <v>16</v>
      </c>
      <c r="M5" s="278">
        <v>392.04</v>
      </c>
      <c r="N5" s="277">
        <v>146</v>
      </c>
      <c r="O5" s="277">
        <v>442</v>
      </c>
      <c r="P5" s="279">
        <v>303.71</v>
      </c>
      <c r="Q5" s="280"/>
    </row>
    <row r="6" spans="1:17" s="281" customFormat="1" ht="15.75" customHeight="1">
      <c r="A6" s="275" t="s">
        <v>1301</v>
      </c>
      <c r="B6" s="276">
        <v>15218</v>
      </c>
      <c r="C6" s="277">
        <v>19234</v>
      </c>
      <c r="D6" s="278">
        <v>126.39</v>
      </c>
      <c r="E6" s="277">
        <v>14586</v>
      </c>
      <c r="F6" s="277">
        <v>14599</v>
      </c>
      <c r="G6" s="278">
        <v>100.09</v>
      </c>
      <c r="H6" s="277">
        <v>15479</v>
      </c>
      <c r="I6" s="277">
        <v>15533</v>
      </c>
      <c r="J6" s="278">
        <v>100.35</v>
      </c>
      <c r="K6" s="277">
        <v>21430</v>
      </c>
      <c r="L6" s="277">
        <v>24012</v>
      </c>
      <c r="M6" s="278">
        <v>112.05</v>
      </c>
      <c r="N6" s="277">
        <v>16853</v>
      </c>
      <c r="O6" s="277">
        <v>17584</v>
      </c>
      <c r="P6" s="279">
        <v>104.33</v>
      </c>
      <c r="Q6" s="280"/>
    </row>
    <row r="7" spans="1:17" s="281" customFormat="1" ht="15.75" customHeight="1">
      <c r="A7" s="275" t="s">
        <v>1302</v>
      </c>
      <c r="B7" s="276">
        <v>68</v>
      </c>
      <c r="C7" s="277">
        <v>14</v>
      </c>
      <c r="D7" s="278">
        <v>21.11</v>
      </c>
      <c r="E7" s="277">
        <v>100</v>
      </c>
      <c r="F7" s="277">
        <v>7</v>
      </c>
      <c r="G7" s="278">
        <v>7.01</v>
      </c>
      <c r="H7" s="277">
        <v>28</v>
      </c>
      <c r="I7" s="277">
        <v>73</v>
      </c>
      <c r="J7" s="278">
        <v>256.07</v>
      </c>
      <c r="K7" s="277">
        <v>59</v>
      </c>
      <c r="L7" s="277">
        <v>68</v>
      </c>
      <c r="M7" s="278">
        <v>115.6</v>
      </c>
      <c r="N7" s="277">
        <v>50</v>
      </c>
      <c r="O7" s="277">
        <v>57</v>
      </c>
      <c r="P7" s="279">
        <v>112.97</v>
      </c>
      <c r="Q7" s="280"/>
    </row>
    <row r="8" spans="1:17" s="281" customFormat="1" ht="15.75" customHeight="1">
      <c r="A8" s="275" t="s">
        <v>1303</v>
      </c>
      <c r="B8" s="276">
        <v>4965</v>
      </c>
      <c r="C8" s="277">
        <v>5093</v>
      </c>
      <c r="D8" s="278">
        <v>102.58</v>
      </c>
      <c r="E8" s="277">
        <v>4562</v>
      </c>
      <c r="F8" s="277">
        <v>4568</v>
      </c>
      <c r="G8" s="278">
        <v>100.13</v>
      </c>
      <c r="H8" s="277">
        <v>4381</v>
      </c>
      <c r="I8" s="277">
        <v>4259</v>
      </c>
      <c r="J8" s="278">
        <v>97.2</v>
      </c>
      <c r="K8" s="277">
        <v>8671</v>
      </c>
      <c r="L8" s="277">
        <v>9356</v>
      </c>
      <c r="M8" s="278">
        <v>107.9</v>
      </c>
      <c r="N8" s="277">
        <v>5508</v>
      </c>
      <c r="O8" s="277">
        <v>5506</v>
      </c>
      <c r="P8" s="279">
        <v>99.97</v>
      </c>
      <c r="Q8" s="280"/>
    </row>
    <row r="9" spans="1:17" s="281" customFormat="1" ht="15.75" customHeight="1">
      <c r="A9" s="275" t="s">
        <v>1304</v>
      </c>
      <c r="B9" s="276">
        <v>654</v>
      </c>
      <c r="C9" s="277">
        <v>834</v>
      </c>
      <c r="D9" s="278">
        <v>127.47</v>
      </c>
      <c r="E9" s="277">
        <v>1111</v>
      </c>
      <c r="F9" s="277">
        <v>1069</v>
      </c>
      <c r="G9" s="278">
        <v>96.25</v>
      </c>
      <c r="H9" s="277">
        <v>894</v>
      </c>
      <c r="I9" s="277">
        <v>697</v>
      </c>
      <c r="J9" s="278">
        <v>77.93</v>
      </c>
      <c r="K9" s="277">
        <v>1062</v>
      </c>
      <c r="L9" s="277">
        <v>1601</v>
      </c>
      <c r="M9" s="278">
        <v>150.8</v>
      </c>
      <c r="N9" s="277">
        <v>950</v>
      </c>
      <c r="O9" s="277">
        <v>968</v>
      </c>
      <c r="P9" s="279">
        <v>101.83</v>
      </c>
      <c r="Q9" s="280"/>
    </row>
    <row r="10" spans="1:17" s="281" customFormat="1" ht="15.75" customHeight="1">
      <c r="A10" s="275" t="s">
        <v>1305</v>
      </c>
      <c r="B10" s="276">
        <v>1259</v>
      </c>
      <c r="C10" s="277">
        <v>1085</v>
      </c>
      <c r="D10" s="278">
        <v>86.19</v>
      </c>
      <c r="E10" s="277">
        <v>541</v>
      </c>
      <c r="F10" s="277">
        <v>554</v>
      </c>
      <c r="G10" s="278">
        <v>102.36</v>
      </c>
      <c r="H10" s="277">
        <v>571</v>
      </c>
      <c r="I10" s="277">
        <v>388</v>
      </c>
      <c r="J10" s="278">
        <v>68.05</v>
      </c>
      <c r="K10" s="277">
        <v>1025</v>
      </c>
      <c r="L10" s="277">
        <v>1010</v>
      </c>
      <c r="M10" s="278">
        <v>98.62</v>
      </c>
      <c r="N10" s="277">
        <v>734</v>
      </c>
      <c r="O10" s="277">
        <v>606</v>
      </c>
      <c r="P10" s="279">
        <v>82.59</v>
      </c>
      <c r="Q10" s="280"/>
    </row>
    <row r="11" spans="1:17" s="281" customFormat="1" ht="15.75" customHeight="1">
      <c r="A11" s="275" t="s">
        <v>1306</v>
      </c>
      <c r="B11" s="276">
        <v>3052</v>
      </c>
      <c r="C11" s="277">
        <v>3175</v>
      </c>
      <c r="D11" s="278">
        <v>104</v>
      </c>
      <c r="E11" s="277">
        <v>2910</v>
      </c>
      <c r="F11" s="277">
        <v>2945</v>
      </c>
      <c r="G11" s="278">
        <v>101.2</v>
      </c>
      <c r="H11" s="277">
        <v>2916</v>
      </c>
      <c r="I11" s="277">
        <v>3173</v>
      </c>
      <c r="J11" s="278">
        <v>108.82</v>
      </c>
      <c r="K11" s="277">
        <v>6585</v>
      </c>
      <c r="L11" s="277">
        <v>6745</v>
      </c>
      <c r="M11" s="278">
        <v>102.43</v>
      </c>
      <c r="N11" s="277">
        <v>3824</v>
      </c>
      <c r="O11" s="277">
        <v>3933</v>
      </c>
      <c r="P11" s="279">
        <v>102.85</v>
      </c>
      <c r="Q11" s="280"/>
    </row>
    <row r="12" spans="1:17" s="281" customFormat="1" ht="15.75" customHeight="1">
      <c r="A12" s="275" t="s">
        <v>1307</v>
      </c>
      <c r="B12" s="276">
        <v>5471</v>
      </c>
      <c r="C12" s="277">
        <v>4390</v>
      </c>
      <c r="D12" s="278">
        <v>80.23</v>
      </c>
      <c r="E12" s="277">
        <v>3810</v>
      </c>
      <c r="F12" s="277">
        <v>3628</v>
      </c>
      <c r="G12" s="278">
        <v>95.23</v>
      </c>
      <c r="H12" s="277">
        <v>3905</v>
      </c>
      <c r="I12" s="277">
        <v>3716</v>
      </c>
      <c r="J12" s="278">
        <v>95.16</v>
      </c>
      <c r="K12" s="277">
        <v>12270</v>
      </c>
      <c r="L12" s="277">
        <v>11878</v>
      </c>
      <c r="M12" s="278">
        <v>96.8</v>
      </c>
      <c r="N12" s="277">
        <v>6003</v>
      </c>
      <c r="O12" s="277">
        <v>5563</v>
      </c>
      <c r="P12" s="279">
        <v>92.67</v>
      </c>
      <c r="Q12" s="280"/>
    </row>
    <row r="13" spans="1:17" s="281" customFormat="1" ht="15.75" customHeight="1">
      <c r="A13" s="275" t="s">
        <v>1308</v>
      </c>
      <c r="B13" s="276">
        <v>6737</v>
      </c>
      <c r="C13" s="277">
        <v>8213</v>
      </c>
      <c r="D13" s="278">
        <v>121.91</v>
      </c>
      <c r="E13" s="277">
        <v>5346</v>
      </c>
      <c r="F13" s="277">
        <v>6057</v>
      </c>
      <c r="G13" s="278">
        <v>113.3</v>
      </c>
      <c r="H13" s="277">
        <v>3987</v>
      </c>
      <c r="I13" s="277">
        <v>4120</v>
      </c>
      <c r="J13" s="278">
        <v>103.36</v>
      </c>
      <c r="K13" s="277">
        <v>1474</v>
      </c>
      <c r="L13" s="277">
        <v>2086</v>
      </c>
      <c r="M13" s="278">
        <v>141.52</v>
      </c>
      <c r="N13" s="277">
        <v>3876</v>
      </c>
      <c r="O13" s="277">
        <v>4326</v>
      </c>
      <c r="P13" s="279">
        <v>111.59</v>
      </c>
      <c r="Q13" s="280"/>
    </row>
    <row r="14" spans="1:17" s="281" customFormat="1" ht="15.75" customHeight="1">
      <c r="A14" s="275" t="s">
        <v>1309</v>
      </c>
      <c r="B14" s="276">
        <v>2319</v>
      </c>
      <c r="C14" s="277">
        <v>2787</v>
      </c>
      <c r="D14" s="278">
        <v>120.19</v>
      </c>
      <c r="E14" s="277">
        <v>1563</v>
      </c>
      <c r="F14" s="277">
        <v>1659</v>
      </c>
      <c r="G14" s="278">
        <v>106.17</v>
      </c>
      <c r="H14" s="277">
        <v>928</v>
      </c>
      <c r="I14" s="277">
        <v>959</v>
      </c>
      <c r="J14" s="278">
        <v>103.34</v>
      </c>
      <c r="K14" s="277">
        <v>852</v>
      </c>
      <c r="L14" s="277">
        <v>756</v>
      </c>
      <c r="M14" s="278">
        <v>88.68</v>
      </c>
      <c r="N14" s="277">
        <v>1139</v>
      </c>
      <c r="O14" s="277">
        <v>1178</v>
      </c>
      <c r="P14" s="279">
        <v>103.41</v>
      </c>
      <c r="Q14" s="280"/>
    </row>
    <row r="15" spans="1:17" s="281" customFormat="1" ht="15.75" customHeight="1">
      <c r="A15" s="275" t="s">
        <v>1310</v>
      </c>
      <c r="B15" s="276">
        <v>4313</v>
      </c>
      <c r="C15" s="277">
        <v>5414</v>
      </c>
      <c r="D15" s="278">
        <v>125.53</v>
      </c>
      <c r="E15" s="277">
        <v>3747</v>
      </c>
      <c r="F15" s="277">
        <v>4333</v>
      </c>
      <c r="G15" s="278">
        <v>115.63</v>
      </c>
      <c r="H15" s="277">
        <v>3025</v>
      </c>
      <c r="I15" s="277">
        <v>3112</v>
      </c>
      <c r="J15" s="278">
        <v>102.86</v>
      </c>
      <c r="K15" s="277">
        <v>612</v>
      </c>
      <c r="L15" s="277">
        <v>1023</v>
      </c>
      <c r="M15" s="278">
        <v>167.19</v>
      </c>
      <c r="N15" s="277">
        <v>2703</v>
      </c>
      <c r="O15" s="277">
        <v>3043</v>
      </c>
      <c r="P15" s="279">
        <v>112.57</v>
      </c>
      <c r="Q15" s="280"/>
    </row>
    <row r="16" spans="1:17" s="281" customFormat="1" ht="15.75" customHeight="1">
      <c r="A16" s="275" t="s">
        <v>1311</v>
      </c>
      <c r="B16" s="276">
        <v>105</v>
      </c>
      <c r="C16" s="277">
        <v>11</v>
      </c>
      <c r="D16" s="278">
        <v>10.96</v>
      </c>
      <c r="E16" s="277">
        <v>36</v>
      </c>
      <c r="F16" s="277">
        <v>65</v>
      </c>
      <c r="G16" s="278">
        <v>179.42</v>
      </c>
      <c r="H16" s="277">
        <v>33</v>
      </c>
      <c r="I16" s="277">
        <v>49</v>
      </c>
      <c r="J16" s="278">
        <v>149.44</v>
      </c>
      <c r="K16" s="277">
        <v>10</v>
      </c>
      <c r="L16" s="277">
        <v>308</v>
      </c>
      <c r="M16" s="278">
        <v>2979.07</v>
      </c>
      <c r="N16" s="277">
        <v>34</v>
      </c>
      <c r="O16" s="277">
        <v>105</v>
      </c>
      <c r="P16" s="279">
        <v>305.31</v>
      </c>
      <c r="Q16" s="280"/>
    </row>
    <row r="17" spans="1:17" s="281" customFormat="1" ht="15.75" customHeight="1">
      <c r="A17" s="275" t="s">
        <v>1312</v>
      </c>
      <c r="B17" s="276">
        <v>72</v>
      </c>
      <c r="C17" s="277">
        <v>7</v>
      </c>
      <c r="D17" s="278">
        <v>10.03</v>
      </c>
      <c r="E17" s="277">
        <v>3</v>
      </c>
      <c r="F17" s="277">
        <v>91</v>
      </c>
      <c r="G17" s="278">
        <v>3040.99</v>
      </c>
      <c r="H17" s="277">
        <v>169</v>
      </c>
      <c r="I17" s="277">
        <v>89</v>
      </c>
      <c r="J17" s="278">
        <v>52.79</v>
      </c>
      <c r="K17" s="277">
        <v>0</v>
      </c>
      <c r="L17" s="277">
        <v>-100</v>
      </c>
      <c r="M17" s="278" t="s">
        <v>1313</v>
      </c>
      <c r="N17" s="277">
        <v>94</v>
      </c>
      <c r="O17" s="277">
        <v>42</v>
      </c>
      <c r="P17" s="279">
        <v>44.04</v>
      </c>
      <c r="Q17" s="280"/>
    </row>
    <row r="18" spans="1:17" s="281" customFormat="1" ht="15.75" customHeight="1">
      <c r="A18" s="275" t="s">
        <v>1314</v>
      </c>
      <c r="B18" s="276">
        <v>8</v>
      </c>
      <c r="C18" s="277">
        <v>9</v>
      </c>
      <c r="D18" s="278">
        <v>124.48</v>
      </c>
      <c r="E18" s="277">
        <v>20</v>
      </c>
      <c r="F18" s="277">
        <v>18</v>
      </c>
      <c r="G18" s="278">
        <v>89.97</v>
      </c>
      <c r="H18" s="277">
        <v>9</v>
      </c>
      <c r="I18" s="277">
        <v>5</v>
      </c>
      <c r="J18" s="278">
        <v>55.47</v>
      </c>
      <c r="K18" s="277">
        <v>0</v>
      </c>
      <c r="L18" s="277">
        <v>0</v>
      </c>
      <c r="M18" s="278" t="s">
        <v>1315</v>
      </c>
      <c r="N18" s="277">
        <v>9</v>
      </c>
      <c r="O18" s="277">
        <v>6</v>
      </c>
      <c r="P18" s="279">
        <v>73.66</v>
      </c>
      <c r="Q18" s="280"/>
    </row>
    <row r="19" spans="1:17" s="281" customFormat="1" ht="15.75" customHeight="1">
      <c r="A19" s="275" t="s">
        <v>1227</v>
      </c>
      <c r="B19" s="276">
        <v>33389</v>
      </c>
      <c r="C19" s="277">
        <v>38432</v>
      </c>
      <c r="D19" s="278">
        <v>115.1</v>
      </c>
      <c r="E19" s="277">
        <v>28560</v>
      </c>
      <c r="F19" s="277">
        <v>29182</v>
      </c>
      <c r="G19" s="278">
        <v>102.18</v>
      </c>
      <c r="H19" s="277">
        <v>28051</v>
      </c>
      <c r="I19" s="277">
        <v>28324</v>
      </c>
      <c r="J19" s="278">
        <v>100.97</v>
      </c>
      <c r="K19" s="277">
        <v>43909</v>
      </c>
      <c r="L19" s="277">
        <v>47316</v>
      </c>
      <c r="M19" s="278">
        <v>107.76</v>
      </c>
      <c r="N19" s="277">
        <v>32539</v>
      </c>
      <c r="O19" s="277">
        <v>33526</v>
      </c>
      <c r="P19" s="279">
        <v>103.03</v>
      </c>
      <c r="Q19" s="280"/>
    </row>
    <row r="20" spans="1:17" s="281" customFormat="1" ht="15.75" customHeight="1">
      <c r="A20" s="275" t="s">
        <v>1316</v>
      </c>
      <c r="B20" s="276">
        <v>43</v>
      </c>
      <c r="C20" s="277">
        <v>128</v>
      </c>
      <c r="D20" s="278">
        <v>299.73</v>
      </c>
      <c r="E20" s="277">
        <v>14</v>
      </c>
      <c r="F20" s="277">
        <v>1</v>
      </c>
      <c r="G20" s="278">
        <v>9.47</v>
      </c>
      <c r="H20" s="277">
        <v>9</v>
      </c>
      <c r="I20" s="277">
        <v>179</v>
      </c>
      <c r="J20" s="278">
        <v>1979.33</v>
      </c>
      <c r="K20" s="277">
        <v>54</v>
      </c>
      <c r="L20" s="277">
        <v>0</v>
      </c>
      <c r="M20" s="278" t="s">
        <v>1313</v>
      </c>
      <c r="N20" s="277">
        <v>24</v>
      </c>
      <c r="O20" s="277">
        <v>108</v>
      </c>
      <c r="P20" s="279">
        <v>459.67</v>
      </c>
      <c r="Q20" s="280"/>
    </row>
    <row r="21" spans="1:17" s="281" customFormat="1" ht="15.75" customHeight="1">
      <c r="A21" s="275" t="s">
        <v>1249</v>
      </c>
      <c r="B21" s="276">
        <v>2827</v>
      </c>
      <c r="C21" s="277">
        <v>3266</v>
      </c>
      <c r="D21" s="278">
        <v>115.52</v>
      </c>
      <c r="E21" s="277">
        <v>3529</v>
      </c>
      <c r="F21" s="277">
        <v>3735</v>
      </c>
      <c r="G21" s="278">
        <v>105.83</v>
      </c>
      <c r="H21" s="277">
        <v>3194</v>
      </c>
      <c r="I21" s="277">
        <v>3540</v>
      </c>
      <c r="J21" s="278">
        <v>110.81</v>
      </c>
      <c r="K21" s="277">
        <v>9738</v>
      </c>
      <c r="L21" s="277">
        <v>7956</v>
      </c>
      <c r="M21" s="278">
        <v>81.7</v>
      </c>
      <c r="N21" s="277">
        <v>4764</v>
      </c>
      <c r="O21" s="277">
        <v>4529</v>
      </c>
      <c r="P21" s="279">
        <v>95.06</v>
      </c>
      <c r="Q21" s="280"/>
    </row>
    <row r="22" spans="1:17" s="281" customFormat="1" ht="15.75" customHeight="1">
      <c r="A22" s="275" t="s">
        <v>1317</v>
      </c>
      <c r="B22" s="276">
        <v>1974</v>
      </c>
      <c r="C22" s="277">
        <v>2892</v>
      </c>
      <c r="D22" s="278">
        <v>146.48</v>
      </c>
      <c r="E22" s="277">
        <v>2151</v>
      </c>
      <c r="F22" s="277">
        <v>2349</v>
      </c>
      <c r="G22" s="278">
        <v>109.24</v>
      </c>
      <c r="H22" s="277">
        <v>3011</v>
      </c>
      <c r="I22" s="277">
        <v>2787</v>
      </c>
      <c r="J22" s="278">
        <v>92.58</v>
      </c>
      <c r="K22" s="277">
        <v>6124</v>
      </c>
      <c r="L22" s="277">
        <v>6109</v>
      </c>
      <c r="M22" s="278">
        <v>99.76</v>
      </c>
      <c r="N22" s="277">
        <v>3532</v>
      </c>
      <c r="O22" s="277">
        <v>3466</v>
      </c>
      <c r="P22" s="279">
        <v>98.11</v>
      </c>
      <c r="Q22" s="280"/>
    </row>
    <row r="23" spans="1:17" s="281" customFormat="1" ht="15.75" customHeight="1">
      <c r="A23" s="275" t="s">
        <v>1314</v>
      </c>
      <c r="B23" s="276">
        <v>0</v>
      </c>
      <c r="C23" s="277">
        <v>0</v>
      </c>
      <c r="D23" s="278" t="s">
        <v>1318</v>
      </c>
      <c r="E23" s="277">
        <v>-185</v>
      </c>
      <c r="F23" s="277">
        <v>0</v>
      </c>
      <c r="G23" s="278" t="s">
        <v>1319</v>
      </c>
      <c r="H23" s="277">
        <v>0</v>
      </c>
      <c r="I23" s="277">
        <v>55</v>
      </c>
      <c r="J23" s="278" t="s">
        <v>1319</v>
      </c>
      <c r="K23" s="277">
        <v>0</v>
      </c>
      <c r="L23" s="277">
        <v>0</v>
      </c>
      <c r="M23" s="278" t="s">
        <v>1315</v>
      </c>
      <c r="N23" s="277">
        <v>-29</v>
      </c>
      <c r="O23" s="277">
        <v>30</v>
      </c>
      <c r="P23" s="279" t="s">
        <v>1319</v>
      </c>
      <c r="Q23" s="280"/>
    </row>
    <row r="24" spans="1:17" s="281" customFormat="1" ht="15.75" customHeight="1" thickBot="1">
      <c r="A24" s="282" t="s">
        <v>1320</v>
      </c>
      <c r="B24" s="283">
        <v>4844</v>
      </c>
      <c r="C24" s="284">
        <v>6285</v>
      </c>
      <c r="D24" s="285">
        <v>129.76</v>
      </c>
      <c r="E24" s="284">
        <v>5509</v>
      </c>
      <c r="F24" s="284">
        <v>6085</v>
      </c>
      <c r="G24" s="285">
        <v>110.47</v>
      </c>
      <c r="H24" s="284">
        <v>6214</v>
      </c>
      <c r="I24" s="284">
        <v>6561</v>
      </c>
      <c r="J24" s="285">
        <v>105.58</v>
      </c>
      <c r="K24" s="284">
        <v>15917</v>
      </c>
      <c r="L24" s="284">
        <v>14065</v>
      </c>
      <c r="M24" s="285">
        <v>88.37</v>
      </c>
      <c r="N24" s="284">
        <v>8291</v>
      </c>
      <c r="O24" s="284">
        <v>8133</v>
      </c>
      <c r="P24" s="286">
        <v>98.09</v>
      </c>
      <c r="Q24" s="280"/>
    </row>
    <row r="25" spans="1:10" ht="15.75" customHeight="1">
      <c r="A25" s="287" t="s">
        <v>1222</v>
      </c>
      <c r="B25" s="288"/>
      <c r="C25" s="289"/>
      <c r="D25" s="290"/>
      <c r="E25" s="289"/>
      <c r="F25" s="291" t="s">
        <v>1294</v>
      </c>
      <c r="G25" s="292" t="s">
        <v>1321</v>
      </c>
      <c r="H25" s="289"/>
      <c r="I25" s="289"/>
      <c r="J25" s="290"/>
    </row>
    <row r="26" spans="1:6" ht="15" customHeight="1">
      <c r="A26" s="192" t="s">
        <v>1223</v>
      </c>
      <c r="F26" s="274"/>
    </row>
    <row r="27" spans="1:2" ht="20.25" customHeight="1">
      <c r="A27" s="293"/>
      <c r="B27" s="293"/>
    </row>
    <row r="28" ht="15.75">
      <c r="A28" s="293"/>
    </row>
    <row r="29" ht="15.75">
      <c r="A29" s="294"/>
    </row>
    <row r="30" ht="15.75">
      <c r="A30" s="293"/>
    </row>
  </sheetData>
  <mergeCells count="2">
    <mergeCell ref="A3:A4"/>
    <mergeCell ref="A1:N1"/>
  </mergeCells>
  <printOptions horizontalCentered="1" verticalCentered="1"/>
  <pageMargins left="0.7874015748031497" right="0.7874015748031497" top="0.984251968503937" bottom="0.7874015748031497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VUEPP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Slavka Krizova</dc:creator>
  <cp:keywords/>
  <dc:description/>
  <cp:lastModifiedBy>adriana.vinceova</cp:lastModifiedBy>
  <cp:lastPrinted>2008-08-20T13:50:12Z</cp:lastPrinted>
  <dcterms:created xsi:type="dcterms:W3CDTF">2007-06-11T07:06:40Z</dcterms:created>
  <dcterms:modified xsi:type="dcterms:W3CDTF">2008-08-21T09:48:36Z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