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7400" windowHeight="12135" tabRatio="598" activeTab="0"/>
  </bookViews>
  <sheets>
    <sheet name="Plán" sheetId="1" r:id="rId1"/>
    <sheet name="BA" sheetId="2" r:id="rId2"/>
    <sheet name="PN" sheetId="3" r:id="rId3"/>
    <sheet name="BB" sheetId="4" r:id="rId4"/>
    <sheet name="KE" sheetId="5" r:id="rId5"/>
    <sheet name="PR" sheetId="6" r:id="rId6"/>
  </sheets>
  <externalReferences>
    <externalReference r:id="rId9"/>
  </externalReferences>
  <definedNames>
    <definedName name="Apr1_Click">[1]!Apr1_Click</definedName>
    <definedName name="Aug1_Click">[1]!Aug1_Click</definedName>
    <definedName name="ButtonOK1_Click">[1]!ButtonOK1_Click</definedName>
    <definedName name="Dec1_Click">[1]!Dec1_Click</definedName>
    <definedName name="Feb1_Click">[1]!Feb1_Click</definedName>
    <definedName name="Jan1_Click">[1]!Jan1_Click</definedName>
    <definedName name="Jul1_Click">[1]!Jul1_Click</definedName>
    <definedName name="Jun1_Click">[1]!Jun1_Click</definedName>
    <definedName name="Maj1_Click">[1]!Maj1_Click</definedName>
    <definedName name="Mar1_Click">[1]!Mar1_Click</definedName>
    <definedName name="_xlnm.Print_Titles" localSheetId="1">'BA'!$3:$4</definedName>
    <definedName name="_xlnm.Print_Titles" localSheetId="3">'BB'!$1:$3</definedName>
    <definedName name="_xlnm.Print_Titles" localSheetId="4">'KE'!$2:$3</definedName>
    <definedName name="_xlnm.Print_Titles" localSheetId="0">'Plán'!$1:$2</definedName>
    <definedName name="_xlnm.Print_Titles" localSheetId="2">'PN'!$1:$3</definedName>
    <definedName name="Nov1_Click">[1]!Nov1_Click</definedName>
    <definedName name="_xlnm.Print_Area" localSheetId="1">'BA'!$A$1:$M$95</definedName>
    <definedName name="_xlnm.Print_Area" localSheetId="3">'BB'!$A$1:$P$166</definedName>
    <definedName name="_xlnm.Print_Area" localSheetId="4">'KE'!$A$1:$N$141</definedName>
    <definedName name="_xlnm.Print_Area" localSheetId="0">'Plán'!$A$1:$I$90</definedName>
    <definedName name="_xlnm.Print_Area" localSheetId="2">'PN'!$A$1:$N$154</definedName>
    <definedName name="_xlnm.Print_Area" localSheetId="5">'PR'!$A$1:$N$34</definedName>
    <definedName name="Okt1_Click">[1]!Okt1_Click</definedName>
    <definedName name="Sep1_Click">[1]!Sep1_Click</definedName>
  </definedNames>
  <calcPr fullCalcOnLoad="1"/>
</workbook>
</file>

<file path=xl/comments3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4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5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6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sharedStrings.xml><?xml version="1.0" encoding="utf-8"?>
<sst xmlns="http://schemas.openxmlformats.org/spreadsheetml/2006/main" count="1512" uniqueCount="542">
  <si>
    <t>C. Stavby pripravované</t>
  </si>
  <si>
    <t>D. Stroje a zar. nezahr. do rozp. stav.</t>
  </si>
  <si>
    <t>E. Ostatné inv. potreby</t>
  </si>
  <si>
    <t xml:space="preserve">SPOLU SVP </t>
  </si>
  <si>
    <t>v tom (len celkom):</t>
  </si>
  <si>
    <t>vl. zdroje</t>
  </si>
  <si>
    <t>št. rozpočet</t>
  </si>
  <si>
    <t>iné zdroje</t>
  </si>
  <si>
    <t>PR SVP</t>
  </si>
  <si>
    <t>Zdroje EÚ</t>
  </si>
  <si>
    <t>OZ Bratislava</t>
  </si>
  <si>
    <t>OZ Piešťany</t>
  </si>
  <si>
    <t>OZ Banská Bystrica</t>
  </si>
  <si>
    <t>OZ Košice</t>
  </si>
  <si>
    <t>CH. Kohézny fond -  projekty            do 25 mil. EUR</t>
  </si>
  <si>
    <t>I. Stavby súvisiace so SVD</t>
  </si>
  <si>
    <t>Poznámka</t>
  </si>
  <si>
    <t>Skupiny IP</t>
  </si>
  <si>
    <t>P.č.</t>
  </si>
  <si>
    <t>Názov stavby</t>
  </si>
  <si>
    <t>Org. 
jed.</t>
  </si>
  <si>
    <t>Dodávateľ</t>
  </si>
  <si>
    <t>Termín
začatia -
dokonč.
stavby</t>
  </si>
  <si>
    <t>závod Dunaj</t>
  </si>
  <si>
    <t>12/11</t>
  </si>
  <si>
    <t>KN</t>
  </si>
  <si>
    <t>Š</t>
  </si>
  <si>
    <t>VN Prietrž</t>
  </si>
  <si>
    <t xml:space="preserve">E. Ostatné inv. potreby  </t>
  </si>
  <si>
    <t>Programové obdobie 2007-2013</t>
  </si>
  <si>
    <t>CH. Kohézny fond - projekty do 25 mil. EUR</t>
  </si>
  <si>
    <t>MA</t>
  </si>
  <si>
    <t>Utesnenie ĽOH Váhu v úseku Kolárovo - Komoča</t>
  </si>
  <si>
    <t>hkm 22,966 - 27,594</t>
  </si>
  <si>
    <t>Turá Lúka - Úprava kapacity koryta Myjavy</t>
  </si>
  <si>
    <t>,</t>
  </si>
  <si>
    <t xml:space="preserve">Automatizácia výmeny krízových dát </t>
  </si>
  <si>
    <t>05/11</t>
  </si>
  <si>
    <t>OP cezhraničná</t>
  </si>
  <si>
    <t>v hydrologickej oblasti Povodia Moravy a Dyje</t>
  </si>
  <si>
    <t>12/13</t>
  </si>
  <si>
    <t>spolupráca SR-ČR</t>
  </si>
  <si>
    <t xml:space="preserve">SPOLU  </t>
  </si>
  <si>
    <t>P. č.</t>
  </si>
  <si>
    <t>Organ. jednotka</t>
  </si>
  <si>
    <t>Termín začatia dokonč. výstavby</t>
  </si>
  <si>
    <t>v tom:</t>
  </si>
  <si>
    <t>vlastné zdroje</t>
  </si>
  <si>
    <t>štátny rozpočet</t>
  </si>
  <si>
    <t>zdoje EÚ</t>
  </si>
  <si>
    <t>x</t>
  </si>
  <si>
    <t>1.</t>
  </si>
  <si>
    <t>Trstice-Č.Voda,M.Dunaj,protipovodňová ochrana,</t>
  </si>
  <si>
    <t>Šaľa</t>
  </si>
  <si>
    <t>Závod Dunaj BA</t>
  </si>
  <si>
    <t>XI/09</t>
  </si>
  <si>
    <t>POH Č.Vody, SO 02-SO 06      Galanta              9847</t>
  </si>
  <si>
    <t>Správa PDV Šaľa</t>
  </si>
  <si>
    <t>XII/15</t>
  </si>
  <si>
    <t>2.</t>
  </si>
  <si>
    <t>Nitra</t>
  </si>
  <si>
    <t>Správa PDN</t>
  </si>
  <si>
    <t>3.</t>
  </si>
  <si>
    <t>Správa PDV</t>
  </si>
  <si>
    <t>4.</t>
  </si>
  <si>
    <t>Dvorec - úprava toku Inovec, II. etapa</t>
  </si>
  <si>
    <t>Topoľčany</t>
  </si>
  <si>
    <t>Správa PHN</t>
  </si>
  <si>
    <t>IX/09</t>
  </si>
  <si>
    <t>Bánovce nad Bebravou                                      9849</t>
  </si>
  <si>
    <t>5.</t>
  </si>
  <si>
    <t>Púchov</t>
  </si>
  <si>
    <t>6.</t>
  </si>
  <si>
    <t>Piešťany</t>
  </si>
  <si>
    <t>7.</t>
  </si>
  <si>
    <t>8.</t>
  </si>
  <si>
    <t>VD Dolné Krškany - rekonštrukcia služobného objektu</t>
  </si>
  <si>
    <t>VI/06</t>
  </si>
  <si>
    <t>9.</t>
  </si>
  <si>
    <t>Ružomberok</t>
  </si>
  <si>
    <t>verejná súťaž</t>
  </si>
  <si>
    <t>XII/13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</si>
  <si>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</si>
  <si>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</si>
  <si>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</si>
  <si>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</si>
  <si>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</si>
  <si>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</si>
  <si>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</si>
  <si>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</si>
  <si>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</si>
  <si>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Čadca</t>
  </si>
  <si>
    <t xml:space="preserve">C. Stavby pripravované </t>
  </si>
  <si>
    <t>Turzovka - úprava toku Hlinenský potok</t>
  </si>
  <si>
    <t>III/12</t>
  </si>
  <si>
    <t>Čadca                                                                   9866</t>
  </si>
  <si>
    <t>Podolie - úprava Podolského potoka</t>
  </si>
  <si>
    <t>Nové Mesto nad Váhom                                      9884</t>
  </si>
  <si>
    <t>Varín - úprava toku Varínka</t>
  </si>
  <si>
    <t>Žilina                                                                  9902</t>
  </si>
  <si>
    <t>Čadca - úprava toku Rieka, II. etapa</t>
  </si>
  <si>
    <t>Žilina</t>
  </si>
  <si>
    <t>E. Ostatné investičné potreby</t>
  </si>
  <si>
    <t>Výkup pozemkov</t>
  </si>
  <si>
    <t>Inžinierska cinnosť</t>
  </si>
  <si>
    <t>Poistenie stavieb</t>
  </si>
  <si>
    <t>Software</t>
  </si>
  <si>
    <t>Programové obdobie 2007 - 2013</t>
  </si>
  <si>
    <t>CH. Kohézny fond - projekty do 25 mil. €</t>
  </si>
  <si>
    <t>VD Kráľová - stabilizácia ĽOH</t>
  </si>
  <si>
    <t>Galanta                                                               9888</t>
  </si>
  <si>
    <t>Klátová Nová Ves -  vybudovanie poldra na Hradskom</t>
  </si>
  <si>
    <t>potoku        Partizánske                                    9785</t>
  </si>
  <si>
    <t>Oščadnica - tok Oščadnica, rekonštrukcia</t>
  </si>
  <si>
    <t>Čadca                                                                 9896</t>
  </si>
  <si>
    <t>Lietavská Lúčka - úprava Pastierskeho potoka</t>
  </si>
  <si>
    <t>Žilina                                                                    9871</t>
  </si>
  <si>
    <t xml:space="preserve">SPOLU OZ </t>
  </si>
  <si>
    <t xml:space="preserve">OZ: BANSKÁ BYSTRICA </t>
  </si>
  <si>
    <t>Org.
jed-
notka</t>
  </si>
  <si>
    <t>zdroje EÚ</t>
  </si>
  <si>
    <t>BB</t>
  </si>
  <si>
    <t>RS</t>
  </si>
  <si>
    <t>ZV</t>
  </si>
  <si>
    <t>LC</t>
  </si>
  <si>
    <t>LV</t>
  </si>
  <si>
    <t xml:space="preserve">Banská Bystrica, ochrana intravilánu </t>
  </si>
  <si>
    <t>pred povodňami</t>
  </si>
  <si>
    <t>Kozárovce, ochrana obce pred povodňovými prietokmi a ľadmi z toku Hron</t>
  </si>
  <si>
    <t>Lubeník, ochrana pred povodňovými prietokmi                                 potoka Samišková a Suchého potoka</t>
  </si>
  <si>
    <t>VD Ľadovo, rekonštrukcia bezpečnostného priepadu</t>
  </si>
  <si>
    <t>Kubáňovo, rekonštrukcia POH na Búrskom potoku</t>
  </si>
  <si>
    <t>Vyškovce, rekonštrukcia POH Ipľa</t>
  </si>
  <si>
    <t>a zvýš. bezpečnosti hrádzového telesa/</t>
  </si>
  <si>
    <t>D. Stroje a zar. nezahr. do rozpočtu stavby</t>
  </si>
  <si>
    <t>06/13</t>
  </si>
  <si>
    <t>Hronec, protipov. opatrenia na toku Čierny Hron,</t>
  </si>
  <si>
    <t>r.km 1,382 - 1,692</t>
  </si>
  <si>
    <t>VS Evička - rekonštrukcia /zab. stability</t>
  </si>
  <si>
    <t>VS Dolnohodrušská - rekonštrukcia /zab. stability</t>
  </si>
  <si>
    <t>OZ BB</t>
  </si>
  <si>
    <t xml:space="preserve">S P O L U   OZ : </t>
  </si>
  <si>
    <r>
      <t xml:space="preserve">Investičný
náklad
celkom
</t>
    </r>
    <r>
      <rPr>
        <sz val="8"/>
        <rFont val="Arial CE"/>
        <family val="0"/>
      </rPr>
      <t>(stavebné)</t>
    </r>
  </si>
  <si>
    <t>Borša , Viničky - ČS vnútorných vôd</t>
  </si>
  <si>
    <t>PR Banská Štiavnica</t>
  </si>
  <si>
    <t>Projekt "Central European Flood Risk Assessment and Management (Hodnotenie a manažment povodňového rizika v strednej Európe)"</t>
  </si>
  <si>
    <t>PR</t>
  </si>
  <si>
    <t>Mapy povodňového ohrozenia a mapy povodňového rizika vodných tokov Slovenska</t>
  </si>
  <si>
    <t>12/2010 11/2013</t>
  </si>
  <si>
    <t xml:space="preserve">            </t>
  </si>
  <si>
    <t xml:space="preserve">           </t>
  </si>
  <si>
    <t>DANUBE FLOODRISK</t>
  </si>
  <si>
    <t>Trstice - protipovodňová ochrana obce, predĺženie</t>
  </si>
  <si>
    <t>ĽOH M. Dunaja               Galanta                          9877</t>
  </si>
  <si>
    <t xml:space="preserve"> </t>
  </si>
  <si>
    <t>19.</t>
  </si>
  <si>
    <t>Žilina - Solinky, úprava potoka Všivák</t>
  </si>
  <si>
    <t>VI/12</t>
  </si>
  <si>
    <t>20.</t>
  </si>
  <si>
    <t>Ostatné rozpracované akcie</t>
  </si>
  <si>
    <t>D. Stroje a zar. nezahr. do rozp. stavieb</t>
  </si>
  <si>
    <t>Správa PHV</t>
  </si>
  <si>
    <t>Kolárovo - Selice, rekonštrukcia ĽOH Váhu</t>
  </si>
  <si>
    <t>XII/14</t>
  </si>
  <si>
    <t>VIII/12</t>
  </si>
  <si>
    <t>Rybany - ĽOH Bebravy</t>
  </si>
  <si>
    <t>Štiavnička - Ludrovčanka, Štiavničanka, úprava koryta</t>
  </si>
  <si>
    <t>Žitavský Luh - Žitava, navýšenie hrádze</t>
  </si>
  <si>
    <t>Lužianky - Zbehy, Radošinka, stabilizácia POH</t>
  </si>
  <si>
    <t>Žilina - vybudovanie suchého poldra na potoku Všivák</t>
  </si>
  <si>
    <t>Bánovce nad Bebravou                                      9907</t>
  </si>
  <si>
    <t>Nové Zámky</t>
  </si>
  <si>
    <t>D. Stroje a zariad. nezahrňované do rozp. stav.</t>
  </si>
  <si>
    <t>09/12</t>
  </si>
  <si>
    <t>II. etapa, r.km 2,050 - 6,405</t>
  </si>
  <si>
    <t>Zvolen, úprava toku Neresnica,</t>
  </si>
  <si>
    <t>r.km 0,293 - 2,403</t>
  </si>
  <si>
    <t>21.</t>
  </si>
  <si>
    <t>22.</t>
  </si>
  <si>
    <t>23.</t>
  </si>
  <si>
    <t>24.</t>
  </si>
  <si>
    <t>25.</t>
  </si>
  <si>
    <t>26.</t>
  </si>
  <si>
    <t>27.</t>
  </si>
  <si>
    <t>SPOLU  PR</t>
  </si>
  <si>
    <t>04/12</t>
  </si>
  <si>
    <t>07/12</t>
  </si>
  <si>
    <t>Rudava - rekonštrukcia hrádzí v hkm 0,0 - 7,5</t>
  </si>
  <si>
    <t>VS Lozorno - rekonštrukcia telesa hrádze</t>
  </si>
  <si>
    <t>VS Kuchyňa - rekonštrukcia telesa hrádze</t>
  </si>
  <si>
    <t xml:space="preserve">OH Moravy - rekonštrukcia hrádzového priepustu </t>
  </si>
  <si>
    <t>v km 10,3</t>
  </si>
  <si>
    <t>Vidovanský potok - rekonštrukcia VS</t>
  </si>
  <si>
    <t>Vodný tok Lúčanka - úprava toku v rkm 0,201 - 0,252</t>
  </si>
  <si>
    <t>Vodný tok Holombek II. - rekonštrukcia krytého</t>
  </si>
  <si>
    <t>profilu v rkm 1,479 - 1,588</t>
  </si>
  <si>
    <t>Polder Piesky na Vištuckom (Kamennom) potoku</t>
  </si>
  <si>
    <t>OZ</t>
  </si>
  <si>
    <t>CEFRAME</t>
  </si>
  <si>
    <t>MORE</t>
  </si>
  <si>
    <t>03/12</t>
  </si>
  <si>
    <t>08/13</t>
  </si>
  <si>
    <t>Modra - úprava Stoličného potoka</t>
  </si>
  <si>
    <t>09/13</t>
  </si>
  <si>
    <t>Polder na Pieskovom potoku</t>
  </si>
  <si>
    <t>Ochrana urbaniz. územia BA na úpätí Malých</t>
  </si>
  <si>
    <t>Karpát, polder na Banskom potoku I.</t>
  </si>
  <si>
    <t>BA</t>
  </si>
  <si>
    <t xml:space="preserve">Spoločné protipovodňové opatrenia na oboch </t>
  </si>
  <si>
    <t>2012</t>
  </si>
  <si>
    <t>brehoch Moravy</t>
  </si>
  <si>
    <t>2014</t>
  </si>
  <si>
    <t xml:space="preserve">Liptovské Sliače - Sliačanka, úprava koryta </t>
  </si>
  <si>
    <t>Ružomberok                                                       9882</t>
  </si>
  <si>
    <t>Kráľov Brod - protipovodňová ochrana intravilánu obce,</t>
  </si>
  <si>
    <t>predĺženie ĽOH Č.Vody               Galanta          9878</t>
  </si>
  <si>
    <t>Komárno, Šaľa                                                   9817</t>
  </si>
  <si>
    <t>XII/18</t>
  </si>
  <si>
    <t>Bánov - Nitriansky Hrádok, zvyšovanie hrádzí rieky</t>
  </si>
  <si>
    <t xml:space="preserve">Nitry                   Nové Zámky                           </t>
  </si>
  <si>
    <t>Žilina                                                                  9876</t>
  </si>
  <si>
    <t>Stankovany - navýšenie pravého brehu  rieky Váh</t>
  </si>
  <si>
    <t>Ružomberok                                                        9903</t>
  </si>
  <si>
    <t>Žilina - Trnové, Trnovka a Breznický potok, úprava</t>
  </si>
  <si>
    <t>tokov         Žilina                                                  9912</t>
  </si>
  <si>
    <t>III/13</t>
  </si>
  <si>
    <t>príprava</t>
  </si>
  <si>
    <t>III/14</t>
  </si>
  <si>
    <t>XII/16</t>
  </si>
  <si>
    <t>Čadca                                                                 9909</t>
  </si>
  <si>
    <t>Váhovce - optimalizácia HPV v intraviláne obce,</t>
  </si>
  <si>
    <t>PD</t>
  </si>
  <si>
    <t>2. stavba - Hlavný odvádzač      Galanta          9910</t>
  </si>
  <si>
    <t>Košecké Podhradie - úprava Podhradského potoka</t>
  </si>
  <si>
    <t>Ilava                                                                  9635</t>
  </si>
  <si>
    <t>Čierne - úprava Stankovského potoka</t>
  </si>
  <si>
    <t>Čadca                                                                  9911</t>
  </si>
  <si>
    <t>Prečín - úprava toku Domanižanka</t>
  </si>
  <si>
    <t>Považská Bystrica</t>
  </si>
  <si>
    <t>Makov - úprava toku Kysuca</t>
  </si>
  <si>
    <t>Kráľov Brod - protipovodňová ochrana obce, zátvorný</t>
  </si>
  <si>
    <t>objekt v rkm 0,130 toku Derňa           Galanta</t>
  </si>
  <si>
    <t>Ružomberok - Povodňový dvor, SO 01 Prestavba</t>
  </si>
  <si>
    <t>podkrovia</t>
  </si>
  <si>
    <t>VIII/13</t>
  </si>
  <si>
    <t>Veľké Dvorany - úprava toku Bojnianka</t>
  </si>
  <si>
    <t>Topoľčany                                                           9883</t>
  </si>
  <si>
    <t>Žilina - Trnové, vybudovanie poldra na Trnovke</t>
  </si>
  <si>
    <t>IV/14</t>
  </si>
  <si>
    <t>Žilina                                                                    9861</t>
  </si>
  <si>
    <t>Ratnovce - dostavba dielní bagrovacej súpravy</t>
  </si>
  <si>
    <t>Vitanová - Oravica, úprava toku v intraviláne</t>
  </si>
  <si>
    <t>zameranie, PD</t>
  </si>
  <si>
    <t>Tvrdošín</t>
  </si>
  <si>
    <t>VD Hričov - stabilizácia koryta Váhu pod haťou</t>
  </si>
  <si>
    <t>VN Čerenec - rekonštrukcia prevádzkovej budovy</t>
  </si>
  <si>
    <t>Nové Mesto nad Váhom - Moravské Lieskové, úprava</t>
  </si>
  <si>
    <t>potoka Klanečnica             Nové Mesto nad Váhom</t>
  </si>
  <si>
    <t>Strážny dom Sládkovičovo - vybudovanie domovej</t>
  </si>
  <si>
    <t>prípojky plynu a ÚK                 Galanta</t>
  </si>
  <si>
    <t>Trnava - Modranka, Trnávka, rkm 8,252 - 8,989,</t>
  </si>
  <si>
    <t>protipov.ochrana intravilánu                Trnava</t>
  </si>
  <si>
    <t>28.</t>
  </si>
  <si>
    <t>Kráľov Brod - protipovodňová ochrana obce,</t>
  </si>
  <si>
    <t>protipovodňový múr          Galanta</t>
  </si>
  <si>
    <t>29.</t>
  </si>
  <si>
    <t>Nováky - protipovodňová ochrana mesta</t>
  </si>
  <si>
    <t>Prievidza</t>
  </si>
  <si>
    <t>Krásna Ves - úprava toku Bebrava</t>
  </si>
  <si>
    <t>Bánovce nad Bebravou</t>
  </si>
  <si>
    <t>Žilina - Trnové, úprava toku Trnovka</t>
  </si>
  <si>
    <t>MVE Nitrianske Rudno - rekonštrukcia</t>
  </si>
  <si>
    <t>SPHN TO</t>
  </si>
  <si>
    <t>Ilava  - úprava Podhradského potoka</t>
  </si>
  <si>
    <t>SPSV I. Púchov</t>
  </si>
  <si>
    <t>VII/11</t>
  </si>
  <si>
    <t>Ilava                                                                  9864</t>
  </si>
  <si>
    <t>VI/14</t>
  </si>
  <si>
    <t>Nová Bystrica - úprava toku Bystrica</t>
  </si>
  <si>
    <t>Čadca                                                                  9870</t>
  </si>
  <si>
    <t>Obyce - úprava rieky Žitava</t>
  </si>
  <si>
    <t>Zlaté Moravce                                                       9886</t>
  </si>
  <si>
    <t>Rimavská Sobota, rekonštrukcia MVE</t>
  </si>
  <si>
    <t xml:space="preserve">VS Teplý Vrch, </t>
  </si>
  <si>
    <t>rekonštrukcia bezpečnostného priepadu</t>
  </si>
  <si>
    <t>Brezno, protipov. opatrenia na potoku Židlovo</t>
  </si>
  <si>
    <t>Málinec, úprava Málinského potoka</t>
  </si>
  <si>
    <t>Lučenec, protipovodňová ochrana mesta</t>
  </si>
  <si>
    <t>Hontianske Nemce, LG stanica na toku Štiavnica</t>
  </si>
  <si>
    <t>VS Veľké Kozmálovce, zabezpečenie pozdľžnej</t>
  </si>
  <si>
    <t>kontinuity a spriechodnenia toku Hron r.km 73,400</t>
  </si>
  <si>
    <t>Zvolen - hať, zabezpečenie pozdľžnej kontinuity</t>
  </si>
  <si>
    <t>Gemer, zabezpečenie pozdľžnej kontinuity</t>
  </si>
  <si>
    <t>a spriechodnenie stupňa na t. Slaná, r.km 18,407</t>
  </si>
  <si>
    <t>Rimavské Brezovo, úprava toku Rimava</t>
  </si>
  <si>
    <t>a vyrozumenia /ASVaV/</t>
  </si>
  <si>
    <t>VS Teplý Vrch, autonómny systém varovania</t>
  </si>
  <si>
    <t>Príprava a realizácia spol. hydrolog. predpoved. systému v reálnom čase v povodí rieky Ipeľ</t>
  </si>
  <si>
    <t>Zabezpečený odber vody na pitné účely z rieky</t>
  </si>
  <si>
    <t xml:space="preserve">Spolupráca s cieľom dosiahnutia dobrého </t>
  </si>
  <si>
    <t>ekologického stavu na toku Ipeľ</t>
  </si>
  <si>
    <t>povodňami v povodí rieky Slaná</t>
  </si>
  <si>
    <t xml:space="preserve">Zhodnotenie možností ochrany pred </t>
  </si>
  <si>
    <t>Ipeľ a rozvoj okolia toku v úseku ...Rárospuszta</t>
  </si>
  <si>
    <t>03/12                    06/13</t>
  </si>
  <si>
    <t>04/13</t>
  </si>
  <si>
    <t>11/13</t>
  </si>
  <si>
    <t>SD Horovce - rekonštrukcia</t>
  </si>
  <si>
    <t>ČS Boľ - rekonštrukcia</t>
  </si>
  <si>
    <t>Oborín - úprava potoka Oborica</t>
  </si>
  <si>
    <t>ČS Kamenná Moľva - výmena čerpadiel</t>
  </si>
  <si>
    <t>Choňkovce - polder na Sobraneckom potoku rkm 9,200 s preložkou potoka Syrový</t>
  </si>
  <si>
    <t>Krompachy, Hornád - vybudovanie/rekonštrukcia rybovodu na hati v rkm 99,750</t>
  </si>
  <si>
    <t>Košice, Hornád - vybudovanie/rekonštrukcia rybovodu na hati Vyšné Opátske v rkm 29,900</t>
  </si>
  <si>
    <t>Sabinov, Torysa - prebudovanie hate v rkm 79,368</t>
  </si>
  <si>
    <t>Strážske, Laborec - vybudovanie/rekonštrukcia rybovodu na hati v rkm 57,350</t>
  </si>
  <si>
    <t>Snina, Cirocha - vybudovanie rybovodu/biokoridoru na hati v rkm 26,800</t>
  </si>
  <si>
    <t>Snina, Cirocha - prebudovanie stupňa v rkm 26,119</t>
  </si>
  <si>
    <t>Snina, Cirocha - prebudovanie stupňa v rkm 25,801</t>
  </si>
  <si>
    <t>Snina, Cirocha - prebudovanie stupňa v rkm 24,840</t>
  </si>
  <si>
    <t>Okna - vybudovanie rybovodu/biokoridoru na trojpoľovom stavidle v rkm 2,720</t>
  </si>
  <si>
    <t>Svit, Poprad - prebudovanie stupňa v rkm 123,300</t>
  </si>
  <si>
    <t>Spišská Teplica, Poprad - prebudovanie stupňa v rkm 122,450</t>
  </si>
  <si>
    <t>Spišská Teplica, Poprad - prebudovanie stupňa v rkm 121,550</t>
  </si>
  <si>
    <t>Spišská Teplica, Poprad - prebudovanie stupňa v rkm 121,4000</t>
  </si>
  <si>
    <t>Poprad, Poprad - prebudovanie stupňa v rkm 121,100</t>
  </si>
  <si>
    <t>Poprad, Poprad - prebudovanie stupňa v rkm 120,150</t>
  </si>
  <si>
    <t>Poprad, Poprad - prebudovanie stupňa v rkm 119,550</t>
  </si>
  <si>
    <t>Výkupy pozemkov</t>
  </si>
  <si>
    <t>Stará Ľubovňa, Nová Ľubovňa - PPO rieky Jakubianka km 0,000 - 3,990</t>
  </si>
  <si>
    <t>Košice - Prioritné protipovodňové opatrenia v SR, Hornád ochrana intravilánu krajského mesta - MČ Džungľa</t>
  </si>
  <si>
    <t>PPPO v SR Podprojekt 3 Prešov - Aktivita 2</t>
  </si>
  <si>
    <t>Stará Ľubovňa - PPO rieky Poprad v km 63,500 - 64,500</t>
  </si>
  <si>
    <t>PPPO v SR Podprojekt 3 Prešov - Aktivita 1 - katastrálne územie Haniska</t>
  </si>
  <si>
    <t>Borša, Viničky - ČS vnútorných vôd</t>
  </si>
  <si>
    <t>Ohradzany - úprava potoka Ondávka</t>
  </si>
  <si>
    <t>Ondava - prestavba PB hrádze, km 7,070 - 14,200</t>
  </si>
  <si>
    <t>Bardejov - ochrana pred povodňami na rieke Topľa</t>
  </si>
  <si>
    <t>Kružlov - protipovodňové opatrenia v intraviláne obce</t>
  </si>
  <si>
    <t>Brezovička - protipovodňové opatrenia v intravilálne obce</t>
  </si>
  <si>
    <t>Jastrabie nad Topľou - protipovodňové opatrenia v intraviláne obce</t>
  </si>
  <si>
    <t>10/2009                                          03/2013</t>
  </si>
  <si>
    <t>Ochrana životného prostredia a zdravia ľudí pred účinkami znečisťujúcich látok vypúšťaných do vodného prostredia</t>
  </si>
  <si>
    <t>06/2012      11/2016</t>
  </si>
  <si>
    <t xml:space="preserve">Rudava, stupeň v rkm 7,200 - eliminácia </t>
  </si>
  <si>
    <t>narušenia  pozdĺžnej spojitosti</t>
  </si>
  <si>
    <t>II. výzva OPŽP</t>
  </si>
  <si>
    <t>III. výzva OPŽP</t>
  </si>
  <si>
    <t>IV. výzva OPŽP</t>
  </si>
  <si>
    <t>Program opatrení</t>
  </si>
  <si>
    <t>Vod. plán Sloven.</t>
  </si>
  <si>
    <t>Vod. plán Slovenska</t>
  </si>
  <si>
    <t xml:space="preserve">Paríž, stavidlo v rkm 12,200 - eliminácia </t>
  </si>
  <si>
    <t xml:space="preserve"> narušenia pozdĺžnej spojitosti</t>
  </si>
  <si>
    <t>narušenia pozdĺžnej spojitosti</t>
  </si>
  <si>
    <t>Hať Smižany, Hornád rkm 136,700 - eliminácia</t>
  </si>
  <si>
    <t>Hať Kučín-Bukóza Vranov, Ondava rkm 50,200 - eliminácia narušenia pozdĺžnej spojitosti</t>
  </si>
  <si>
    <t>A. Stavby rozostavané k 1.1.2013</t>
  </si>
  <si>
    <t>B. Stavby začínané r. 2013</t>
  </si>
  <si>
    <t>B. Stavby začínané v roku 2013</t>
  </si>
  <si>
    <t>A. Stavby rozostavané k 1. 1. 2013</t>
  </si>
  <si>
    <r>
      <t xml:space="preserve">Financované
do 1.1.2013
celkom
</t>
    </r>
    <r>
      <rPr>
        <sz val="8"/>
        <rFont val="Arial CE"/>
        <family val="0"/>
      </rPr>
      <t>(stavebné)</t>
    </r>
  </si>
  <si>
    <t xml:space="preserve">Správa PDN </t>
  </si>
  <si>
    <t>Nitra                                                                     9830</t>
  </si>
  <si>
    <t>II/12</t>
  </si>
  <si>
    <t>Správa PSV II.</t>
  </si>
  <si>
    <t xml:space="preserve">Abrahám, Gidra - Pleva, rekonštrukcia koryta, </t>
  </si>
  <si>
    <t>km 0,000 - 1,284                           Galanta</t>
  </si>
  <si>
    <t>VD Kráľová - sanácia podhatia</t>
  </si>
  <si>
    <t>Šaľa, Galanta</t>
  </si>
  <si>
    <t>XII/17</t>
  </si>
  <si>
    <t>Horné Sŕnie - úprava rieky Vlára pri vodnom zdroji</t>
  </si>
  <si>
    <t>Trenčín</t>
  </si>
  <si>
    <t>Hať Drahovce - rekonštrukcia rozvodne 22 kV</t>
  </si>
  <si>
    <t>III/15</t>
  </si>
  <si>
    <t>VIII/15</t>
  </si>
  <si>
    <t>VS Trenčín - Piešťany, obslužné lávky PLK</t>
  </si>
  <si>
    <t>Trenčín, Nové Mesto n.Váhom, Piešťany</t>
  </si>
  <si>
    <t>Kolárovo - Selice, rekonštrukcia POH Váhu</t>
  </si>
  <si>
    <t>zameranie, PD, EIA</t>
  </si>
  <si>
    <t>Komárno,  Šaľa</t>
  </si>
  <si>
    <t>stavebný zámer</t>
  </si>
  <si>
    <t>VD Selice - stabilizácia hornej rejdy PLK</t>
  </si>
  <si>
    <t>VD Kráľová - rekonštrukcia manipulačnej budovy hate</t>
  </si>
  <si>
    <t>Galanta</t>
  </si>
  <si>
    <t xml:space="preserve">VD Káľová - rekonštrukcia </t>
  </si>
  <si>
    <t>Jacovce - Chotina, úprava toku</t>
  </si>
  <si>
    <t xml:space="preserve">Handlová - rekonštrukcia krytého profilu toku </t>
  </si>
  <si>
    <t>Handlovka                     Prievidza</t>
  </si>
  <si>
    <t>Bojná - úprava toku Bojnianka</t>
  </si>
  <si>
    <t>Prašice - úprava toku Železnica</t>
  </si>
  <si>
    <t>Dolná Breznica - úprava toku Lednica</t>
  </si>
  <si>
    <t>VD Kráľová - rekonštrukcia pravostrannej hrádze</t>
  </si>
  <si>
    <t>Šaľa, Galanta                                                     9906</t>
  </si>
  <si>
    <t>Polder Čechy</t>
  </si>
  <si>
    <t>Nové Zámky                                                         9869</t>
  </si>
  <si>
    <t>V. výzva OPŽP</t>
  </si>
  <si>
    <t>Technický informačný systém</t>
  </si>
  <si>
    <t>osobné auto</t>
  </si>
  <si>
    <t>OPŽP 2007 - 2013</t>
  </si>
  <si>
    <t>LIFE+</t>
  </si>
  <si>
    <t>Program Central Europe</t>
  </si>
  <si>
    <t>Technológia</t>
  </si>
  <si>
    <t>33 000,-- €</t>
  </si>
  <si>
    <t>05/13</t>
  </si>
  <si>
    <t>05/14</t>
  </si>
  <si>
    <t>10/13</t>
  </si>
  <si>
    <t>08/14</t>
  </si>
  <si>
    <t>03/13</t>
  </si>
  <si>
    <t>10/14</t>
  </si>
  <si>
    <t>11/14</t>
  </si>
  <si>
    <t>SMČ = 22 000,-- €</t>
  </si>
  <si>
    <t>Levice, ochranné opatrenia na toku Podlužianka</t>
  </si>
  <si>
    <t>07/13</t>
  </si>
  <si>
    <t>04/15</t>
  </si>
  <si>
    <t>VS Ružiná, autonómny systém varovania</t>
  </si>
  <si>
    <t>Šahy, limnigrafická stanica na Ipli</t>
  </si>
  <si>
    <t>toku Hron</t>
  </si>
  <si>
    <t>Zvolen- sklz pod haťou, zabezpečenie pozdľžnej kontinuity</t>
  </si>
  <si>
    <t>Turá, kamenný prah na Hrone, zabezpečenie pozdľžnej kontinuity a spriech. stupňa, rkm 52,050</t>
  </si>
  <si>
    <t xml:space="preserve">Trebeľovce - hať, zabezpeč. pozdĺžnej kontinuity </t>
  </si>
  <si>
    <t>a spriechodnenie toku Ipeľš, r.km 157,200</t>
  </si>
  <si>
    <t>Kalonda - hať na Ipli, zabezpečenie pozdľžnej kontinuity, rkm 150,750</t>
  </si>
  <si>
    <t>Dudince - hať na toku Štiavnica, zabezpečenie pozdľžnej kontinuity, rkm 10,970</t>
  </si>
  <si>
    <t>Stupeň na Slanej, Gemerská Panica, zabezpečenie pozdľžnej kontinuity, rkm 24,325</t>
  </si>
  <si>
    <t xml:space="preserve">Stupeň na Slanej, Gemerská Panica, zabezpečenie </t>
  </si>
  <si>
    <t>pozdĺžnej kontinuity, r.km 23,216</t>
  </si>
  <si>
    <t xml:space="preserve">Rimavské Janovce, prah na toku Rimava,  </t>
  </si>
  <si>
    <t>zabezpeč. pozdĺžnej kontinuity, r.km 28,915</t>
  </si>
  <si>
    <t>Pavlovce, vakova hať na toku Rimava, zabezpeč.</t>
  </si>
  <si>
    <t>pozdĺžnej kontinuity, r.km 24,984</t>
  </si>
  <si>
    <t>Jesenské - hať na toku Rimava, zabezpečenie</t>
  </si>
  <si>
    <t>pozdĺžnej kontinuity, r.km 22,435</t>
  </si>
  <si>
    <t xml:space="preserve">Šimonovce - hať na toku Rimava, zabezpečenie </t>
  </si>
  <si>
    <t>pozdĺžnej kontinuity, r.km 17,675</t>
  </si>
  <si>
    <t>ASVaV</t>
  </si>
  <si>
    <t>Levice - Čajkov, ochranné opatrenia                                                v povodí toku Podlužianka - poldre</t>
  </si>
  <si>
    <t>Podlužany - Gondovo, ochranné opatrenia</t>
  </si>
  <si>
    <t>v povodí toku Podlužianka</t>
  </si>
  <si>
    <t xml:space="preserve">Poliná, protipovodňové opatrenia na toku Vysoký </t>
  </si>
  <si>
    <t>Kociha, R. Zálužany, R. Brezovo, protipovodňové opatrenia na toku Rimava</t>
  </si>
  <si>
    <t xml:space="preserve">Banská Bystrica, Iliaš - Radvaň, protipovodňové </t>
  </si>
  <si>
    <t>opatrenia na Hrone, r.km 172,00 - 173,55</t>
  </si>
  <si>
    <t>VS Veľké  Kozmálovce, limnigrafické stanice</t>
  </si>
  <si>
    <t>Brusno, ochrana intravilánu pred povodňovými</t>
  </si>
  <si>
    <t>prietokmi rieky Hron</t>
  </si>
  <si>
    <t>Banská Bystrica - Uľanka, úprava potoka Bystrica</t>
  </si>
  <si>
    <t>Šahy - Homok, rekonštrukcia ĽOH Ipľa</t>
  </si>
  <si>
    <t xml:space="preserve">VS Teplý Vrch, rekonštrukcia prevádzkového zariadenia </t>
  </si>
  <si>
    <t>Rimavská Sobota, protipovodňové opatrenia               na potoku Čiernolúcky - polder</t>
  </si>
  <si>
    <t>VN Hriňová, rekonštrukcia MVE č. 1 a č. 2</t>
  </si>
  <si>
    <t>VD Môťová, rekonštrukcia ovládania klapiek</t>
  </si>
  <si>
    <t>VN Málinec, rekonštrukcia MVE č. 1</t>
  </si>
  <si>
    <t>Šiatorská Bukovinka, úprava potok Belina,</t>
  </si>
  <si>
    <t>r.km 12,200 - 13,000</t>
  </si>
  <si>
    <t xml:space="preserve">Hronec - Osrblie, protipov. opatrenia </t>
  </si>
  <si>
    <t>na toku Osrblianka, r.km 0,000 - 0,350</t>
  </si>
  <si>
    <t>Nemecká, protipov. opatrenia na toku Hron,</t>
  </si>
  <si>
    <t>provizórne hradenia ĽOH</t>
  </si>
  <si>
    <t xml:space="preserve">Veľké Kozmálovce, rekonštrukcia limnigrafickej </t>
  </si>
  <si>
    <t>stanice na toku Hron, r.km 73,100</t>
  </si>
  <si>
    <t>Brehy, limnigrafická stanica na toku Hron</t>
  </si>
  <si>
    <t>Hnúšťa, protipov. opatrenia na toku Burianka,</t>
  </si>
  <si>
    <t xml:space="preserve"> - polder, v r. km 1,630</t>
  </si>
  <si>
    <t xml:space="preserve">Brzotín, úprava oddtokových pomerov </t>
  </si>
  <si>
    <t>na toku Honský</t>
  </si>
  <si>
    <t>Majetkovoprávne usporiadanie - spolu r. 2013</t>
  </si>
  <si>
    <t>02/12                  04/13</t>
  </si>
  <si>
    <t>Slatina, úprava odtokových pomerov</t>
  </si>
  <si>
    <t>v povodí toku Slatina - polder</t>
  </si>
  <si>
    <t>Poltár, ochr. opatrenia na potoku Poltarica,</t>
  </si>
  <si>
    <t>r.km 3.000 - 5.000, objekt SO 03 a SO 04</t>
  </si>
  <si>
    <t>Bzenica, úprava Vyhnianskeho potoka,</t>
  </si>
  <si>
    <t>r.km 1.000 - 3.700</t>
  </si>
  <si>
    <t>05/15</t>
  </si>
  <si>
    <t>VS Richňavská - rekonštrukcia /zab. stability</t>
  </si>
  <si>
    <t>a zvýšenie bezpečnosti hrádzového telesa/</t>
  </si>
  <si>
    <t>09/14</t>
  </si>
  <si>
    <t>Plášťovce, protipov. opatrenia na potoku</t>
  </si>
  <si>
    <t>Litava a Krupinica</t>
  </si>
  <si>
    <t>OP cezhraničnej spolupráce MR - SR</t>
  </si>
  <si>
    <t>12/14</t>
  </si>
  <si>
    <t>Inovácia VH dispečingov a monitor. systémov</t>
  </si>
  <si>
    <t>06/14</t>
  </si>
  <si>
    <t>Rekonštrukcia ČS Patince</t>
  </si>
  <si>
    <t>Prevádzkové povodňové centrum Komárno - Nová</t>
  </si>
  <si>
    <t>Osada</t>
  </si>
  <si>
    <t>Vajnorský potok - rekonštrukcia v rkm 2,412 - 2,500</t>
  </si>
  <si>
    <t>Vištucký potok - nápustný objekt Veľký Grob</t>
  </si>
  <si>
    <t>Vištucký potok - úprava toku v rkm 2,5 - 2,535</t>
  </si>
  <si>
    <t>Rekonštrukcia ČS Brodské</t>
  </si>
  <si>
    <t>NEWADA II</t>
  </si>
  <si>
    <t>Polder na toku Smíchov</t>
  </si>
  <si>
    <t>1/13</t>
  </si>
  <si>
    <t>Rekonštrukcia protipovodňového múru</t>
  </si>
  <si>
    <t>v Komárne</t>
  </si>
  <si>
    <t>Rekonštrukcia ČS Čergov</t>
  </si>
  <si>
    <t>Revitalizácia kanála Rusovce - Čunovo</t>
  </si>
  <si>
    <t>6/13</t>
  </si>
  <si>
    <t xml:space="preserve">Zvýšenie bezp.územia proti sp.vzdutiu M.Dunaja </t>
  </si>
  <si>
    <t>Klátovského ram.z Váhu-úsek Kollárovo-ČS Aszód</t>
  </si>
  <si>
    <t>Klátov. ram.z Váhu-úsek ČS Aszód-Horné Mýto</t>
  </si>
  <si>
    <t>12/15</t>
  </si>
  <si>
    <t>OZ: Bratislava</t>
  </si>
  <si>
    <t>OZ: PIEŠŤANY</t>
  </si>
  <si>
    <t>OZ: Košice</t>
  </si>
  <si>
    <t>Jasenov - polder na potoku Hliník rkm 3,750 s preložkou Okny</t>
  </si>
  <si>
    <t>Spišská Nová Ves, Hornád - prebudovanie kamenného stupňa v rkm 131,280</t>
  </si>
  <si>
    <t>Poprad, Poprad - vybudovanie rybovodu/biokoridoru na hati v rkm 118,450</t>
  </si>
  <si>
    <t>Pavlovce nad Uhom, Vysoká nad Uhom - zýšenie prietokovej kapacity Uh rkm 0,000 - 12,300</t>
  </si>
  <si>
    <t>Moldavská nížina - rekonštrukcia odtokových pomerov</t>
  </si>
  <si>
    <t>Lackovce - ĽB OH Laborec rkm 69,800 - 71,500</t>
  </si>
  <si>
    <t>Boľ, Soľnička, Poľany - ĽB OH Latorica km 11,600 - 15,500</t>
  </si>
  <si>
    <t>Sobrance - rekonštrukcia a úprava odtokových pomerov Sobranecký potok</t>
  </si>
  <si>
    <t>Olejníkov - polder na potoku Drahotín</t>
  </si>
  <si>
    <t>Košice/Vyšné Opátske - sanácia priesakov ĽB OH Hornád rkm 30,000 - 31,500</t>
  </si>
  <si>
    <t>Zatín - rekonštrukcia ĽB OH Latorica hkm 6,600 - 7,030</t>
  </si>
  <si>
    <t>Vranov nad Topľou - rekonštrukcia Vranovského potoka č.1 rkm 0,000 - 0,900</t>
  </si>
  <si>
    <t>Kežmarok - úprava potoka Kežmarská Biela Voda rkm 0,250 - 0,800</t>
  </si>
  <si>
    <t>Jakubany - výstavba ĽB OH Jakubianka rkm 6,750 - 7,450</t>
  </si>
  <si>
    <t>Poprad/Matejovce - úprava Slavkovské potoka rkm 0,800 - 1,300</t>
  </si>
  <si>
    <t>Gelnica - rekonštrukcia hate Hnilec rkm 7,300</t>
  </si>
  <si>
    <t>Božčice - sanácia zosuvov a stabilizácia koryta Tople v rkm 2,750 - 5,000</t>
  </si>
  <si>
    <t>Vojčice - zvýšenie a oprava ĽB OH Trnávka hkm 17,300 - 18,400</t>
  </si>
  <si>
    <t>Breznička - úprava toku Vojtovec rkm 8,600 - 8,850</t>
  </si>
  <si>
    <t>Podhorany - úprava Vojnianského potoka rkm 0,800 - 1,100</t>
  </si>
  <si>
    <t>Svit/Podskalka - úprava toku Poprad rkm 127,500 - 127,700</t>
  </si>
  <si>
    <t>Sabinov/Orkucany - úprava potoka Telek rkm 0,000 - 0,750</t>
  </si>
  <si>
    <t xml:space="preserve">Tichý Potok - merné zariadenie na odber vody </t>
  </si>
  <si>
    <r>
      <t xml:space="preserve">Investičný náklad celkom / </t>
    </r>
    <r>
      <rPr>
        <b/>
        <i/>
        <sz val="8"/>
        <color indexed="23"/>
        <rFont val="Arial CE"/>
        <family val="0"/>
      </rPr>
      <t>stavebné</t>
    </r>
  </si>
  <si>
    <r>
      <t xml:space="preserve">Financované do 1.1.2013 celkom / </t>
    </r>
    <r>
      <rPr>
        <b/>
        <i/>
        <sz val="8"/>
        <color indexed="23"/>
        <rFont val="Arial CE"/>
        <family val="0"/>
      </rPr>
      <t>stavebné</t>
    </r>
  </si>
  <si>
    <r>
      <t xml:space="preserve">Plán na rok 2013 celkom /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</si>
  <si>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</t>
    </r>
    <r>
      <rPr>
        <b/>
        <i/>
        <sz val="8"/>
        <color indexed="55"/>
        <rFont val="Arial CE"/>
        <family val="0"/>
      </rPr>
      <t>stavebné</t>
    </r>
  </si>
  <si>
    <r>
      <t xml:space="preserve">Financované do 1.1.2013   celkom      </t>
    </r>
    <r>
      <rPr>
        <b/>
        <sz val="8"/>
        <color indexed="23"/>
        <rFont val="Arial CE"/>
        <family val="0"/>
      </rPr>
      <t xml:space="preserve">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</si>
  <si>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           </t>
    </r>
    <r>
      <rPr>
        <b/>
        <i/>
        <sz val="8"/>
        <color indexed="55"/>
        <rFont val="Arial CE"/>
        <family val="0"/>
      </rPr>
      <t>stavebné</t>
    </r>
  </si>
  <si>
    <r>
      <t xml:space="preserve">Financované do 1.1.2013          celkom      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</si>
  <si>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</t>
    </r>
    <r>
      <rPr>
        <i/>
        <sz val="10"/>
        <color indexed="23"/>
        <rFont val="Arial CE"/>
        <family val="0"/>
      </rPr>
      <t>stavebné</t>
    </r>
  </si>
  <si>
    <r>
      <t xml:space="preserve">Financované do 1.1.2013 celkom </t>
    </r>
    <r>
      <rPr>
        <i/>
        <sz val="10"/>
        <color indexed="23"/>
        <rFont val="Arial CE"/>
        <family val="0"/>
      </rPr>
      <t>stavebné</t>
    </r>
  </si>
  <si>
    <r>
      <t xml:space="preserve">Plán na rok 2013       celkom </t>
    </r>
    <r>
      <rPr>
        <i/>
        <sz val="10"/>
        <color indexed="23"/>
        <rFont val="Arial CE"/>
        <family val="0"/>
      </rPr>
      <t>stavebné</t>
    </r>
  </si>
  <si>
    <t>VD Palcmanská Maša - ASVaV</t>
  </si>
  <si>
    <t>30.</t>
  </si>
  <si>
    <t>OP Juhových. Európa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</si>
</sst>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0.000"/>
    <numFmt numFmtId="192" formatCode="#,##0.000"/>
    <numFmt numFmtId="193" formatCode="#,##0.0000"/>
    <numFmt numFmtId="194" formatCode="_-* #,##0.0\ _S_k_-;\-* #,##0.0\ _S_k_-;_-* &quot;-&quot;??\ _S_k_-;_-@_-"/>
    <numFmt numFmtId="195" formatCode="#,##0.00\ &quot;Sk&quot;"/>
    <numFmt numFmtId="196" formatCode="#,##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000"/>
    <numFmt numFmtId="201" formatCode="#,##0.000000"/>
    <numFmt numFmtId="202" formatCode="mmm\-yy"/>
    <numFmt numFmtId="203" formatCode="[$-41B]mmm\-yy;@"/>
  </numFmts>
  <fonts count="54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8"/>
      <color indexed="55"/>
      <name val="Arial CE"/>
      <family val="0"/>
    </font>
    <font>
      <i/>
      <sz val="8"/>
      <color indexed="23"/>
      <name val="Arial CE"/>
      <family val="0"/>
    </font>
    <font>
      <b/>
      <sz val="8"/>
      <name val="Arial CE"/>
      <family val="0"/>
    </font>
    <font>
      <b/>
      <i/>
      <sz val="8"/>
      <color indexed="55"/>
      <name val="Arial CE"/>
      <family val="2"/>
    </font>
    <font>
      <i/>
      <sz val="8"/>
      <name val="Arial CE"/>
      <family val="2"/>
    </font>
    <font>
      <b/>
      <i/>
      <sz val="8"/>
      <color indexed="23"/>
      <name val="Arial CE"/>
      <family val="0"/>
    </font>
    <font>
      <b/>
      <i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name val="Arial"/>
      <family val="0"/>
    </font>
    <font>
      <b/>
      <sz val="12"/>
      <name val="Arial CE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55"/>
      <name val="Arial"/>
      <family val="2"/>
    </font>
    <font>
      <sz val="8"/>
      <name val="Times New Roman"/>
      <family val="1"/>
    </font>
    <font>
      <i/>
      <sz val="8"/>
      <color indexed="23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2"/>
    </font>
    <font>
      <sz val="7"/>
      <name val="Arial CE"/>
      <family val="0"/>
    </font>
    <font>
      <b/>
      <sz val="8"/>
      <color indexed="23"/>
      <name val="Arial CE"/>
      <family val="0"/>
    </font>
    <font>
      <i/>
      <sz val="10"/>
      <color indexed="23"/>
      <name val="Arial CE"/>
      <family val="0"/>
    </font>
    <font>
      <b/>
      <i/>
      <sz val="10"/>
      <color indexed="23"/>
      <name val="Arial CE"/>
      <family val="0"/>
    </font>
    <font>
      <sz val="8"/>
      <color indexed="23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3" borderId="0" applyNumberFormat="0" applyBorder="0" applyAlignment="0" applyProtection="0"/>
    <xf numFmtId="0" fontId="38" fillId="20" borderId="1" applyNumberFormat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1" borderId="6" applyNumberFormat="0" applyAlignment="0" applyProtection="0"/>
    <xf numFmtId="0" fontId="27" fillId="3" borderId="0" applyNumberFormat="0" applyBorder="0" applyAlignment="0" applyProtection="0"/>
    <xf numFmtId="0" fontId="37" fillId="7" borderId="1" applyNumberFormat="0" applyAlignment="0" applyProtection="0"/>
    <xf numFmtId="0" fontId="28" fillId="21" borderId="6" applyNumberFormat="0" applyAlignment="0" applyProtection="0"/>
    <xf numFmtId="0" fontId="28" fillId="21" borderId="6" applyNumberFormat="0" applyAlignment="0" applyProtection="0"/>
    <xf numFmtId="0" fontId="34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3" borderId="8" applyNumberFormat="0" applyFont="0" applyAlignment="0" applyProtection="0"/>
    <xf numFmtId="0" fontId="39" fillId="20" borderId="9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6" fillId="0" borderId="2" applyNumberFormat="0" applyFill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37" fillId="7" borderId="1" applyNumberFormat="0" applyAlignment="0" applyProtection="0"/>
    <xf numFmtId="0" fontId="38" fillId="20" borderId="1" applyNumberFormat="0" applyAlignment="0" applyProtection="0"/>
    <xf numFmtId="0" fontId="39" fillId="2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05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12" xfId="0" applyNumberFormat="1" applyFill="1" applyBorder="1" applyAlignment="1">
      <alignment/>
    </xf>
    <xf numFmtId="3" fontId="1" fillId="24" borderId="0" xfId="0" applyNumberFormat="1" applyFont="1" applyFill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104" applyFont="1" applyFill="1" applyBorder="1" applyAlignment="1">
      <alignment/>
      <protection/>
    </xf>
    <xf numFmtId="0" fontId="0" fillId="0" borderId="18" xfId="104" applyFont="1" applyFill="1" applyBorder="1" applyAlignment="1">
      <alignment/>
      <protection/>
    </xf>
    <xf numFmtId="0" fontId="0" fillId="0" borderId="13" xfId="104" applyFont="1" applyFill="1" applyBorder="1" applyAlignment="1">
      <alignment/>
      <protection/>
    </xf>
    <xf numFmtId="0" fontId="0" fillId="20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24" xfId="105" applyFont="1" applyFill="1" applyBorder="1" applyAlignment="1">
      <alignment horizontal="left" vertical="center"/>
      <protection/>
    </xf>
    <xf numFmtId="0" fontId="0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104" applyFont="1" applyBorder="1">
      <alignment/>
      <protection/>
    </xf>
    <xf numFmtId="3" fontId="7" fillId="0" borderId="0" xfId="104" applyNumberFormat="1" applyFont="1" applyBorder="1">
      <alignment/>
      <protection/>
    </xf>
    <xf numFmtId="0" fontId="7" fillId="0" borderId="0" xfId="104" applyFont="1" applyBorder="1" applyAlignment="1">
      <alignment horizontal="right"/>
      <protection/>
    </xf>
    <xf numFmtId="0" fontId="7" fillId="0" borderId="0" xfId="104" applyFont="1" applyFill="1" applyBorder="1">
      <alignment/>
      <protection/>
    </xf>
    <xf numFmtId="196" fontId="7" fillId="0" borderId="0" xfId="104" applyNumberFormat="1" applyFont="1" applyBorder="1">
      <alignment/>
      <protection/>
    </xf>
    <xf numFmtId="0" fontId="7" fillId="0" borderId="0" xfId="104" applyFont="1" applyBorder="1" applyAlignment="1">
      <alignment horizontal="center" vertical="center" wrapText="1"/>
      <protection/>
    </xf>
    <xf numFmtId="0" fontId="7" fillId="0" borderId="0" xfId="104" applyFont="1">
      <alignment/>
      <protection/>
    </xf>
    <xf numFmtId="0" fontId="7" fillId="0" borderId="0" xfId="104" applyFont="1" applyFill="1">
      <alignment/>
      <protection/>
    </xf>
    <xf numFmtId="196" fontId="7" fillId="0" borderId="0" xfId="104" applyNumberFormat="1" applyFont="1">
      <alignment/>
      <protection/>
    </xf>
    <xf numFmtId="0" fontId="7" fillId="0" borderId="0" xfId="104" applyFont="1" applyFill="1" applyBorder="1" applyAlignment="1">
      <alignment horizontal="center" vertical="center" wrapText="1"/>
      <protection/>
    </xf>
    <xf numFmtId="3" fontId="13" fillId="0" borderId="0" xfId="104" applyNumberFormat="1" applyFont="1" applyFill="1" applyBorder="1">
      <alignment/>
      <protection/>
    </xf>
    <xf numFmtId="0" fontId="7" fillId="0" borderId="27" xfId="104" applyFont="1" applyFill="1" applyBorder="1" applyAlignment="1">
      <alignment/>
      <protection/>
    </xf>
    <xf numFmtId="3" fontId="7" fillId="0" borderId="27" xfId="104" applyNumberFormat="1" applyFont="1" applyFill="1" applyBorder="1">
      <alignment/>
      <protection/>
    </xf>
    <xf numFmtId="3" fontId="14" fillId="0" borderId="27" xfId="104" applyNumberFormat="1" applyFont="1" applyFill="1" applyBorder="1">
      <alignment/>
      <protection/>
    </xf>
    <xf numFmtId="0" fontId="7" fillId="0" borderId="28" xfId="104" applyFont="1" applyFill="1" applyBorder="1" applyAlignment="1">
      <alignment/>
      <protection/>
    </xf>
    <xf numFmtId="3" fontId="11" fillId="0" borderId="28" xfId="104" applyNumberFormat="1" applyFont="1" applyFill="1" applyBorder="1">
      <alignment/>
      <protection/>
    </xf>
    <xf numFmtId="3" fontId="7" fillId="0" borderId="29" xfId="104" applyNumberFormat="1" applyFont="1" applyFill="1" applyBorder="1">
      <alignment/>
      <protection/>
    </xf>
    <xf numFmtId="3" fontId="7" fillId="0" borderId="0" xfId="104" applyNumberFormat="1" applyFont="1" applyFill="1" applyBorder="1">
      <alignment/>
      <protection/>
    </xf>
    <xf numFmtId="3" fontId="7" fillId="0" borderId="0" xfId="104" applyNumberFormat="1" applyFont="1" applyBorder="1">
      <alignment/>
      <protection/>
    </xf>
    <xf numFmtId="3" fontId="15" fillId="0" borderId="0" xfId="104" applyNumberFormat="1" applyFont="1" applyFill="1" applyBorder="1">
      <alignment/>
      <protection/>
    </xf>
    <xf numFmtId="3" fontId="12" fillId="0" borderId="0" xfId="104" applyNumberFormat="1" applyFont="1" applyBorder="1">
      <alignment/>
      <protection/>
    </xf>
    <xf numFmtId="3" fontId="12" fillId="0" borderId="0" xfId="104" applyNumberFormat="1" applyFont="1" applyFill="1" applyBorder="1">
      <alignment/>
      <protection/>
    </xf>
    <xf numFmtId="0" fontId="7" fillId="0" borderId="29" xfId="104" applyFont="1" applyFill="1" applyBorder="1" applyAlignment="1">
      <alignment/>
      <protection/>
    </xf>
    <xf numFmtId="3" fontId="16" fillId="0" borderId="0" xfId="104" applyNumberFormat="1" applyFont="1" applyFill="1" applyBorder="1">
      <alignment/>
      <protection/>
    </xf>
    <xf numFmtId="3" fontId="11" fillId="0" borderId="27" xfId="104" applyNumberFormat="1" applyFont="1" applyFill="1" applyBorder="1">
      <alignment/>
      <protection/>
    </xf>
    <xf numFmtId="3" fontId="11" fillId="0" borderId="0" xfId="104" applyNumberFormat="1" applyFont="1" applyFill="1" applyBorder="1">
      <alignment/>
      <protection/>
    </xf>
    <xf numFmtId="3" fontId="7" fillId="0" borderId="29" xfId="104" applyNumberFormat="1" applyFont="1" applyFill="1" applyBorder="1">
      <alignment/>
      <protection/>
    </xf>
    <xf numFmtId="0" fontId="7" fillId="0" borderId="27" xfId="104" applyFont="1" applyFill="1" applyBorder="1" applyAlignment="1">
      <alignment horizontal="right"/>
      <protection/>
    </xf>
    <xf numFmtId="3" fontId="17" fillId="0" borderId="27" xfId="104" applyNumberFormat="1" applyFont="1" applyFill="1" applyBorder="1">
      <alignment/>
      <protection/>
    </xf>
    <xf numFmtId="0" fontId="7" fillId="0" borderId="29" xfId="104" applyFont="1" applyFill="1" applyBorder="1" applyAlignment="1">
      <alignment horizontal="right"/>
      <protection/>
    </xf>
    <xf numFmtId="3" fontId="11" fillId="0" borderId="29" xfId="104" applyNumberFormat="1" applyFont="1" applyFill="1" applyBorder="1">
      <alignment/>
      <protection/>
    </xf>
    <xf numFmtId="3" fontId="14" fillId="0" borderId="29" xfId="104" applyNumberFormat="1" applyFont="1" applyFill="1" applyBorder="1">
      <alignment/>
      <protection/>
    </xf>
    <xf numFmtId="0" fontId="7" fillId="0" borderId="28" xfId="104" applyFont="1" applyFill="1" applyBorder="1" applyAlignment="1">
      <alignment horizontal="right"/>
      <protection/>
    </xf>
    <xf numFmtId="3" fontId="14" fillId="0" borderId="28" xfId="104" applyNumberFormat="1" applyFont="1" applyFill="1" applyBorder="1">
      <alignment/>
      <protection/>
    </xf>
    <xf numFmtId="3" fontId="7" fillId="0" borderId="0" xfId="104" applyNumberFormat="1" applyFont="1" applyFill="1" applyBorder="1">
      <alignment/>
      <protection/>
    </xf>
    <xf numFmtId="3" fontId="13" fillId="0" borderId="0" xfId="104" applyNumberFormat="1" applyFont="1" applyFill="1" applyBorder="1" applyAlignment="1">
      <alignment vertical="center"/>
      <protection/>
    </xf>
    <xf numFmtId="0" fontId="7" fillId="0" borderId="27" xfId="104" applyFont="1" applyFill="1" applyBorder="1" applyAlignment="1">
      <alignment vertical="center"/>
      <protection/>
    </xf>
    <xf numFmtId="49" fontId="7" fillId="0" borderId="27" xfId="104" applyNumberFormat="1" applyFont="1" applyFill="1" applyBorder="1" applyAlignment="1">
      <alignment horizontal="left" vertical="center"/>
      <protection/>
    </xf>
    <xf numFmtId="49" fontId="7" fillId="0" borderId="27" xfId="104" applyNumberFormat="1" applyFont="1" applyFill="1" applyBorder="1" applyAlignment="1">
      <alignment horizontal="center" vertical="center"/>
      <protection/>
    </xf>
    <xf numFmtId="3" fontId="7" fillId="0" borderId="27" xfId="104" applyNumberFormat="1" applyFont="1" applyFill="1" applyBorder="1" applyAlignment="1">
      <alignment vertical="center"/>
      <protection/>
    </xf>
    <xf numFmtId="3" fontId="7" fillId="0" borderId="0" xfId="104" applyNumberFormat="1" applyFont="1" applyFill="1" applyBorder="1" applyAlignment="1">
      <alignment vertical="center"/>
      <protection/>
    </xf>
    <xf numFmtId="0" fontId="10" fillId="0" borderId="0" xfId="108" applyFont="1" applyBorder="1" applyAlignment="1">
      <alignment horizontal="center"/>
      <protection/>
    </xf>
    <xf numFmtId="3" fontId="10" fillId="0" borderId="28" xfId="108" applyNumberFormat="1" applyFont="1" applyFill="1" applyBorder="1">
      <alignment/>
      <protection/>
    </xf>
    <xf numFmtId="0" fontId="10" fillId="0" borderId="0" xfId="108" applyFont="1" applyFill="1" applyBorder="1">
      <alignment/>
      <protection/>
    </xf>
    <xf numFmtId="0" fontId="10" fillId="0" borderId="0" xfId="108" applyFont="1">
      <alignment/>
      <protection/>
    </xf>
    <xf numFmtId="3" fontId="10" fillId="0" borderId="0" xfId="108" applyNumberFormat="1" applyFont="1" applyFill="1" applyBorder="1">
      <alignment/>
      <protection/>
    </xf>
    <xf numFmtId="3" fontId="10" fillId="0" borderId="0" xfId="108" applyNumberFormat="1" applyFont="1" applyFill="1" applyBorder="1">
      <alignment/>
      <protection/>
    </xf>
    <xf numFmtId="0" fontId="10" fillId="0" borderId="0" xfId="108" applyFont="1" applyBorder="1">
      <alignment/>
      <protection/>
    </xf>
    <xf numFmtId="196" fontId="10" fillId="0" borderId="0" xfId="108" applyNumberFormat="1" applyFont="1" applyBorder="1">
      <alignment/>
      <protection/>
    </xf>
    <xf numFmtId="3" fontId="10" fillId="0" borderId="30" xfId="108" applyNumberFormat="1" applyFont="1" applyFill="1" applyBorder="1">
      <alignment/>
      <protection/>
    </xf>
    <xf numFmtId="3" fontId="12" fillId="0" borderId="0" xfId="104" applyNumberFormat="1" applyFont="1" applyFill="1" applyBorder="1">
      <alignment/>
      <protection/>
    </xf>
    <xf numFmtId="0" fontId="7" fillId="0" borderId="31" xfId="104" applyFont="1" applyFill="1" applyBorder="1" applyAlignment="1">
      <alignment horizontal="right"/>
      <protection/>
    </xf>
    <xf numFmtId="3" fontId="16" fillId="0" borderId="27" xfId="104" applyNumberFormat="1" applyFont="1" applyFill="1" applyBorder="1">
      <alignment/>
      <protection/>
    </xf>
    <xf numFmtId="3" fontId="15" fillId="0" borderId="0" xfId="104" applyNumberFormat="1" applyFont="1" applyFill="1" applyBorder="1">
      <alignment/>
      <protection/>
    </xf>
    <xf numFmtId="3" fontId="16" fillId="0" borderId="28" xfId="104" applyNumberFormat="1" applyFont="1" applyFill="1" applyBorder="1">
      <alignment/>
      <protection/>
    </xf>
    <xf numFmtId="49" fontId="7" fillId="0" borderId="27" xfId="104" applyNumberFormat="1" applyFont="1" applyFill="1" applyBorder="1" applyAlignment="1">
      <alignment horizontal="center"/>
      <protection/>
    </xf>
    <xf numFmtId="3" fontId="13" fillId="0" borderId="27" xfId="104" applyNumberFormat="1" applyFont="1" applyFill="1" applyBorder="1">
      <alignment/>
      <protection/>
    </xf>
    <xf numFmtId="49" fontId="16" fillId="0" borderId="28" xfId="104" applyNumberFormat="1" applyFont="1" applyFill="1" applyBorder="1" applyAlignment="1">
      <alignment horizontal="center"/>
      <protection/>
    </xf>
    <xf numFmtId="49" fontId="7" fillId="0" borderId="28" xfId="104" applyNumberFormat="1" applyFont="1" applyFill="1" applyBorder="1" applyAlignment="1">
      <alignment horizontal="left"/>
      <protection/>
    </xf>
    <xf numFmtId="49" fontId="7" fillId="0" borderId="28" xfId="104" applyNumberFormat="1" applyFont="1" applyFill="1" applyBorder="1" applyAlignment="1">
      <alignment horizontal="center"/>
      <protection/>
    </xf>
    <xf numFmtId="0" fontId="7" fillId="0" borderId="0" xfId="104" applyFont="1" applyBorder="1" applyAlignment="1">
      <alignment horizontal="center"/>
      <protection/>
    </xf>
    <xf numFmtId="4" fontId="7" fillId="0" borderId="0" xfId="104" applyNumberFormat="1" applyFont="1" applyBorder="1">
      <alignment/>
      <protection/>
    </xf>
    <xf numFmtId="0" fontId="15" fillId="0" borderId="0" xfId="104" applyFont="1" applyFill="1" applyBorder="1" applyAlignment="1">
      <alignment horizontal="right"/>
      <protection/>
    </xf>
    <xf numFmtId="0" fontId="7" fillId="0" borderId="0" xfId="104" applyFont="1" applyBorder="1" applyAlignment="1">
      <alignment/>
      <protection/>
    </xf>
    <xf numFmtId="0" fontId="13" fillId="0" borderId="0" xfId="104" applyFont="1" applyBorder="1" applyAlignment="1">
      <alignment/>
      <protection/>
    </xf>
    <xf numFmtId="0" fontId="7" fillId="0" borderId="0" xfId="104" applyFont="1" applyBorder="1" applyAlignment="1">
      <alignment/>
      <protection/>
    </xf>
    <xf numFmtId="0" fontId="7" fillId="0" borderId="0" xfId="104" applyFont="1" applyAlignment="1">
      <alignment horizontal="right"/>
      <protection/>
    </xf>
    <xf numFmtId="3" fontId="7" fillId="0" borderId="0" xfId="104" applyNumberFormat="1" applyFont="1">
      <alignment/>
      <protection/>
    </xf>
    <xf numFmtId="0" fontId="7" fillId="0" borderId="0" xfId="104" applyFont="1" applyBorder="1" applyAlignment="1">
      <alignment vertical="center"/>
      <protection/>
    </xf>
    <xf numFmtId="0" fontId="7" fillId="0" borderId="0" xfId="104" applyFont="1" applyBorder="1" applyAlignment="1">
      <alignment horizontal="right" vertical="center"/>
      <protection/>
    </xf>
    <xf numFmtId="0" fontId="13" fillId="0" borderId="0" xfId="104" applyFont="1" applyBorder="1" applyAlignment="1">
      <alignment horizontal="center" vertical="center" wrapText="1"/>
      <protection/>
    </xf>
    <xf numFmtId="0" fontId="13" fillId="0" borderId="0" xfId="104" applyFont="1" applyAlignment="1">
      <alignment vertical="center"/>
      <protection/>
    </xf>
    <xf numFmtId="0" fontId="13" fillId="0" borderId="0" xfId="104" applyFont="1" applyFill="1" applyBorder="1" applyAlignment="1">
      <alignment horizontal="center" vertical="center" wrapText="1"/>
      <protection/>
    </xf>
    <xf numFmtId="0" fontId="7" fillId="0" borderId="0" xfId="104" applyFont="1" applyAlignment="1">
      <alignment vertical="center"/>
      <protection/>
    </xf>
    <xf numFmtId="3" fontId="7" fillId="0" borderId="0" xfId="105" applyNumberFormat="1" applyFont="1" applyFill="1" applyBorder="1" applyAlignment="1">
      <alignment vertical="center"/>
      <protection/>
    </xf>
    <xf numFmtId="3" fontId="15" fillId="0" borderId="0" xfId="104" applyNumberFormat="1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horizontal="left" vertical="center" wrapText="1"/>
      <protection/>
    </xf>
    <xf numFmtId="0" fontId="7" fillId="0" borderId="0" xfId="104" applyFont="1" applyFill="1" applyAlignment="1">
      <alignment vertical="center"/>
      <protection/>
    </xf>
    <xf numFmtId="0" fontId="7" fillId="0" borderId="27" xfId="104" applyFont="1" applyFill="1" applyBorder="1" applyAlignment="1">
      <alignment horizontal="center" vertical="center"/>
      <protection/>
    </xf>
    <xf numFmtId="0" fontId="10" fillId="0" borderId="0" xfId="106" applyFont="1" applyBorder="1" applyAlignment="1">
      <alignment horizontal="center" vertical="center"/>
      <protection/>
    </xf>
    <xf numFmtId="0" fontId="10" fillId="0" borderId="0" xfId="106" applyFont="1" applyFill="1" applyBorder="1" applyAlignment="1">
      <alignment vertical="center"/>
      <protection/>
    </xf>
    <xf numFmtId="0" fontId="10" fillId="0" borderId="0" xfId="106" applyFont="1" applyAlignment="1">
      <alignment vertical="center"/>
      <protection/>
    </xf>
    <xf numFmtId="0" fontId="10" fillId="0" borderId="0" xfId="106" applyFont="1" applyBorder="1" applyAlignment="1">
      <alignment vertical="center"/>
      <protection/>
    </xf>
    <xf numFmtId="3" fontId="13" fillId="0" borderId="0" xfId="104" applyNumberFormat="1" applyFont="1" applyAlignment="1">
      <alignment vertical="center"/>
      <protection/>
    </xf>
    <xf numFmtId="0" fontId="7" fillId="0" borderId="0" xfId="104" applyFont="1" applyBorder="1" applyAlignment="1">
      <alignment horizontal="center" vertical="center"/>
      <protection/>
    </xf>
    <xf numFmtId="3" fontId="7" fillId="0" borderId="0" xfId="104" applyNumberFormat="1" applyFont="1" applyBorder="1" applyAlignment="1">
      <alignment vertical="center"/>
      <protection/>
    </xf>
    <xf numFmtId="0" fontId="7" fillId="0" borderId="0" xfId="104" applyFont="1" applyFill="1" applyBorder="1" applyAlignment="1">
      <alignment vertical="center"/>
      <protection/>
    </xf>
    <xf numFmtId="0" fontId="15" fillId="0" borderId="0" xfId="104" applyFont="1" applyAlignment="1">
      <alignment vertical="center"/>
      <protection/>
    </xf>
    <xf numFmtId="0" fontId="15" fillId="0" borderId="0" xfId="104" applyFont="1" applyBorder="1" applyAlignment="1">
      <alignment vertical="center"/>
      <protection/>
    </xf>
    <xf numFmtId="0" fontId="15" fillId="0" borderId="0" xfId="104" applyFont="1" applyBorder="1" applyAlignment="1">
      <alignment vertical="center"/>
      <protection/>
    </xf>
    <xf numFmtId="0" fontId="23" fillId="0" borderId="0" xfId="106" applyFont="1" applyAlignment="1">
      <alignment vertical="center"/>
      <protection/>
    </xf>
    <xf numFmtId="0" fontId="15" fillId="0" borderId="0" xfId="104" applyFont="1" applyBorder="1" applyAlignment="1">
      <alignment horizontal="right" vertical="center"/>
      <protection/>
    </xf>
    <xf numFmtId="0" fontId="15" fillId="0" borderId="0" xfId="104" applyFont="1" applyFill="1" applyBorder="1" applyAlignment="1">
      <alignment horizontal="right" vertical="center"/>
      <protection/>
    </xf>
    <xf numFmtId="0" fontId="15" fillId="0" borderId="0" xfId="104" applyFont="1" applyBorder="1" applyAlignment="1">
      <alignment horizontal="right" vertical="center"/>
      <protection/>
    </xf>
    <xf numFmtId="0" fontId="7" fillId="0" borderId="0" xfId="104" applyFont="1" applyBorder="1" applyAlignment="1">
      <alignment vertical="center" wrapText="1"/>
      <protection/>
    </xf>
    <xf numFmtId="0" fontId="7" fillId="0" borderId="0" xfId="104" applyFont="1" applyFill="1" applyBorder="1" applyAlignment="1">
      <alignment horizontal="center" vertical="center"/>
      <protection/>
    </xf>
    <xf numFmtId="4" fontId="7" fillId="0" borderId="0" xfId="104" applyNumberFormat="1" applyFont="1" applyFill="1" applyBorder="1" applyAlignment="1">
      <alignment vertical="center"/>
      <protection/>
    </xf>
    <xf numFmtId="0" fontId="13" fillId="0" borderId="0" xfId="104" applyFont="1" applyFill="1" applyBorder="1" applyAlignment="1">
      <alignment vertical="center"/>
      <protection/>
    </xf>
    <xf numFmtId="0" fontId="7" fillId="0" borderId="0" xfId="104" applyFont="1" applyFill="1" applyBorder="1" applyAlignment="1">
      <alignment vertical="center"/>
      <protection/>
    </xf>
    <xf numFmtId="0" fontId="1" fillId="0" borderId="0" xfId="104" applyFont="1" applyBorder="1">
      <alignment/>
      <protection/>
    </xf>
    <xf numFmtId="3" fontId="7" fillId="0" borderId="20" xfId="107" applyNumberFormat="1" applyFont="1" applyFill="1" applyBorder="1">
      <alignment/>
      <protection/>
    </xf>
    <xf numFmtId="0" fontId="7" fillId="0" borderId="24" xfId="104" applyFont="1" applyFill="1" applyBorder="1" applyAlignment="1">
      <alignment/>
      <protection/>
    </xf>
    <xf numFmtId="3" fontId="7" fillId="0" borderId="20" xfId="104" applyNumberFormat="1" applyFont="1" applyFill="1" applyBorder="1">
      <alignment/>
      <protection/>
    </xf>
    <xf numFmtId="3" fontId="12" fillId="0" borderId="24" xfId="104" applyNumberFormat="1" applyFont="1" applyFill="1" applyBorder="1">
      <alignment/>
      <protection/>
    </xf>
    <xf numFmtId="3" fontId="11" fillId="0" borderId="24" xfId="104" applyNumberFormat="1" applyFont="1" applyFill="1" applyBorder="1">
      <alignment/>
      <protection/>
    </xf>
    <xf numFmtId="0" fontId="7" fillId="0" borderId="20" xfId="104" applyFont="1" applyFill="1" applyBorder="1" applyAlignment="1">
      <alignment/>
      <protection/>
    </xf>
    <xf numFmtId="3" fontId="7" fillId="0" borderId="32" xfId="104" applyNumberFormat="1" applyFont="1" applyFill="1" applyBorder="1">
      <alignment/>
      <protection/>
    </xf>
    <xf numFmtId="0" fontId="7" fillId="0" borderId="33" xfId="104" applyFont="1" applyFill="1" applyBorder="1" applyAlignment="1">
      <alignment horizontal="center"/>
      <protection/>
    </xf>
    <xf numFmtId="3" fontId="10" fillId="0" borderId="20" xfId="107" applyNumberFormat="1" applyFont="1" applyFill="1" applyBorder="1">
      <alignment/>
      <protection/>
    </xf>
    <xf numFmtId="0" fontId="7" fillId="0" borderId="23" xfId="104" applyFont="1" applyFill="1" applyBorder="1" applyAlignment="1">
      <alignment horizontal="center"/>
      <protection/>
    </xf>
    <xf numFmtId="3" fontId="41" fillId="0" borderId="24" xfId="107" applyNumberFormat="1" applyFont="1" applyFill="1" applyBorder="1">
      <alignment/>
      <protection/>
    </xf>
    <xf numFmtId="0" fontId="7" fillId="0" borderId="34" xfId="104" applyFont="1" applyFill="1" applyBorder="1" applyAlignment="1">
      <alignment horizontal="center"/>
      <protection/>
    </xf>
    <xf numFmtId="3" fontId="10" fillId="0" borderId="32" xfId="107" applyNumberFormat="1" applyFont="1" applyFill="1" applyBorder="1">
      <alignment/>
      <protection/>
    </xf>
    <xf numFmtId="0" fontId="7" fillId="0" borderId="23" xfId="104" applyFont="1" applyFill="1" applyBorder="1">
      <alignment/>
      <protection/>
    </xf>
    <xf numFmtId="0" fontId="11" fillId="0" borderId="24" xfId="104" applyFont="1" applyFill="1" applyBorder="1">
      <alignment/>
      <protection/>
    </xf>
    <xf numFmtId="0" fontId="42" fillId="0" borderId="22" xfId="107" applyFont="1" applyFill="1" applyBorder="1" applyAlignment="1">
      <alignment horizontal="center"/>
      <protection/>
    </xf>
    <xf numFmtId="0" fontId="42" fillId="0" borderId="23" xfId="107" applyFont="1" applyFill="1" applyBorder="1" applyAlignment="1">
      <alignment horizontal="justify"/>
      <protection/>
    </xf>
    <xf numFmtId="0" fontId="7" fillId="0" borderId="34" xfId="104" applyFont="1" applyFill="1" applyBorder="1" applyAlignment="1">
      <alignment horizontal="center"/>
      <protection/>
    </xf>
    <xf numFmtId="0" fontId="7" fillId="0" borderId="22" xfId="104" applyFont="1" applyFill="1" applyBorder="1" applyAlignment="1">
      <alignment horizontal="center"/>
      <protection/>
    </xf>
    <xf numFmtId="3" fontId="7" fillId="0" borderId="24" xfId="104" applyNumberFormat="1" applyFont="1" applyFill="1" applyBorder="1">
      <alignment/>
      <protection/>
    </xf>
    <xf numFmtId="3" fontId="10" fillId="0" borderId="20" xfId="107" applyNumberFormat="1" applyFont="1" applyFill="1" applyBorder="1">
      <alignment/>
      <protection/>
    </xf>
    <xf numFmtId="0" fontId="7" fillId="0" borderId="22" xfId="104" applyFont="1" applyFill="1" applyBorder="1" applyAlignment="1">
      <alignment horizontal="center"/>
      <protection/>
    </xf>
    <xf numFmtId="0" fontId="7" fillId="0" borderId="34" xfId="104" applyFont="1" applyFill="1" applyBorder="1" applyAlignment="1">
      <alignment horizontal="center" vertical="center"/>
      <protection/>
    </xf>
    <xf numFmtId="3" fontId="7" fillId="0" borderId="32" xfId="104" applyNumberFormat="1" applyFont="1" applyFill="1" applyBorder="1" applyAlignment="1">
      <alignment vertical="center"/>
      <protection/>
    </xf>
    <xf numFmtId="0" fontId="7" fillId="0" borderId="32" xfId="104" applyFont="1" applyFill="1" applyBorder="1" applyAlignment="1">
      <alignment vertical="center"/>
      <protection/>
    </xf>
    <xf numFmtId="3" fontId="7" fillId="0" borderId="35" xfId="104" applyNumberFormat="1" applyFont="1" applyFill="1" applyBorder="1" applyAlignment="1">
      <alignment vertical="center"/>
      <protection/>
    </xf>
    <xf numFmtId="0" fontId="10" fillId="0" borderId="0" xfId="107" applyFont="1" applyBorder="1" applyAlignment="1">
      <alignment horizontal="center"/>
      <protection/>
    </xf>
    <xf numFmtId="0" fontId="10" fillId="0" borderId="0" xfId="107" applyFont="1" applyFill="1" applyBorder="1">
      <alignment/>
      <protection/>
    </xf>
    <xf numFmtId="0" fontId="10" fillId="0" borderId="0" xfId="107" applyFont="1">
      <alignment/>
      <protection/>
    </xf>
    <xf numFmtId="0" fontId="10" fillId="0" borderId="0" xfId="107" applyFont="1" applyBorder="1">
      <alignment/>
      <protection/>
    </xf>
    <xf numFmtId="3" fontId="16" fillId="0" borderId="32" xfId="104" applyNumberFormat="1" applyFont="1" applyFill="1" applyBorder="1">
      <alignment/>
      <protection/>
    </xf>
    <xf numFmtId="3" fontId="13" fillId="0" borderId="35" xfId="104" applyNumberFormat="1" applyFont="1" applyFill="1" applyBorder="1">
      <alignment/>
      <protection/>
    </xf>
    <xf numFmtId="3" fontId="16" fillId="0" borderId="24" xfId="104" applyNumberFormat="1" applyFont="1" applyFill="1" applyBorder="1">
      <alignment/>
      <protection/>
    </xf>
    <xf numFmtId="3" fontId="13" fillId="0" borderId="12" xfId="104" applyNumberFormat="1" applyFont="1" applyFill="1" applyBorder="1">
      <alignment/>
      <protection/>
    </xf>
    <xf numFmtId="0" fontId="10" fillId="0" borderId="20" xfId="107" applyFont="1" applyFill="1" applyBorder="1" applyAlignment="1">
      <alignment/>
      <protection/>
    </xf>
    <xf numFmtId="0" fontId="7" fillId="0" borderId="23" xfId="104" applyFont="1" applyFill="1" applyBorder="1" applyAlignment="1">
      <alignment horizontal="center"/>
      <protection/>
    </xf>
    <xf numFmtId="0" fontId="10" fillId="0" borderId="24" xfId="107" applyFont="1" applyFill="1" applyBorder="1" applyAlignment="1">
      <alignment/>
      <protection/>
    </xf>
    <xf numFmtId="3" fontId="41" fillId="0" borderId="24" xfId="104" applyNumberFormat="1" applyFont="1" applyFill="1" applyBorder="1">
      <alignment/>
      <protection/>
    </xf>
    <xf numFmtId="3" fontId="7" fillId="0" borderId="20" xfId="104" applyNumberFormat="1" applyFont="1" applyFill="1" applyBorder="1">
      <alignment/>
      <protection/>
    </xf>
    <xf numFmtId="3" fontId="16" fillId="0" borderId="20" xfId="104" applyNumberFormat="1" applyFont="1" applyFill="1" applyBorder="1">
      <alignment/>
      <protection/>
    </xf>
    <xf numFmtId="3" fontId="13" fillId="0" borderId="21" xfId="104" applyNumberFormat="1" applyFont="1" applyFill="1" applyBorder="1">
      <alignment/>
      <protection/>
    </xf>
    <xf numFmtId="3" fontId="7" fillId="0" borderId="12" xfId="104" applyNumberFormat="1" applyFont="1" applyFill="1" applyBorder="1">
      <alignment/>
      <protection/>
    </xf>
    <xf numFmtId="49" fontId="7" fillId="0" borderId="32" xfId="104" applyNumberFormat="1" applyFont="1" applyFill="1" applyBorder="1" applyAlignment="1">
      <alignment horizontal="center"/>
      <protection/>
    </xf>
    <xf numFmtId="49" fontId="16" fillId="0" borderId="24" xfId="104" applyNumberFormat="1" applyFont="1" applyFill="1" applyBorder="1" applyAlignment="1">
      <alignment horizontal="center"/>
      <protection/>
    </xf>
    <xf numFmtId="49" fontId="7" fillId="0" borderId="24" xfId="104" applyNumberFormat="1" applyFont="1" applyFill="1" applyBorder="1" applyAlignment="1">
      <alignment horizontal="center"/>
      <protection/>
    </xf>
    <xf numFmtId="49" fontId="16" fillId="0" borderId="32" xfId="104" applyNumberFormat="1" applyFont="1" applyFill="1" applyBorder="1" applyAlignment="1">
      <alignment horizontal="center"/>
      <protection/>
    </xf>
    <xf numFmtId="49" fontId="16" fillId="0" borderId="20" xfId="104" applyNumberFormat="1" applyFont="1" applyFill="1" applyBorder="1" applyAlignment="1">
      <alignment horizontal="center"/>
      <protection/>
    </xf>
    <xf numFmtId="0" fontId="44" fillId="0" borderId="0" xfId="107" applyFont="1" applyFill="1" applyAlignment="1">
      <alignment vertical="center"/>
      <protection/>
    </xf>
    <xf numFmtId="0" fontId="15" fillId="0" borderId="0" xfId="104" applyFont="1" applyBorder="1" applyAlignment="1">
      <alignment horizontal="right"/>
      <protection/>
    </xf>
    <xf numFmtId="14" fontId="7" fillId="0" borderId="0" xfId="104" applyNumberFormat="1" applyFont="1" applyBorder="1" applyAlignment="1">
      <alignment horizontal="left"/>
      <protection/>
    </xf>
    <xf numFmtId="0" fontId="1" fillId="0" borderId="0" xfId="104" applyFont="1" applyFill="1" applyBorder="1">
      <alignment/>
      <protection/>
    </xf>
    <xf numFmtId="0" fontId="15" fillId="0" borderId="0" xfId="104" applyFont="1" applyBorder="1" applyAlignment="1">
      <alignment horizontal="right"/>
      <protection/>
    </xf>
    <xf numFmtId="0" fontId="7" fillId="0" borderId="31" xfId="104" applyFont="1" applyFill="1" applyBorder="1" applyAlignment="1">
      <alignment/>
      <protection/>
    </xf>
    <xf numFmtId="0" fontId="10" fillId="0" borderId="0" xfId="109" applyFont="1" applyBorder="1" applyAlignment="1">
      <alignment horizontal="center"/>
      <protection/>
    </xf>
    <xf numFmtId="0" fontId="0" fillId="0" borderId="28" xfId="104" applyFont="1" applyFill="1" applyBorder="1" applyAlignment="1">
      <alignment vertical="center" wrapText="1"/>
      <protection/>
    </xf>
    <xf numFmtId="3" fontId="7" fillId="0" borderId="30" xfId="104" applyNumberFormat="1" applyFont="1" applyFill="1" applyBorder="1" applyAlignment="1">
      <alignment vertical="center"/>
      <protection/>
    </xf>
    <xf numFmtId="0" fontId="10" fillId="0" borderId="0" xfId="109" applyFont="1" applyFill="1" applyBorder="1">
      <alignment/>
      <protection/>
    </xf>
    <xf numFmtId="0" fontId="10" fillId="0" borderId="0" xfId="109" applyFont="1">
      <alignment/>
      <protection/>
    </xf>
    <xf numFmtId="0" fontId="10" fillId="0" borderId="0" xfId="109" applyFont="1" applyBorder="1">
      <alignment/>
      <protection/>
    </xf>
    <xf numFmtId="3" fontId="13" fillId="0" borderId="28" xfId="104" applyNumberFormat="1" applyFont="1" applyFill="1" applyBorder="1">
      <alignment/>
      <protection/>
    </xf>
    <xf numFmtId="3" fontId="0" fillId="0" borderId="30" xfId="104" applyNumberFormat="1" applyFill="1" applyBorder="1" applyAlignment="1">
      <alignment vertical="center"/>
      <protection/>
    </xf>
    <xf numFmtId="3" fontId="16" fillId="0" borderId="31" xfId="104" applyNumberFormat="1" applyFont="1" applyFill="1" applyBorder="1">
      <alignment/>
      <protection/>
    </xf>
    <xf numFmtId="3" fontId="13" fillId="0" borderId="31" xfId="104" applyNumberFormat="1" applyFont="1" applyFill="1" applyBorder="1">
      <alignment/>
      <protection/>
    </xf>
    <xf numFmtId="0" fontId="7" fillId="0" borderId="28" xfId="104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/>
      <protection/>
    </xf>
    <xf numFmtId="0" fontId="15" fillId="0" borderId="0" xfId="104" applyFont="1" applyBorder="1">
      <alignment/>
      <protection/>
    </xf>
    <xf numFmtId="0" fontId="44" fillId="0" borderId="0" xfId="109" applyFont="1" applyFill="1" applyAlignment="1">
      <alignment horizontal="left" vertical="center"/>
      <protection/>
    </xf>
    <xf numFmtId="0" fontId="44" fillId="0" borderId="0" xfId="109" applyFont="1" applyAlignment="1">
      <alignment/>
      <protection/>
    </xf>
    <xf numFmtId="3" fontId="7" fillId="0" borderId="37" xfId="104" applyNumberFormat="1" applyFont="1" applyFill="1" applyBorder="1" applyAlignment="1">
      <alignment vertical="center"/>
      <protection/>
    </xf>
    <xf numFmtId="0" fontId="7" fillId="0" borderId="32" xfId="105" applyFont="1" applyFill="1" applyBorder="1" applyAlignment="1">
      <alignment horizontal="left" vertical="center" wrapText="1"/>
      <protection/>
    </xf>
    <xf numFmtId="3" fontId="7" fillId="0" borderId="32" xfId="105" applyNumberFormat="1" applyFont="1" applyFill="1" applyBorder="1" applyAlignment="1">
      <alignment horizontal="left" vertical="center"/>
      <protection/>
    </xf>
    <xf numFmtId="49" fontId="7" fillId="0" borderId="32" xfId="105" applyNumberFormat="1" applyFont="1" applyFill="1" applyBorder="1" applyAlignment="1">
      <alignment horizontal="center" vertical="center"/>
      <protection/>
    </xf>
    <xf numFmtId="3" fontId="7" fillId="0" borderId="32" xfId="105" applyNumberFormat="1" applyFont="1" applyFill="1" applyBorder="1" applyAlignment="1">
      <alignment vertical="center"/>
      <protection/>
    </xf>
    <xf numFmtId="3" fontId="7" fillId="0" borderId="34" xfId="105" applyNumberFormat="1" applyFont="1" applyFill="1" applyBorder="1" applyAlignment="1">
      <alignment vertical="center"/>
      <protection/>
    </xf>
    <xf numFmtId="3" fontId="7" fillId="0" borderId="14" xfId="105" applyNumberFormat="1" applyFont="1" applyFill="1" applyBorder="1" applyAlignment="1">
      <alignment vertical="center"/>
      <protection/>
    </xf>
    <xf numFmtId="0" fontId="7" fillId="0" borderId="24" xfId="105" applyFont="1" applyFill="1" applyBorder="1" applyAlignment="1">
      <alignment horizontal="left" vertical="center" wrapText="1"/>
      <protection/>
    </xf>
    <xf numFmtId="0" fontId="7" fillId="0" borderId="24" xfId="105" applyFont="1" applyFill="1" applyBorder="1" applyAlignment="1">
      <alignment horizontal="left" vertical="center"/>
      <protection/>
    </xf>
    <xf numFmtId="49" fontId="7" fillId="0" borderId="24" xfId="105" applyNumberFormat="1" applyFont="1" applyFill="1" applyBorder="1" applyAlignment="1">
      <alignment horizontal="center" vertical="center"/>
      <protection/>
    </xf>
    <xf numFmtId="3" fontId="7" fillId="0" borderId="24" xfId="105" applyNumberFormat="1" applyFont="1" applyFill="1" applyBorder="1" applyAlignment="1">
      <alignment vertical="center"/>
      <protection/>
    </xf>
    <xf numFmtId="3" fontId="7" fillId="0" borderId="10" xfId="105" applyNumberFormat="1" applyFont="1" applyFill="1" applyBorder="1" applyAlignment="1">
      <alignment vertical="center"/>
      <protection/>
    </xf>
    <xf numFmtId="3" fontId="7" fillId="0" borderId="23" xfId="105" applyNumberFormat="1" applyFont="1" applyFill="1" applyBorder="1" applyAlignment="1">
      <alignment vertical="center"/>
      <protection/>
    </xf>
    <xf numFmtId="3" fontId="7" fillId="0" borderId="38" xfId="105" applyNumberFormat="1" applyFont="1" applyFill="1" applyBorder="1" applyAlignment="1">
      <alignment vertical="center"/>
      <protection/>
    </xf>
    <xf numFmtId="0" fontId="7" fillId="0" borderId="32" xfId="105" applyFont="1" applyFill="1" applyBorder="1" applyAlignment="1">
      <alignment horizontal="left" vertical="center"/>
      <protection/>
    </xf>
    <xf numFmtId="3" fontId="7" fillId="0" borderId="12" xfId="105" applyNumberFormat="1" applyFont="1" applyFill="1" applyBorder="1" applyAlignment="1">
      <alignment vertical="center"/>
      <protection/>
    </xf>
    <xf numFmtId="0" fontId="9" fillId="0" borderId="34" xfId="106" applyFont="1" applyFill="1" applyBorder="1" applyAlignment="1">
      <alignment horizontal="center" vertical="center"/>
      <protection/>
    </xf>
    <xf numFmtId="0" fontId="7" fillId="0" borderId="20" xfId="105" applyFont="1" applyFill="1" applyBorder="1" applyAlignment="1">
      <alignment horizontal="left" vertical="center" wrapText="1"/>
      <protection/>
    </xf>
    <xf numFmtId="0" fontId="9" fillId="0" borderId="32" xfId="106" applyFont="1" applyFill="1" applyBorder="1" applyAlignment="1">
      <alignment horizontal="center" vertical="center"/>
      <protection/>
    </xf>
    <xf numFmtId="0" fontId="9" fillId="0" borderId="39" xfId="106" applyFont="1" applyFill="1" applyBorder="1" applyAlignment="1">
      <alignment horizontal="center" vertical="center"/>
      <protection/>
    </xf>
    <xf numFmtId="0" fontId="7" fillId="0" borderId="40" xfId="105" applyFont="1" applyFill="1" applyBorder="1" applyAlignment="1">
      <alignment horizontal="left" vertical="center" wrapText="1"/>
      <protection/>
    </xf>
    <xf numFmtId="0" fontId="9" fillId="0" borderId="40" xfId="106" applyFont="1" applyFill="1" applyBorder="1" applyAlignment="1">
      <alignment horizontal="center" vertical="center"/>
      <protection/>
    </xf>
    <xf numFmtId="0" fontId="7" fillId="0" borderId="40" xfId="105" applyFont="1" applyFill="1" applyBorder="1" applyAlignment="1">
      <alignment horizontal="left" vertical="center"/>
      <protection/>
    </xf>
    <xf numFmtId="49" fontId="7" fillId="0" borderId="40" xfId="105" applyNumberFormat="1" applyFont="1" applyFill="1" applyBorder="1" applyAlignment="1">
      <alignment horizontal="center" vertical="center"/>
      <protection/>
    </xf>
    <xf numFmtId="3" fontId="7" fillId="0" borderId="40" xfId="105" applyNumberFormat="1" applyFont="1" applyFill="1" applyBorder="1" applyAlignment="1">
      <alignment vertical="center"/>
      <protection/>
    </xf>
    <xf numFmtId="3" fontId="7" fillId="0" borderId="39" xfId="105" applyNumberFormat="1" applyFont="1" applyFill="1" applyBorder="1" applyAlignment="1">
      <alignment vertical="center"/>
      <protection/>
    </xf>
    <xf numFmtId="0" fontId="7" fillId="0" borderId="20" xfId="105" applyFont="1" applyFill="1" applyBorder="1" applyAlignment="1">
      <alignment horizontal="left" vertical="center"/>
      <protection/>
    </xf>
    <xf numFmtId="49" fontId="7" fillId="0" borderId="20" xfId="105" applyNumberFormat="1" applyFont="1" applyFill="1" applyBorder="1" applyAlignment="1">
      <alignment horizontal="center" vertical="center"/>
      <protection/>
    </xf>
    <xf numFmtId="3" fontId="7" fillId="0" borderId="20" xfId="105" applyNumberFormat="1" applyFont="1" applyFill="1" applyBorder="1" applyAlignment="1">
      <alignment vertical="center"/>
      <protection/>
    </xf>
    <xf numFmtId="3" fontId="7" fillId="0" borderId="21" xfId="105" applyNumberFormat="1" applyFont="1" applyFill="1" applyBorder="1" applyAlignment="1">
      <alignment vertical="center"/>
      <protection/>
    </xf>
    <xf numFmtId="3" fontId="7" fillId="0" borderId="22" xfId="105" applyNumberFormat="1" applyFont="1" applyFill="1" applyBorder="1" applyAlignment="1">
      <alignment vertical="center"/>
      <protection/>
    </xf>
    <xf numFmtId="3" fontId="7" fillId="0" borderId="41" xfId="105" applyNumberFormat="1" applyFont="1" applyFill="1" applyBorder="1" applyAlignment="1">
      <alignment vertical="center"/>
      <protection/>
    </xf>
    <xf numFmtId="3" fontId="7" fillId="0" borderId="42" xfId="105" applyNumberFormat="1" applyFont="1" applyFill="1" applyBorder="1" applyAlignment="1">
      <alignment vertical="center"/>
      <protection/>
    </xf>
    <xf numFmtId="0" fontId="7" fillId="0" borderId="43" xfId="105" applyFont="1" applyFill="1" applyBorder="1" applyAlignment="1">
      <alignment horizontal="left" vertical="center"/>
      <protection/>
    </xf>
    <xf numFmtId="0" fontId="7" fillId="0" borderId="44" xfId="105" applyFont="1" applyFill="1" applyBorder="1" applyAlignment="1">
      <alignment horizontal="left" vertical="center"/>
      <protection/>
    </xf>
    <xf numFmtId="0" fontId="7" fillId="0" borderId="21" xfId="105" applyFont="1" applyFill="1" applyBorder="1" applyAlignment="1">
      <alignment horizontal="left" vertical="center" wrapText="1"/>
      <protection/>
    </xf>
    <xf numFmtId="0" fontId="7" fillId="0" borderId="12" xfId="105" applyFont="1" applyFill="1" applyBorder="1" applyAlignment="1">
      <alignment horizontal="left" vertical="center" wrapText="1"/>
      <protection/>
    </xf>
    <xf numFmtId="0" fontId="7" fillId="0" borderId="22" xfId="105" applyFont="1" applyFill="1" applyBorder="1" applyAlignment="1">
      <alignment horizontal="left" vertical="center"/>
      <protection/>
    </xf>
    <xf numFmtId="0" fontId="7" fillId="0" borderId="23" xfId="105" applyFont="1" applyFill="1" applyBorder="1" applyAlignment="1">
      <alignment horizontal="left" vertical="center"/>
      <protection/>
    </xf>
    <xf numFmtId="0" fontId="20" fillId="0" borderId="0" xfId="106" applyFont="1" applyFill="1" applyBorder="1" applyAlignment="1">
      <alignment horizontal="center" vertical="center"/>
      <protection/>
    </xf>
    <xf numFmtId="0" fontId="9" fillId="0" borderId="0" xfId="106" applyFill="1" applyBorder="1" applyAlignment="1">
      <alignment horizontal="center" vertical="center"/>
      <protection/>
    </xf>
    <xf numFmtId="0" fontId="7" fillId="0" borderId="43" xfId="105" applyFont="1" applyFill="1" applyBorder="1" applyAlignment="1">
      <alignment horizontal="left" vertical="center" wrapText="1"/>
      <protection/>
    </xf>
    <xf numFmtId="3" fontId="7" fillId="0" borderId="14" xfId="104" applyNumberFormat="1" applyFont="1" applyFill="1" applyBorder="1" applyAlignment="1">
      <alignment horizontal="left" vertical="center"/>
      <protection/>
    </xf>
    <xf numFmtId="0" fontId="7" fillId="0" borderId="44" xfId="105" applyFont="1" applyFill="1" applyBorder="1" applyAlignment="1">
      <alignment horizontal="left" vertical="center" wrapText="1"/>
      <protection/>
    </xf>
    <xf numFmtId="0" fontId="7" fillId="0" borderId="45" xfId="105" applyFont="1" applyFill="1" applyBorder="1" applyAlignment="1">
      <alignment horizontal="left" vertical="center" wrapText="1"/>
      <protection/>
    </xf>
    <xf numFmtId="0" fontId="7" fillId="0" borderId="45" xfId="105" applyFont="1" applyFill="1" applyBorder="1" applyAlignment="1">
      <alignment horizontal="left" vertical="center"/>
      <protection/>
    </xf>
    <xf numFmtId="0" fontId="7" fillId="0" borderId="19" xfId="104" applyFont="1" applyFill="1" applyBorder="1" applyAlignment="1">
      <alignment vertical="center"/>
      <protection/>
    </xf>
    <xf numFmtId="3" fontId="7" fillId="0" borderId="21" xfId="105" applyNumberFormat="1" applyFont="1" applyFill="1" applyBorder="1" applyAlignment="1">
      <alignment horizontal="center" vertical="center" wrapText="1"/>
      <protection/>
    </xf>
    <xf numFmtId="0" fontId="7" fillId="0" borderId="29" xfId="105" applyFont="1" applyFill="1" applyBorder="1" applyAlignment="1">
      <alignment horizontal="center" vertical="center"/>
      <protection/>
    </xf>
    <xf numFmtId="3" fontId="10" fillId="0" borderId="32" xfId="107" applyNumberFormat="1" applyFont="1" applyFill="1" applyBorder="1">
      <alignment/>
      <protection/>
    </xf>
    <xf numFmtId="3" fontId="7" fillId="0" borderId="27" xfId="104" applyNumberFormat="1" applyFont="1" applyFill="1" applyBorder="1" applyAlignment="1">
      <alignment horizontal="right"/>
      <protection/>
    </xf>
    <xf numFmtId="3" fontId="7" fillId="0" borderId="31" xfId="104" applyNumberFormat="1" applyFont="1" applyFill="1" applyBorder="1">
      <alignment/>
      <protection/>
    </xf>
    <xf numFmtId="3" fontId="17" fillId="0" borderId="31" xfId="104" applyNumberFormat="1" applyFont="1" applyFill="1" applyBorder="1">
      <alignment/>
      <protection/>
    </xf>
    <xf numFmtId="0" fontId="7" fillId="0" borderId="46" xfId="104" applyFont="1" applyFill="1" applyBorder="1" applyAlignment="1">
      <alignment horizontal="right" vertical="center"/>
      <protection/>
    </xf>
    <xf numFmtId="0" fontId="7" fillId="0" borderId="46" xfId="104" applyFont="1" applyFill="1" applyBorder="1" applyAlignment="1">
      <alignment vertical="center"/>
      <protection/>
    </xf>
    <xf numFmtId="49" fontId="7" fillId="0" borderId="46" xfId="104" applyNumberFormat="1" applyFont="1" applyFill="1" applyBorder="1" applyAlignment="1">
      <alignment horizontal="left" vertical="center"/>
      <protection/>
    </xf>
    <xf numFmtId="49" fontId="7" fillId="0" borderId="46" xfId="104" applyNumberFormat="1" applyFont="1" applyFill="1" applyBorder="1" applyAlignment="1">
      <alignment horizontal="center" vertical="center"/>
      <protection/>
    </xf>
    <xf numFmtId="3" fontId="7" fillId="0" borderId="46" xfId="104" applyNumberFormat="1" applyFont="1" applyFill="1" applyBorder="1" applyAlignment="1">
      <alignment vertical="center"/>
      <protection/>
    </xf>
    <xf numFmtId="0" fontId="7" fillId="0" borderId="20" xfId="105" applyFont="1" applyFill="1" applyBorder="1" applyAlignment="1">
      <alignment horizontal="center" vertical="center"/>
      <protection/>
    </xf>
    <xf numFmtId="0" fontId="7" fillId="0" borderId="24" xfId="105" applyFont="1" applyFill="1" applyBorder="1" applyAlignment="1">
      <alignment horizontal="center" vertical="center"/>
      <protection/>
    </xf>
    <xf numFmtId="3" fontId="16" fillId="0" borderId="30" xfId="104" applyNumberFormat="1" applyFont="1" applyFill="1" applyBorder="1">
      <alignment/>
      <protection/>
    </xf>
    <xf numFmtId="3" fontId="6" fillId="0" borderId="38" xfId="0" applyNumberFormat="1" applyFont="1" applyFill="1" applyBorder="1" applyAlignment="1">
      <alignment/>
    </xf>
    <xf numFmtId="3" fontId="7" fillId="0" borderId="28" xfId="104" applyNumberFormat="1" applyFont="1" applyFill="1" applyBorder="1" applyAlignment="1">
      <alignment horizontal="center" wrapText="1"/>
      <protection/>
    </xf>
    <xf numFmtId="3" fontId="7" fillId="0" borderId="27" xfId="104" applyNumberFormat="1" applyFont="1" applyFill="1" applyBorder="1" applyAlignment="1">
      <alignment horizontal="center" wrapText="1"/>
      <protection/>
    </xf>
    <xf numFmtId="49" fontId="14" fillId="0" borderId="27" xfId="104" applyNumberFormat="1" applyFont="1" applyFill="1" applyBorder="1" applyAlignment="1">
      <alignment horizontal="center"/>
      <protection/>
    </xf>
    <xf numFmtId="3" fontId="7" fillId="0" borderId="29" xfId="104" applyNumberFormat="1" applyFont="1" applyFill="1" applyBorder="1" applyAlignment="1">
      <alignment horizontal="center" wrapText="1"/>
      <protection/>
    </xf>
    <xf numFmtId="0" fontId="7" fillId="0" borderId="29" xfId="104" applyFont="1" applyFill="1" applyBorder="1" applyAlignment="1">
      <alignment/>
      <protection/>
    </xf>
    <xf numFmtId="0" fontId="7" fillId="0" borderId="28" xfId="104" applyFont="1" applyFill="1" applyBorder="1" applyAlignment="1">
      <alignment/>
      <protection/>
    </xf>
    <xf numFmtId="0" fontId="7" fillId="0" borderId="33" xfId="104" applyFont="1" applyFill="1" applyBorder="1" applyAlignment="1">
      <alignment horizontal="center" vertical="center"/>
      <protection/>
    </xf>
    <xf numFmtId="0" fontId="7" fillId="0" borderId="47" xfId="104" applyFont="1" applyFill="1" applyBorder="1" applyAlignment="1">
      <alignment vertical="center"/>
      <protection/>
    </xf>
    <xf numFmtId="3" fontId="7" fillId="0" borderId="47" xfId="104" applyNumberFormat="1" applyFont="1" applyFill="1" applyBorder="1" applyAlignment="1">
      <alignment vertical="center"/>
      <protection/>
    </xf>
    <xf numFmtId="3" fontId="7" fillId="0" borderId="48" xfId="104" applyNumberFormat="1" applyFont="1" applyFill="1" applyBorder="1" applyAlignment="1">
      <alignment vertical="center"/>
      <protection/>
    </xf>
    <xf numFmtId="0" fontId="7" fillId="0" borderId="32" xfId="104" applyFont="1" applyFill="1" applyBorder="1" applyAlignment="1">
      <alignment vertical="center"/>
      <protection/>
    </xf>
    <xf numFmtId="3" fontId="7" fillId="0" borderId="32" xfId="104" applyNumberFormat="1" applyFont="1" applyFill="1" applyBorder="1" applyAlignment="1">
      <alignment vertical="center"/>
      <protection/>
    </xf>
    <xf numFmtId="3" fontId="7" fillId="0" borderId="35" xfId="104" applyNumberFormat="1" applyFont="1" applyFill="1" applyBorder="1" applyAlignment="1">
      <alignment vertical="center"/>
      <protection/>
    </xf>
    <xf numFmtId="0" fontId="7" fillId="0" borderId="22" xfId="104" applyFont="1" applyFill="1" applyBorder="1" applyAlignment="1">
      <alignment horizontal="center" vertical="center"/>
      <protection/>
    </xf>
    <xf numFmtId="0" fontId="7" fillId="0" borderId="20" xfId="104" applyFont="1" applyFill="1" applyBorder="1" applyAlignment="1">
      <alignment vertical="center"/>
      <protection/>
    </xf>
    <xf numFmtId="3" fontId="7" fillId="0" borderId="20" xfId="104" applyNumberFormat="1" applyFont="1" applyFill="1" applyBorder="1" applyAlignment="1">
      <alignment vertical="center"/>
      <protection/>
    </xf>
    <xf numFmtId="3" fontId="7" fillId="0" borderId="21" xfId="104" applyNumberFormat="1" applyFont="1" applyFill="1" applyBorder="1" applyAlignment="1">
      <alignment vertical="center"/>
      <protection/>
    </xf>
    <xf numFmtId="0" fontId="7" fillId="0" borderId="23" xfId="104" applyFont="1" applyFill="1" applyBorder="1" applyAlignment="1">
      <alignment horizontal="center" vertical="center"/>
      <protection/>
    </xf>
    <xf numFmtId="0" fontId="7" fillId="0" borderId="24" xfId="104" applyFont="1" applyFill="1" applyBorder="1" applyAlignment="1">
      <alignment vertical="center"/>
      <protection/>
    </xf>
    <xf numFmtId="49" fontId="7" fillId="0" borderId="47" xfId="104" applyNumberFormat="1" applyFont="1" applyFill="1" applyBorder="1" applyAlignment="1">
      <alignment horizontal="center" vertical="center"/>
      <protection/>
    </xf>
    <xf numFmtId="49" fontId="7" fillId="0" borderId="32" xfId="104" applyNumberFormat="1" applyFont="1" applyFill="1" applyBorder="1" applyAlignment="1">
      <alignment horizontal="center" vertical="center"/>
      <protection/>
    </xf>
    <xf numFmtId="49" fontId="7" fillId="0" borderId="20" xfId="104" applyNumberFormat="1" applyFont="1" applyFill="1" applyBorder="1" applyAlignment="1">
      <alignment horizontal="center" vertical="center"/>
      <protection/>
    </xf>
    <xf numFmtId="49" fontId="7" fillId="0" borderId="24" xfId="104" applyNumberFormat="1" applyFont="1" applyFill="1" applyBorder="1" applyAlignment="1">
      <alignment horizontal="center" vertical="center"/>
      <protection/>
    </xf>
    <xf numFmtId="3" fontId="7" fillId="0" borderId="33" xfId="104" applyNumberFormat="1" applyFont="1" applyFill="1" applyBorder="1" applyAlignment="1">
      <alignment vertical="center"/>
      <protection/>
    </xf>
    <xf numFmtId="3" fontId="13" fillId="0" borderId="48" xfId="104" applyNumberFormat="1" applyFont="1" applyFill="1" applyBorder="1" applyAlignment="1">
      <alignment vertical="center"/>
      <protection/>
    </xf>
    <xf numFmtId="3" fontId="7" fillId="0" borderId="34" xfId="104" applyNumberFormat="1" applyFont="1" applyFill="1" applyBorder="1" applyAlignment="1">
      <alignment vertical="center"/>
      <protection/>
    </xf>
    <xf numFmtId="3" fontId="13" fillId="0" borderId="35" xfId="104" applyNumberFormat="1" applyFont="1" applyFill="1" applyBorder="1" applyAlignment="1">
      <alignment vertical="center"/>
      <protection/>
    </xf>
    <xf numFmtId="3" fontId="7" fillId="0" borderId="22" xfId="104" applyNumberFormat="1" applyFont="1" applyFill="1" applyBorder="1" applyAlignment="1">
      <alignment vertical="center"/>
      <protection/>
    </xf>
    <xf numFmtId="0" fontId="10" fillId="0" borderId="14" xfId="106" applyFont="1" applyFill="1" applyBorder="1" applyAlignment="1">
      <alignment horizontal="center" vertical="center"/>
      <protection/>
    </xf>
    <xf numFmtId="0" fontId="10" fillId="0" borderId="42" xfId="106" applyFont="1" applyFill="1" applyBorder="1" applyAlignment="1">
      <alignment horizontal="center" vertical="center"/>
      <protection/>
    </xf>
    <xf numFmtId="0" fontId="10" fillId="0" borderId="38" xfId="106" applyFont="1" applyFill="1" applyBorder="1" applyAlignment="1">
      <alignment horizontal="center" vertical="center"/>
      <protection/>
    </xf>
    <xf numFmtId="0" fontId="7" fillId="0" borderId="23" xfId="105" applyFont="1" applyFill="1" applyBorder="1" applyAlignment="1">
      <alignment horizontal="center" vertical="center" wrapText="1"/>
      <protection/>
    </xf>
    <xf numFmtId="0" fontId="7" fillId="0" borderId="38" xfId="105" applyFont="1" applyFill="1" applyBorder="1" applyAlignment="1">
      <alignment horizontal="left" vertical="center" wrapText="1"/>
      <protection/>
    </xf>
    <xf numFmtId="0" fontId="7" fillId="0" borderId="28" xfId="105" applyFont="1" applyFill="1" applyBorder="1" applyAlignment="1">
      <alignment horizontal="center" vertical="center" wrapText="1"/>
      <protection/>
    </xf>
    <xf numFmtId="0" fontId="7" fillId="0" borderId="49" xfId="105" applyFont="1" applyFill="1" applyBorder="1" applyAlignment="1">
      <alignment horizontal="left" vertical="center"/>
      <protection/>
    </xf>
    <xf numFmtId="49" fontId="7" fillId="0" borderId="24" xfId="105" applyNumberFormat="1" applyFont="1" applyFill="1" applyBorder="1" applyAlignment="1">
      <alignment horizontal="center" vertical="center" wrapText="1"/>
      <protection/>
    </xf>
    <xf numFmtId="3" fontId="12" fillId="0" borderId="32" xfId="104" applyNumberFormat="1" applyFont="1" applyFill="1" applyBorder="1">
      <alignment/>
      <protection/>
    </xf>
    <xf numFmtId="49" fontId="14" fillId="0" borderId="28" xfId="104" applyNumberFormat="1" applyFont="1" applyFill="1" applyBorder="1" applyAlignment="1">
      <alignment horizontal="center"/>
      <protection/>
    </xf>
    <xf numFmtId="3" fontId="7" fillId="0" borderId="31" xfId="104" applyNumberFormat="1" applyFont="1" applyFill="1" applyBorder="1" applyAlignment="1">
      <alignment horizontal="center" wrapText="1"/>
      <protection/>
    </xf>
    <xf numFmtId="0" fontId="7" fillId="0" borderId="22" xfId="105" applyFont="1" applyFill="1" applyBorder="1" applyAlignment="1">
      <alignment horizontal="center" vertical="center"/>
      <protection/>
    </xf>
    <xf numFmtId="0" fontId="7" fillId="0" borderId="23" xfId="105" applyFont="1" applyFill="1" applyBorder="1" applyAlignment="1">
      <alignment horizontal="center" vertical="center"/>
      <protection/>
    </xf>
    <xf numFmtId="49" fontId="7" fillId="0" borderId="20" xfId="105" applyNumberFormat="1" applyFont="1" applyFill="1" applyBorder="1" applyAlignment="1">
      <alignment horizontal="center" vertical="center" wrapText="1"/>
      <protection/>
    </xf>
    <xf numFmtId="0" fontId="9" fillId="0" borderId="38" xfId="106" applyFill="1" applyBorder="1" applyAlignment="1">
      <alignment horizontal="center" vertical="center"/>
      <protection/>
    </xf>
    <xf numFmtId="0" fontId="10" fillId="0" borderId="41" xfId="106" applyFont="1" applyFill="1" applyBorder="1" applyAlignment="1">
      <alignment horizontal="center" vertical="center"/>
      <protection/>
    </xf>
    <xf numFmtId="0" fontId="9" fillId="0" borderId="10" xfId="106" applyFill="1" applyBorder="1" applyAlignment="1">
      <alignment horizontal="center" vertical="center"/>
      <protection/>
    </xf>
    <xf numFmtId="0" fontId="7" fillId="0" borderId="42" xfId="105" applyFont="1" applyFill="1" applyBorder="1" applyAlignment="1">
      <alignment horizontal="center" vertical="center"/>
      <protection/>
    </xf>
    <xf numFmtId="0" fontId="7" fillId="0" borderId="38" xfId="105" applyFont="1" applyFill="1" applyBorder="1" applyAlignment="1">
      <alignment horizontal="center" vertical="center"/>
      <protection/>
    </xf>
    <xf numFmtId="0" fontId="7" fillId="0" borderId="41" xfId="105" applyFont="1" applyFill="1" applyBorder="1" applyAlignment="1">
      <alignment horizontal="center" vertical="center"/>
      <protection/>
    </xf>
    <xf numFmtId="0" fontId="7" fillId="0" borderId="10" xfId="105" applyFont="1" applyFill="1" applyBorder="1" applyAlignment="1">
      <alignment horizontal="center" vertical="center"/>
      <protection/>
    </xf>
    <xf numFmtId="0" fontId="7" fillId="0" borderId="20" xfId="105" applyFont="1" applyFill="1" applyBorder="1" applyAlignment="1">
      <alignment vertical="center" wrapText="1"/>
      <protection/>
    </xf>
    <xf numFmtId="0" fontId="7" fillId="0" borderId="24" xfId="105" applyFont="1" applyFill="1" applyBorder="1" applyAlignment="1">
      <alignment vertical="center" wrapText="1"/>
      <protection/>
    </xf>
    <xf numFmtId="0" fontId="7" fillId="0" borderId="21" xfId="105" applyFont="1" applyFill="1" applyBorder="1" applyAlignment="1">
      <alignment vertical="center" wrapText="1"/>
      <protection/>
    </xf>
    <xf numFmtId="0" fontId="7" fillId="0" borderId="12" xfId="105" applyFont="1" applyFill="1" applyBorder="1" applyAlignment="1">
      <alignment vertical="center" wrapText="1"/>
      <protection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8" xfId="104" applyFont="1" applyFill="1" applyBorder="1" applyAlignment="1">
      <alignment horizontal="center" vertical="center"/>
      <protection/>
    </xf>
    <xf numFmtId="0" fontId="7" fillId="0" borderId="31" xfId="105" applyFont="1" applyFill="1" applyBorder="1" applyAlignment="1">
      <alignment horizontal="center" vertical="center"/>
      <protection/>
    </xf>
    <xf numFmtId="0" fontId="7" fillId="0" borderId="28" xfId="105" applyFont="1" applyFill="1" applyBorder="1" applyAlignment="1">
      <alignment horizontal="center" vertical="center"/>
      <protection/>
    </xf>
    <xf numFmtId="0" fontId="7" fillId="0" borderId="29" xfId="104" applyFont="1" applyFill="1" applyBorder="1" applyAlignment="1">
      <alignment horizontal="center" vertical="center"/>
      <protection/>
    </xf>
    <xf numFmtId="0" fontId="7" fillId="0" borderId="35" xfId="105" applyFont="1" applyFill="1" applyBorder="1" applyAlignment="1">
      <alignment horizontal="left" vertical="center" wrapText="1"/>
      <protection/>
    </xf>
    <xf numFmtId="0" fontId="10" fillId="0" borderId="35" xfId="106" applyFont="1" applyFill="1" applyBorder="1" applyAlignment="1">
      <alignment horizontal="left" vertical="center" wrapText="1"/>
      <protection/>
    </xf>
    <xf numFmtId="49" fontId="7" fillId="0" borderId="31" xfId="104" applyNumberFormat="1" applyFont="1" applyFill="1" applyBorder="1" applyAlignment="1">
      <alignment horizontal="center" vertical="center"/>
      <protection/>
    </xf>
    <xf numFmtId="0" fontId="9" fillId="0" borderId="28" xfId="106" applyFont="1" applyFill="1" applyBorder="1" applyAlignment="1">
      <alignment horizontal="center" vertical="center"/>
      <protection/>
    </xf>
    <xf numFmtId="0" fontId="10" fillId="0" borderId="27" xfId="106" applyFont="1" applyFill="1" applyBorder="1" applyAlignment="1">
      <alignment horizontal="center" vertical="center"/>
      <protection/>
    </xf>
    <xf numFmtId="0" fontId="10" fillId="0" borderId="21" xfId="106" applyFont="1" applyFill="1" applyBorder="1" applyAlignment="1">
      <alignment horizontal="left" vertical="center" wrapText="1"/>
      <protection/>
    </xf>
    <xf numFmtId="0" fontId="10" fillId="0" borderId="29" xfId="106" applyFont="1" applyFill="1" applyBorder="1" applyAlignment="1">
      <alignment horizontal="center" vertical="center"/>
      <protection/>
    </xf>
    <xf numFmtId="0" fontId="10" fillId="0" borderId="12" xfId="106" applyFont="1" applyFill="1" applyBorder="1" applyAlignment="1">
      <alignment horizontal="left" vertical="center" wrapText="1"/>
      <protection/>
    </xf>
    <xf numFmtId="0" fontId="10" fillId="0" borderId="28" xfId="106" applyFont="1" applyFill="1" applyBorder="1" applyAlignment="1">
      <alignment horizontal="center" vertical="center"/>
      <protection/>
    </xf>
    <xf numFmtId="49" fontId="7" fillId="0" borderId="50" xfId="104" applyNumberFormat="1" applyFont="1" applyFill="1" applyBorder="1" applyAlignment="1">
      <alignment horizontal="center" vertical="center"/>
      <protection/>
    </xf>
    <xf numFmtId="0" fontId="9" fillId="0" borderId="18" xfId="106" applyFont="1" applyFill="1" applyBorder="1" applyAlignment="1">
      <alignment horizontal="center" vertical="center"/>
      <protection/>
    </xf>
    <xf numFmtId="0" fontId="7" fillId="0" borderId="21" xfId="105" applyFont="1" applyFill="1" applyBorder="1" applyAlignment="1">
      <alignment horizontal="center" vertical="center"/>
      <protection/>
    </xf>
    <xf numFmtId="0" fontId="7" fillId="0" borderId="12" xfId="105" applyFont="1" applyFill="1" applyBorder="1" applyAlignment="1">
      <alignment horizontal="center" vertical="center"/>
      <protection/>
    </xf>
    <xf numFmtId="0" fontId="7" fillId="0" borderId="32" xfId="104" applyFont="1" applyFill="1" applyBorder="1" applyAlignment="1">
      <alignment/>
      <protection/>
    </xf>
    <xf numFmtId="0" fontId="7" fillId="0" borderId="20" xfId="104" applyFont="1" applyFill="1" applyBorder="1" applyAlignment="1">
      <alignment/>
      <protection/>
    </xf>
    <xf numFmtId="3" fontId="41" fillId="0" borderId="32" xfId="107" applyNumberFormat="1" applyFont="1" applyFill="1" applyBorder="1">
      <alignment/>
      <protection/>
    </xf>
    <xf numFmtId="3" fontId="41" fillId="0" borderId="20" xfId="107" applyNumberFormat="1" applyFont="1" applyFill="1" applyBorder="1">
      <alignment/>
      <protection/>
    </xf>
    <xf numFmtId="49" fontId="13" fillId="0" borderId="32" xfId="104" applyNumberFormat="1" applyFont="1" applyFill="1" applyBorder="1" applyAlignment="1">
      <alignment horizontal="center" vertical="center"/>
      <protection/>
    </xf>
    <xf numFmtId="3" fontId="13" fillId="0" borderId="32" xfId="104" applyNumberFormat="1" applyFont="1" applyFill="1" applyBorder="1" applyAlignment="1">
      <alignment vertical="center"/>
      <protection/>
    </xf>
    <xf numFmtId="3" fontId="13" fillId="0" borderId="47" xfId="104" applyNumberFormat="1" applyFont="1" applyFill="1" applyBorder="1" applyAlignment="1">
      <alignment vertical="center"/>
      <protection/>
    </xf>
    <xf numFmtId="3" fontId="7" fillId="0" borderId="20" xfId="104" applyNumberFormat="1" applyFont="1" applyFill="1" applyBorder="1" applyAlignment="1">
      <alignment vertical="center"/>
      <protection/>
    </xf>
    <xf numFmtId="0" fontId="10" fillId="0" borderId="32" xfId="107" applyFont="1" applyFill="1" applyBorder="1" applyAlignment="1">
      <alignment/>
      <protection/>
    </xf>
    <xf numFmtId="3" fontId="41" fillId="0" borderId="32" xfId="104" applyNumberFormat="1" applyFont="1" applyFill="1" applyBorder="1">
      <alignment/>
      <protection/>
    </xf>
    <xf numFmtId="0" fontId="10" fillId="0" borderId="12" xfId="106" applyFont="1" applyFill="1" applyBorder="1" applyAlignment="1">
      <alignment vertical="center" wrapText="1"/>
      <protection/>
    </xf>
    <xf numFmtId="0" fontId="10" fillId="0" borderId="21" xfId="106" applyFont="1" applyFill="1" applyBorder="1" applyAlignment="1">
      <alignment vertical="center" wrapText="1"/>
      <protection/>
    </xf>
    <xf numFmtId="3" fontId="7" fillId="0" borderId="35" xfId="104" applyNumberFormat="1" applyFont="1" applyFill="1" applyBorder="1">
      <alignment/>
      <protection/>
    </xf>
    <xf numFmtId="3" fontId="7" fillId="0" borderId="21" xfId="104" applyNumberFormat="1" applyFont="1" applyFill="1" applyBorder="1">
      <alignment/>
      <protection/>
    </xf>
    <xf numFmtId="3" fontId="11" fillId="0" borderId="27" xfId="104" applyNumberFormat="1" applyFont="1" applyFill="1" applyBorder="1">
      <alignment/>
      <protection/>
    </xf>
    <xf numFmtId="3" fontId="11" fillId="0" borderId="28" xfId="104" applyNumberFormat="1" applyFont="1" applyFill="1" applyBorder="1">
      <alignment/>
      <protection/>
    </xf>
    <xf numFmtId="3" fontId="7" fillId="0" borderId="31" xfId="104" applyNumberFormat="1" applyFont="1" applyFill="1" applyBorder="1" applyAlignment="1">
      <alignment horizontal="center"/>
      <protection/>
    </xf>
    <xf numFmtId="3" fontId="7" fillId="0" borderId="28" xfId="104" applyNumberFormat="1" applyFont="1" applyFill="1" applyBorder="1" applyAlignment="1">
      <alignment horizontal="center"/>
      <protection/>
    </xf>
    <xf numFmtId="3" fontId="7" fillId="0" borderId="27" xfId="104" applyNumberFormat="1" applyFont="1" applyFill="1" applyBorder="1" applyAlignment="1">
      <alignment horizontal="center"/>
      <protection/>
    </xf>
    <xf numFmtId="3" fontId="7" fillId="0" borderId="29" xfId="104" applyNumberFormat="1" applyFont="1" applyFill="1" applyBorder="1" applyAlignment="1">
      <alignment horizontal="center"/>
      <protection/>
    </xf>
    <xf numFmtId="0" fontId="7" fillId="0" borderId="37" xfId="104" applyFont="1" applyFill="1" applyBorder="1" applyAlignment="1">
      <alignment vertical="center" wrapText="1"/>
      <protection/>
    </xf>
    <xf numFmtId="0" fontId="7" fillId="0" borderId="30" xfId="104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4" xfId="104" applyFont="1" applyFill="1" applyBorder="1" applyAlignment="1">
      <alignment/>
      <protection/>
    </xf>
    <xf numFmtId="0" fontId="7" fillId="0" borderId="2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9" fontId="7" fillId="0" borderId="0" xfId="104" applyNumberFormat="1" applyFont="1" applyFill="1" applyBorder="1" applyAlignment="1">
      <alignment horizontal="center"/>
      <protection/>
    </xf>
    <xf numFmtId="49" fontId="7" fillId="0" borderId="10" xfId="104" applyNumberFormat="1" applyFont="1" applyFill="1" applyBorder="1" applyAlignment="1">
      <alignment horizontal="center"/>
      <protection/>
    </xf>
    <xf numFmtId="49" fontId="7" fillId="0" borderId="41" xfId="104" applyNumberFormat="1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9" fillId="0" borderId="23" xfId="106" applyFont="1" applyFill="1" applyBorder="1" applyAlignment="1">
      <alignment horizontal="center" vertical="center"/>
      <protection/>
    </xf>
    <xf numFmtId="0" fontId="10" fillId="0" borderId="20" xfId="106" applyFont="1" applyFill="1" applyBorder="1" applyAlignment="1">
      <alignment horizontal="center" vertical="center"/>
      <protection/>
    </xf>
    <xf numFmtId="0" fontId="10" fillId="0" borderId="24" xfId="106" applyFont="1" applyFill="1" applyBorder="1" applyAlignment="1">
      <alignment horizontal="center" vertical="center"/>
      <protection/>
    </xf>
    <xf numFmtId="3" fontId="7" fillId="0" borderId="21" xfId="104" applyNumberFormat="1" applyFont="1" applyFill="1" applyBorder="1" applyAlignment="1">
      <alignment vertical="center"/>
      <protection/>
    </xf>
    <xf numFmtId="3" fontId="7" fillId="0" borderId="12" xfId="104" applyNumberFormat="1" applyFont="1" applyFill="1" applyBorder="1" applyAlignment="1">
      <alignment vertical="center"/>
      <protection/>
    </xf>
    <xf numFmtId="3" fontId="7" fillId="0" borderId="48" xfId="104" applyNumberFormat="1" applyFont="1" applyFill="1" applyBorder="1" applyAlignment="1">
      <alignment vertical="center"/>
      <protection/>
    </xf>
    <xf numFmtId="3" fontId="7" fillId="0" borderId="21" xfId="105" applyNumberFormat="1" applyFont="1" applyFill="1" applyBorder="1" applyAlignment="1">
      <alignment vertical="center"/>
      <protection/>
    </xf>
    <xf numFmtId="49" fontId="7" fillId="0" borderId="29" xfId="104" applyNumberFormat="1" applyFont="1" applyFill="1" applyBorder="1" applyAlignment="1">
      <alignment horizontal="center" vertical="center"/>
      <protection/>
    </xf>
    <xf numFmtId="0" fontId="9" fillId="0" borderId="36" xfId="106" applyFont="1" applyFill="1" applyBorder="1" applyAlignment="1">
      <alignment horizontal="center" vertical="center"/>
      <protection/>
    </xf>
    <xf numFmtId="0" fontId="10" fillId="0" borderId="35" xfId="106" applyFont="1" applyFill="1" applyBorder="1" applyAlignment="1">
      <alignment vertical="center" wrapText="1"/>
      <protection/>
    </xf>
    <xf numFmtId="0" fontId="9" fillId="0" borderId="27" xfId="106" applyFont="1" applyFill="1" applyBorder="1" applyAlignment="1">
      <alignment horizontal="center" vertical="center"/>
      <protection/>
    </xf>
    <xf numFmtId="0" fontId="9" fillId="0" borderId="29" xfId="106" applyFont="1" applyFill="1" applyBorder="1" applyAlignment="1">
      <alignment horizontal="center" vertical="center"/>
      <protection/>
    </xf>
    <xf numFmtId="3" fontId="7" fillId="0" borderId="11" xfId="105" applyNumberFormat="1" applyFont="1" applyFill="1" applyBorder="1" applyAlignment="1">
      <alignment vertical="center"/>
      <protection/>
    </xf>
    <xf numFmtId="3" fontId="7" fillId="0" borderId="51" xfId="105" applyNumberFormat="1" applyFont="1" applyFill="1" applyBorder="1" applyAlignment="1">
      <alignment vertical="center"/>
      <protection/>
    </xf>
    <xf numFmtId="3" fontId="7" fillId="0" borderId="21" xfId="104" applyNumberFormat="1" applyFont="1" applyFill="1" applyBorder="1" applyAlignment="1">
      <alignment horizontal="center" vertical="center" wrapText="1"/>
      <protection/>
    </xf>
    <xf numFmtId="0" fontId="7" fillId="0" borderId="52" xfId="104" applyFont="1" applyFill="1" applyBorder="1" applyAlignment="1">
      <alignment vertical="center"/>
      <protection/>
    </xf>
    <xf numFmtId="3" fontId="7" fillId="0" borderId="48" xfId="105" applyNumberFormat="1" applyFont="1" applyFill="1" applyBorder="1" applyAlignment="1">
      <alignment vertical="center"/>
      <protection/>
    </xf>
    <xf numFmtId="0" fontId="7" fillId="0" borderId="52" xfId="104" applyFont="1" applyFill="1" applyBorder="1" applyAlignment="1">
      <alignment/>
      <protection/>
    </xf>
    <xf numFmtId="3" fontId="7" fillId="0" borderId="52" xfId="104" applyNumberFormat="1" applyFont="1" applyFill="1" applyBorder="1">
      <alignment/>
      <protection/>
    </xf>
    <xf numFmtId="3" fontId="7" fillId="0" borderId="47" xfId="104" applyNumberFormat="1" applyFont="1" applyFill="1" applyBorder="1" applyAlignment="1">
      <alignment vertical="center"/>
      <protection/>
    </xf>
    <xf numFmtId="3" fontId="7" fillId="0" borderId="52" xfId="0" applyNumberFormat="1" applyFont="1" applyFill="1" applyBorder="1" applyAlignment="1">
      <alignment/>
    </xf>
    <xf numFmtId="3" fontId="49" fillId="0" borderId="38" xfId="0" applyNumberFormat="1" applyFont="1" applyFill="1" applyBorder="1" applyAlignment="1">
      <alignment/>
    </xf>
    <xf numFmtId="3" fontId="7" fillId="0" borderId="12" xfId="104" applyNumberFormat="1" applyFont="1" applyFill="1" applyBorder="1">
      <alignment/>
      <protection/>
    </xf>
    <xf numFmtId="0" fontId="10" fillId="0" borderId="20" xfId="107" applyFont="1" applyFill="1" applyBorder="1" applyAlignment="1">
      <alignment wrapText="1"/>
      <protection/>
    </xf>
    <xf numFmtId="0" fontId="10" fillId="0" borderId="24" xfId="107" applyFont="1" applyFill="1" applyBorder="1" applyAlignment="1">
      <alignment wrapText="1"/>
      <protection/>
    </xf>
    <xf numFmtId="0" fontId="13" fillId="0" borderId="29" xfId="104" applyFont="1" applyFill="1" applyBorder="1" applyAlignment="1">
      <alignment horizontal="center" vertical="center" wrapText="1"/>
      <protection/>
    </xf>
    <xf numFmtId="0" fontId="13" fillId="0" borderId="20" xfId="104" applyFont="1" applyFill="1" applyBorder="1" applyAlignment="1">
      <alignment horizontal="center" vertical="center" wrapText="1"/>
      <protection/>
    </xf>
    <xf numFmtId="3" fontId="51" fillId="0" borderId="24" xfId="0" applyNumberFormat="1" applyFont="1" applyFill="1" applyBorder="1" applyAlignment="1">
      <alignment/>
    </xf>
    <xf numFmtId="3" fontId="51" fillId="0" borderId="51" xfId="0" applyNumberFormat="1" applyFont="1" applyFill="1" applyBorder="1" applyAlignment="1">
      <alignment/>
    </xf>
    <xf numFmtId="3" fontId="12" fillId="0" borderId="24" xfId="104" applyNumberFormat="1" applyFont="1" applyFill="1" applyBorder="1">
      <alignment/>
      <protection/>
    </xf>
    <xf numFmtId="3" fontId="12" fillId="0" borderId="32" xfId="104" applyNumberFormat="1" applyFont="1" applyFill="1" applyBorder="1">
      <alignment/>
      <protection/>
    </xf>
    <xf numFmtId="3" fontId="12" fillId="0" borderId="24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4" xfId="105" applyNumberFormat="1" applyFont="1" applyFill="1" applyBorder="1" applyAlignment="1">
      <alignment vertical="center"/>
      <protection/>
    </xf>
    <xf numFmtId="3" fontId="12" fillId="0" borderId="10" xfId="105" applyNumberFormat="1" applyFont="1" applyFill="1" applyBorder="1" applyAlignment="1">
      <alignment vertical="center"/>
      <protection/>
    </xf>
    <xf numFmtId="3" fontId="12" fillId="0" borderId="23" xfId="105" applyNumberFormat="1" applyFont="1" applyFill="1" applyBorder="1" applyAlignment="1">
      <alignment vertical="center"/>
      <protection/>
    </xf>
    <xf numFmtId="3" fontId="53" fillId="0" borderId="32" xfId="104" applyNumberFormat="1" applyFont="1" applyFill="1" applyBorder="1" applyAlignment="1">
      <alignment vertical="center"/>
      <protection/>
    </xf>
    <xf numFmtId="3" fontId="53" fillId="0" borderId="35" xfId="104" applyNumberFormat="1" applyFont="1" applyFill="1" applyBorder="1" applyAlignment="1">
      <alignment vertical="center"/>
      <protection/>
    </xf>
    <xf numFmtId="3" fontId="53" fillId="0" borderId="34" xfId="104" applyNumberFormat="1" applyFont="1" applyFill="1" applyBorder="1" applyAlignment="1">
      <alignment vertical="center"/>
      <protection/>
    </xf>
    <xf numFmtId="3" fontId="12" fillId="0" borderId="32" xfId="104" applyNumberFormat="1" applyFont="1" applyFill="1" applyBorder="1" applyAlignment="1">
      <alignment vertical="center"/>
      <protection/>
    </xf>
    <xf numFmtId="3" fontId="12" fillId="0" borderId="35" xfId="104" applyNumberFormat="1" applyFont="1" applyFill="1" applyBorder="1" applyAlignment="1">
      <alignment vertical="center"/>
      <protection/>
    </xf>
    <xf numFmtId="3" fontId="12" fillId="0" borderId="34" xfId="104" applyNumberFormat="1" applyFont="1" applyFill="1" applyBorder="1" applyAlignment="1">
      <alignment vertical="center"/>
      <protection/>
    </xf>
    <xf numFmtId="3" fontId="12" fillId="0" borderId="24" xfId="104" applyNumberFormat="1" applyFont="1" applyFill="1" applyBorder="1" applyAlignment="1">
      <alignment vertical="center"/>
      <protection/>
    </xf>
    <xf numFmtId="3" fontId="12" fillId="0" borderId="12" xfId="104" applyNumberFormat="1" applyFont="1" applyFill="1" applyBorder="1" applyAlignment="1">
      <alignment vertical="center"/>
      <protection/>
    </xf>
    <xf numFmtId="3" fontId="12" fillId="0" borderId="23" xfId="104" applyNumberFormat="1" applyFont="1" applyFill="1" applyBorder="1" applyAlignment="1">
      <alignment vertical="center"/>
      <protection/>
    </xf>
    <xf numFmtId="3" fontId="12" fillId="0" borderId="12" xfId="105" applyNumberFormat="1" applyFont="1" applyFill="1" applyBorder="1" applyAlignment="1">
      <alignment vertical="center"/>
      <protection/>
    </xf>
    <xf numFmtId="3" fontId="12" fillId="0" borderId="0" xfId="105" applyNumberFormat="1" applyFont="1" applyFill="1" applyBorder="1" applyAlignment="1">
      <alignment vertical="center"/>
      <protection/>
    </xf>
    <xf numFmtId="3" fontId="12" fillId="0" borderId="34" xfId="105" applyNumberFormat="1" applyFont="1" applyFill="1" applyBorder="1" applyAlignment="1">
      <alignment vertical="center"/>
      <protection/>
    </xf>
    <xf numFmtId="3" fontId="12" fillId="0" borderId="32" xfId="105" applyNumberFormat="1" applyFont="1" applyFill="1" applyBorder="1" applyAlignment="1">
      <alignment vertical="center"/>
      <protection/>
    </xf>
    <xf numFmtId="3" fontId="12" fillId="0" borderId="38" xfId="105" applyNumberFormat="1" applyFont="1" applyFill="1" applyBorder="1" applyAlignment="1">
      <alignment vertical="center"/>
      <protection/>
    </xf>
    <xf numFmtId="3" fontId="13" fillId="0" borderId="30" xfId="104" applyNumberFormat="1" applyFont="1" applyFill="1" applyBorder="1">
      <alignment/>
      <protection/>
    </xf>
    <xf numFmtId="0" fontId="7" fillId="0" borderId="39" xfId="104" applyFont="1" applyFill="1" applyBorder="1" applyAlignment="1">
      <alignment horizontal="center"/>
      <protection/>
    </xf>
    <xf numFmtId="0" fontId="7" fillId="0" borderId="40" xfId="104" applyFont="1" applyFill="1" applyBorder="1" applyAlignment="1">
      <alignment/>
      <protection/>
    </xf>
    <xf numFmtId="49" fontId="16" fillId="0" borderId="40" xfId="104" applyNumberFormat="1" applyFont="1" applyFill="1" applyBorder="1" applyAlignment="1">
      <alignment horizontal="center"/>
      <protection/>
    </xf>
    <xf numFmtId="3" fontId="16" fillId="0" borderId="40" xfId="104" applyNumberFormat="1" applyFont="1" applyFill="1" applyBorder="1">
      <alignment/>
      <protection/>
    </xf>
    <xf numFmtId="3" fontId="12" fillId="0" borderId="40" xfId="104" applyNumberFormat="1" applyFont="1" applyFill="1" applyBorder="1">
      <alignment/>
      <protection/>
    </xf>
    <xf numFmtId="3" fontId="7" fillId="0" borderId="53" xfId="104" applyNumberFormat="1" applyFont="1" applyFill="1" applyBorder="1">
      <alignment/>
      <protection/>
    </xf>
    <xf numFmtId="49" fontId="13" fillId="0" borderId="31" xfId="104" applyNumberFormat="1" applyFont="1" applyFill="1" applyBorder="1" applyAlignment="1">
      <alignment horizontal="center" vertical="center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3" fontId="1" fillId="0" borderId="3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3" fontId="52" fillId="0" borderId="24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51" fillId="0" borderId="32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1" fillId="0" borderId="55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52" fillId="0" borderId="10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32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1" fontId="2" fillId="0" borderId="56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vertical="top"/>
    </xf>
    <xf numFmtId="3" fontId="1" fillId="0" borderId="4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2" fillId="0" borderId="44" xfId="0" applyNumberFormat="1" applyFont="1" applyFill="1" applyBorder="1" applyAlignment="1">
      <alignment/>
    </xf>
    <xf numFmtId="3" fontId="52" fillId="0" borderId="51" xfId="0" applyNumberFormat="1" applyFont="1" applyFill="1" applyBorder="1" applyAlignment="1">
      <alignment/>
    </xf>
    <xf numFmtId="0" fontId="0" fillId="0" borderId="58" xfId="0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0" fontId="13" fillId="0" borderId="52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left" wrapText="1"/>
    </xf>
    <xf numFmtId="3" fontId="13" fillId="0" borderId="20" xfId="0" applyNumberFormat="1" applyFont="1" applyFill="1" applyBorder="1" applyAlignment="1">
      <alignment/>
    </xf>
    <xf numFmtId="3" fontId="13" fillId="0" borderId="32" xfId="104" applyNumberFormat="1" applyFont="1" applyFill="1" applyBorder="1">
      <alignment/>
      <protection/>
    </xf>
    <xf numFmtId="3" fontId="13" fillId="0" borderId="42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3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left" wrapText="1"/>
    </xf>
    <xf numFmtId="3" fontId="16" fillId="0" borderId="24" xfId="0" applyNumberFormat="1" applyFont="1" applyFill="1" applyBorder="1" applyAlignment="1">
      <alignment/>
    </xf>
    <xf numFmtId="3" fontId="16" fillId="0" borderId="24" xfId="104" applyNumberFormat="1" applyFont="1" applyFill="1" applyBorder="1">
      <alignment/>
      <protection/>
    </xf>
    <xf numFmtId="3" fontId="13" fillId="0" borderId="38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104" applyNumberFormat="1" applyFont="1" applyFill="1" applyBorder="1" applyAlignment="1">
      <alignment horizontal="left"/>
      <protection/>
    </xf>
    <xf numFmtId="49" fontId="7" fillId="0" borderId="32" xfId="104" applyNumberFormat="1" applyFont="1" applyFill="1" applyBorder="1" applyAlignment="1">
      <alignment/>
      <protection/>
    </xf>
    <xf numFmtId="49" fontId="7" fillId="0" borderId="32" xfId="104" applyNumberFormat="1" applyFont="1" applyFill="1" applyBorder="1" applyAlignment="1">
      <alignment horizontal="center"/>
      <protection/>
    </xf>
    <xf numFmtId="3" fontId="7" fillId="0" borderId="32" xfId="104" applyNumberFormat="1" applyFont="1" applyFill="1" applyBorder="1">
      <alignment/>
      <protection/>
    </xf>
    <xf numFmtId="3" fontId="7" fillId="0" borderId="14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20" xfId="104" applyNumberFormat="1" applyFont="1" applyFill="1" applyBorder="1">
      <alignment/>
      <protection/>
    </xf>
    <xf numFmtId="3" fontId="13" fillId="0" borderId="21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3" fillId="0" borderId="51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49" fontId="7" fillId="0" borderId="20" xfId="104" applyNumberFormat="1" applyFont="1" applyFill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24" xfId="104" applyNumberFormat="1" applyFont="1" applyFill="1" applyBorder="1" applyAlignment="1">
      <alignment horizontal="center"/>
      <protection/>
    </xf>
    <xf numFmtId="3" fontId="7" fillId="0" borderId="38" xfId="0" applyNumberFormat="1" applyFont="1" applyFill="1" applyBorder="1" applyAlignment="1">
      <alignment/>
    </xf>
    <xf numFmtId="49" fontId="7" fillId="0" borderId="20" xfId="104" applyNumberFormat="1" applyFont="1" applyFill="1" applyBorder="1" applyAlignment="1">
      <alignment/>
      <protection/>
    </xf>
    <xf numFmtId="0" fontId="7" fillId="0" borderId="18" xfId="0" applyFont="1" applyFill="1" applyBorder="1" applyAlignment="1">
      <alignment/>
    </xf>
    <xf numFmtId="49" fontId="7" fillId="0" borderId="10" xfId="104" applyNumberFormat="1" applyFont="1" applyFill="1" applyBorder="1" applyAlignment="1">
      <alignment horizontal="left"/>
      <protection/>
    </xf>
    <xf numFmtId="49" fontId="7" fillId="0" borderId="24" xfId="104" applyNumberFormat="1" applyFont="1" applyFill="1" applyBorder="1" applyAlignment="1">
      <alignment/>
      <protection/>
    </xf>
    <xf numFmtId="0" fontId="7" fillId="0" borderId="55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49" fontId="7" fillId="0" borderId="20" xfId="104" applyNumberFormat="1" applyFont="1" applyFill="1" applyBorder="1" applyAlignment="1">
      <alignment horizontal="center"/>
      <protection/>
    </xf>
    <xf numFmtId="3" fontId="7" fillId="0" borderId="20" xfId="104" applyNumberFormat="1" applyFont="1" applyFill="1" applyBorder="1">
      <alignment/>
      <protection/>
    </xf>
    <xf numFmtId="49" fontId="7" fillId="0" borderId="41" xfId="104" applyNumberFormat="1" applyFont="1" applyFill="1" applyBorder="1" applyAlignment="1">
      <alignment horizontal="left"/>
      <protection/>
    </xf>
    <xf numFmtId="0" fontId="7" fillId="0" borderId="57" xfId="0" applyFont="1" applyFill="1" applyBorder="1" applyAlignment="1">
      <alignment/>
    </xf>
    <xf numFmtId="49" fontId="7" fillId="0" borderId="54" xfId="104" applyNumberFormat="1" applyFont="1" applyFill="1" applyBorder="1" applyAlignment="1">
      <alignment horizontal="left"/>
      <protection/>
    </xf>
    <xf numFmtId="49" fontId="7" fillId="0" borderId="52" xfId="104" applyNumberFormat="1" applyFont="1" applyFill="1" applyBorder="1" applyAlignment="1">
      <alignment/>
      <protection/>
    </xf>
    <xf numFmtId="49" fontId="7" fillId="0" borderId="52" xfId="104" applyNumberFormat="1" applyFont="1" applyFill="1" applyBorder="1" applyAlignment="1">
      <alignment horizontal="center"/>
      <protection/>
    </xf>
    <xf numFmtId="3" fontId="7" fillId="0" borderId="52" xfId="104" applyNumberFormat="1" applyFont="1" applyFill="1" applyBorder="1">
      <alignment/>
      <protection/>
    </xf>
    <xf numFmtId="3" fontId="7" fillId="0" borderId="62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/>
    </xf>
    <xf numFmtId="3" fontId="13" fillId="0" borderId="32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7" fillId="0" borderId="24" xfId="104" applyNumberFormat="1" applyFont="1" applyFill="1" applyBorder="1">
      <alignment/>
      <protection/>
    </xf>
    <xf numFmtId="0" fontId="13" fillId="0" borderId="58" xfId="0" applyFont="1" applyFill="1" applyBorder="1" applyAlignment="1">
      <alignment/>
    </xf>
    <xf numFmtId="0" fontId="13" fillId="0" borderId="52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left"/>
    </xf>
    <xf numFmtId="3" fontId="13" fillId="0" borderId="20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13" fillId="0" borderId="52" xfId="0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48" fillId="0" borderId="56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49" fontId="7" fillId="0" borderId="52" xfId="104" applyNumberFormat="1" applyFont="1" applyFill="1" applyBorder="1" applyAlignment="1">
      <alignment horizontal="left"/>
      <protection/>
    </xf>
    <xf numFmtId="49" fontId="0" fillId="0" borderId="4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/>
    </xf>
    <xf numFmtId="3" fontId="0" fillId="0" borderId="24" xfId="104" applyNumberFormat="1" applyFont="1" applyFill="1" applyBorder="1">
      <alignment/>
      <protection/>
    </xf>
    <xf numFmtId="3" fontId="0" fillId="0" borderId="44" xfId="104" applyNumberFormat="1" applyFont="1" applyFill="1" applyBorder="1">
      <alignment/>
      <protection/>
    </xf>
    <xf numFmtId="3" fontId="0" fillId="0" borderId="4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left"/>
    </xf>
    <xf numFmtId="0" fontId="7" fillId="0" borderId="5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top"/>
    </xf>
    <xf numFmtId="3" fontId="13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center" vertical="top"/>
    </xf>
    <xf numFmtId="3" fontId="13" fillId="0" borderId="12" xfId="0" applyNumberFormat="1" applyFont="1" applyFill="1" applyBorder="1" applyAlignment="1">
      <alignment/>
    </xf>
    <xf numFmtId="0" fontId="7" fillId="0" borderId="3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49" fontId="7" fillId="0" borderId="32" xfId="104" applyNumberFormat="1" applyFont="1" applyFill="1" applyBorder="1" applyAlignment="1">
      <alignment horizontal="left"/>
      <protection/>
    </xf>
    <xf numFmtId="49" fontId="7" fillId="0" borderId="24" xfId="104" applyNumberFormat="1" applyFont="1" applyFill="1" applyBorder="1" applyAlignment="1">
      <alignment horizontal="left"/>
      <protection/>
    </xf>
    <xf numFmtId="0" fontId="12" fillId="0" borderId="2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49" fontId="7" fillId="0" borderId="54" xfId="104" applyNumberFormat="1" applyFont="1" applyFill="1" applyBorder="1" applyAlignment="1">
      <alignment horizontal="center"/>
      <protection/>
    </xf>
    <xf numFmtId="3" fontId="7" fillId="0" borderId="56" xfId="0" applyNumberFormat="1" applyFont="1" applyFill="1" applyBorder="1" applyAlignment="1">
      <alignment/>
    </xf>
    <xf numFmtId="0" fontId="13" fillId="0" borderId="32" xfId="0" applyFont="1" applyFill="1" applyBorder="1" applyAlignment="1">
      <alignment horizontal="center" vertical="top"/>
    </xf>
    <xf numFmtId="3" fontId="13" fillId="0" borderId="32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1" fillId="0" borderId="16" xfId="104" applyFont="1" applyBorder="1" applyAlignment="1">
      <alignment horizontal="left"/>
      <protection/>
    </xf>
    <xf numFmtId="0" fontId="0" fillId="0" borderId="20" xfId="0" applyFont="1" applyFill="1" applyBorder="1" applyAlignment="1">
      <alignment horizontal="left" vertical="top"/>
    </xf>
    <xf numFmtId="49" fontId="0" fillId="0" borderId="20" xfId="0" applyNumberFormat="1" applyFont="1" applyFill="1" applyBorder="1" applyAlignment="1">
      <alignment horizontal="center" vertical="top"/>
    </xf>
    <xf numFmtId="3" fontId="0" fillId="0" borderId="4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49" fontId="0" fillId="0" borderId="44" xfId="0" applyNumberFormat="1" applyFont="1" applyFill="1" applyBorder="1" applyAlignment="1">
      <alignment horizontal="center" vertical="top"/>
    </xf>
    <xf numFmtId="3" fontId="0" fillId="0" borderId="51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7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left"/>
    </xf>
    <xf numFmtId="3" fontId="13" fillId="0" borderId="47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left"/>
    </xf>
    <xf numFmtId="3" fontId="16" fillId="0" borderId="60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0" fontId="13" fillId="0" borderId="31" xfId="104" applyFont="1" applyFill="1" applyBorder="1" applyAlignment="1">
      <alignment/>
      <protection/>
    </xf>
    <xf numFmtId="49" fontId="13" fillId="0" borderId="31" xfId="104" applyNumberFormat="1" applyFont="1" applyFill="1" applyBorder="1" applyAlignment="1">
      <alignment horizontal="center"/>
      <protection/>
    </xf>
    <xf numFmtId="3" fontId="13" fillId="0" borderId="31" xfId="104" applyNumberFormat="1" applyFont="1" applyFill="1" applyBorder="1">
      <alignment/>
      <protection/>
    </xf>
    <xf numFmtId="3" fontId="13" fillId="0" borderId="31" xfId="104" applyNumberFormat="1" applyFont="1" applyFill="1" applyBorder="1">
      <alignment/>
      <protection/>
    </xf>
    <xf numFmtId="0" fontId="7" fillId="0" borderId="36" xfId="104" applyFont="1" applyFill="1" applyBorder="1" applyAlignment="1">
      <alignment horizontal="right"/>
      <protection/>
    </xf>
    <xf numFmtId="0" fontId="13" fillId="0" borderId="36" xfId="104" applyFont="1" applyFill="1" applyBorder="1" applyAlignment="1">
      <alignment/>
      <protection/>
    </xf>
    <xf numFmtId="49" fontId="14" fillId="0" borderId="36" xfId="104" applyNumberFormat="1" applyFont="1" applyFill="1" applyBorder="1" applyAlignment="1">
      <alignment horizontal="center"/>
      <protection/>
    </xf>
    <xf numFmtId="3" fontId="14" fillId="0" borderId="36" xfId="104" applyNumberFormat="1" applyFont="1" applyFill="1" applyBorder="1">
      <alignment/>
      <protection/>
    </xf>
    <xf numFmtId="3" fontId="14" fillId="0" borderId="36" xfId="104" applyNumberFormat="1" applyFont="1" applyFill="1" applyBorder="1">
      <alignment/>
      <protection/>
    </xf>
    <xf numFmtId="0" fontId="13" fillId="0" borderId="64" xfId="0" applyFont="1" applyFill="1" applyBorder="1" applyAlignment="1">
      <alignment horizontal="left" vertical="center" wrapText="1"/>
    </xf>
    <xf numFmtId="0" fontId="7" fillId="0" borderId="27" xfId="104" applyFont="1" applyFill="1" applyBorder="1" applyAlignment="1">
      <alignment horizontal="right"/>
      <protection/>
    </xf>
    <xf numFmtId="49" fontId="7" fillId="0" borderId="27" xfId="104" applyNumberFormat="1" applyFont="1" applyFill="1" applyBorder="1" applyAlignment="1">
      <alignment horizontal="left"/>
      <protection/>
    </xf>
    <xf numFmtId="0" fontId="7" fillId="0" borderId="28" xfId="104" applyFont="1" applyFill="1" applyBorder="1" applyAlignment="1">
      <alignment horizontal="right"/>
      <protection/>
    </xf>
    <xf numFmtId="49" fontId="7" fillId="0" borderId="28" xfId="104" applyNumberFormat="1" applyFont="1" applyFill="1" applyBorder="1" applyAlignment="1">
      <alignment horizontal="left"/>
      <protection/>
    </xf>
    <xf numFmtId="3" fontId="7" fillId="0" borderId="29" xfId="104" applyNumberFormat="1" applyFont="1" applyFill="1" applyBorder="1" applyAlignment="1">
      <alignment horizontal="right"/>
      <protection/>
    </xf>
    <xf numFmtId="49" fontId="7" fillId="0" borderId="28" xfId="104" applyNumberFormat="1" applyFont="1" applyFill="1" applyBorder="1" applyAlignment="1">
      <alignment/>
      <protection/>
    </xf>
    <xf numFmtId="3" fontId="12" fillId="0" borderId="28" xfId="104" applyNumberFormat="1" applyFont="1" applyFill="1" applyBorder="1">
      <alignment/>
      <protection/>
    </xf>
    <xf numFmtId="3" fontId="7" fillId="0" borderId="28" xfId="104" applyNumberFormat="1" applyFont="1" applyFill="1" applyBorder="1" applyAlignment="1">
      <alignment horizontal="right"/>
      <protection/>
    </xf>
    <xf numFmtId="3" fontId="7" fillId="0" borderId="27" xfId="104" applyNumberFormat="1" applyFont="1" applyFill="1" applyBorder="1" applyAlignment="1">
      <alignment horizontal="right"/>
      <protection/>
    </xf>
    <xf numFmtId="49" fontId="7" fillId="0" borderId="27" xfId="104" applyNumberFormat="1" applyFont="1" applyFill="1" applyBorder="1" applyAlignment="1">
      <alignment/>
      <protection/>
    </xf>
    <xf numFmtId="3" fontId="5" fillId="0" borderId="27" xfId="104" applyNumberFormat="1" applyFont="1" applyFill="1" applyBorder="1" applyAlignment="1">
      <alignment horizontal="right"/>
      <protection/>
    </xf>
    <xf numFmtId="3" fontId="5" fillId="0" borderId="28" xfId="104" applyNumberFormat="1" applyFont="1" applyFill="1" applyBorder="1" applyAlignment="1">
      <alignment horizontal="right"/>
      <protection/>
    </xf>
    <xf numFmtId="49" fontId="7" fillId="0" borderId="29" xfId="104" applyNumberFormat="1" applyFont="1" applyFill="1" applyBorder="1" applyAlignment="1">
      <alignment horizontal="left"/>
      <protection/>
    </xf>
    <xf numFmtId="49" fontId="7" fillId="0" borderId="29" xfId="104" applyNumberFormat="1" applyFont="1" applyFill="1" applyBorder="1" applyAlignment="1">
      <alignment horizontal="center"/>
      <protection/>
    </xf>
    <xf numFmtId="3" fontId="12" fillId="0" borderId="27" xfId="104" applyNumberFormat="1" applyFont="1" applyFill="1" applyBorder="1">
      <alignment/>
      <protection/>
    </xf>
    <xf numFmtId="0" fontId="7" fillId="0" borderId="29" xfId="104" applyFont="1" applyFill="1" applyBorder="1" applyAlignment="1">
      <alignment horizontal="right"/>
      <protection/>
    </xf>
    <xf numFmtId="3" fontId="12" fillId="0" borderId="29" xfId="104" applyNumberFormat="1" applyFont="1" applyFill="1" applyBorder="1">
      <alignment/>
      <protection/>
    </xf>
    <xf numFmtId="3" fontId="13" fillId="0" borderId="36" xfId="104" applyNumberFormat="1" applyFont="1" applyFill="1" applyBorder="1">
      <alignment/>
      <protection/>
    </xf>
    <xf numFmtId="49" fontId="7" fillId="0" borderId="29" xfId="104" applyNumberFormat="1" applyFont="1" applyFill="1" applyBorder="1" applyAlignment="1">
      <alignment horizontal="left"/>
      <protection/>
    </xf>
    <xf numFmtId="49" fontId="7" fillId="0" borderId="28" xfId="104" applyNumberFormat="1" applyFont="1" applyFill="1" applyBorder="1" applyAlignment="1">
      <alignment/>
      <protection/>
    </xf>
    <xf numFmtId="0" fontId="7" fillId="0" borderId="31" xfId="104" applyFont="1" applyFill="1" applyBorder="1">
      <alignment/>
      <protection/>
    </xf>
    <xf numFmtId="49" fontId="7" fillId="0" borderId="31" xfId="104" applyNumberFormat="1" applyFont="1" applyFill="1" applyBorder="1" applyAlignment="1">
      <alignment horizontal="left"/>
      <protection/>
    </xf>
    <xf numFmtId="49" fontId="7" fillId="0" borderId="31" xfId="104" applyNumberFormat="1" applyFont="1" applyFill="1" applyBorder="1" applyAlignment="1">
      <alignment horizontal="center"/>
      <protection/>
    </xf>
    <xf numFmtId="3" fontId="7" fillId="0" borderId="31" xfId="104" applyNumberFormat="1" applyFont="1" applyFill="1" applyBorder="1">
      <alignment/>
      <protection/>
    </xf>
    <xf numFmtId="3" fontId="7" fillId="0" borderId="27" xfId="104" applyNumberFormat="1" applyFont="1" applyFill="1" applyBorder="1">
      <alignment/>
      <protection/>
    </xf>
    <xf numFmtId="49" fontId="7" fillId="0" borderId="29" xfId="104" applyNumberFormat="1" applyFont="1" applyFill="1" applyBorder="1" applyAlignment="1">
      <alignment/>
      <protection/>
    </xf>
    <xf numFmtId="0" fontId="7" fillId="0" borderId="27" xfId="104" applyFont="1" applyFill="1" applyBorder="1">
      <alignment/>
      <protection/>
    </xf>
    <xf numFmtId="3" fontId="15" fillId="0" borderId="27" xfId="104" applyNumberFormat="1" applyFont="1" applyFill="1" applyBorder="1">
      <alignment/>
      <protection/>
    </xf>
    <xf numFmtId="3" fontId="15" fillId="0" borderId="29" xfId="104" applyNumberFormat="1" applyFont="1" applyFill="1" applyBorder="1">
      <alignment/>
      <protection/>
    </xf>
    <xf numFmtId="0" fontId="13" fillId="0" borderId="46" xfId="104" applyFont="1" applyFill="1" applyBorder="1" applyAlignment="1">
      <alignment vertical="center"/>
      <protection/>
    </xf>
    <xf numFmtId="49" fontId="13" fillId="0" borderId="46" xfId="104" applyNumberFormat="1" applyFont="1" applyFill="1" applyBorder="1" applyAlignment="1">
      <alignment horizontal="center" vertical="center"/>
      <protection/>
    </xf>
    <xf numFmtId="3" fontId="13" fillId="0" borderId="46" xfId="104" applyNumberFormat="1" applyFont="1" applyFill="1" applyBorder="1" applyAlignment="1">
      <alignment vertical="center"/>
      <protection/>
    </xf>
    <xf numFmtId="49" fontId="13" fillId="0" borderId="46" xfId="104" applyNumberFormat="1" applyFont="1" applyFill="1" applyBorder="1" applyAlignment="1">
      <alignment horizontal="center" vertical="center"/>
      <protection/>
    </xf>
    <xf numFmtId="3" fontId="13" fillId="0" borderId="46" xfId="104" applyNumberFormat="1" applyFont="1" applyFill="1" applyBorder="1" applyAlignment="1">
      <alignment vertical="center"/>
      <protection/>
    </xf>
    <xf numFmtId="0" fontId="10" fillId="0" borderId="28" xfId="108" applyFont="1" applyFill="1" applyBorder="1" applyAlignment="1">
      <alignment horizontal="right"/>
      <protection/>
    </xf>
    <xf numFmtId="0" fontId="10" fillId="0" borderId="28" xfId="108" applyFont="1" applyFill="1" applyBorder="1" applyAlignment="1">
      <alignment/>
      <protection/>
    </xf>
    <xf numFmtId="0" fontId="10" fillId="0" borderId="28" xfId="108" applyFont="1" applyFill="1" applyBorder="1">
      <alignment/>
      <protection/>
    </xf>
    <xf numFmtId="0" fontId="10" fillId="0" borderId="28" xfId="108" applyFont="1" applyFill="1" applyBorder="1" applyAlignment="1">
      <alignment horizontal="center"/>
      <protection/>
    </xf>
    <xf numFmtId="3" fontId="10" fillId="0" borderId="28" xfId="108" applyNumberFormat="1" applyFont="1" applyFill="1" applyBorder="1">
      <alignment/>
      <protection/>
    </xf>
    <xf numFmtId="0" fontId="10" fillId="0" borderId="30" xfId="108" applyFont="1" applyFill="1" applyBorder="1" applyAlignment="1">
      <alignment horizontal="right"/>
      <protection/>
    </xf>
    <xf numFmtId="0" fontId="10" fillId="0" borderId="30" xfId="108" applyFont="1" applyFill="1" applyBorder="1" applyAlignment="1">
      <alignment/>
      <protection/>
    </xf>
    <xf numFmtId="0" fontId="10" fillId="0" borderId="30" xfId="108" applyFont="1" applyFill="1" applyBorder="1">
      <alignment/>
      <protection/>
    </xf>
    <xf numFmtId="0" fontId="10" fillId="0" borderId="30" xfId="108" applyFont="1" applyFill="1" applyBorder="1" applyAlignment="1">
      <alignment horizontal="center"/>
      <protection/>
    </xf>
    <xf numFmtId="3" fontId="10" fillId="0" borderId="30" xfId="108" applyNumberFormat="1" applyFont="1" applyFill="1" applyBorder="1">
      <alignment/>
      <protection/>
    </xf>
    <xf numFmtId="0" fontId="13" fillId="0" borderId="27" xfId="104" applyFont="1" applyFill="1" applyBorder="1" applyAlignment="1">
      <alignment/>
      <protection/>
    </xf>
    <xf numFmtId="3" fontId="12" fillId="0" borderId="27" xfId="104" applyNumberFormat="1" applyFont="1" applyFill="1" applyBorder="1">
      <alignment/>
      <protection/>
    </xf>
    <xf numFmtId="3" fontId="15" fillId="0" borderId="27" xfId="104" applyNumberFormat="1" applyFont="1" applyFill="1" applyBorder="1">
      <alignment/>
      <protection/>
    </xf>
    <xf numFmtId="0" fontId="15" fillId="0" borderId="0" xfId="104" applyFont="1" applyFill="1" applyBorder="1" applyAlignment="1">
      <alignment horizontal="left"/>
      <protection/>
    </xf>
    <xf numFmtId="0" fontId="9" fillId="0" borderId="0" xfId="108" applyFill="1" applyAlignment="1">
      <alignment horizontal="left"/>
      <protection/>
    </xf>
    <xf numFmtId="0" fontId="7" fillId="0" borderId="0" xfId="104" applyFont="1" applyFill="1" applyBorder="1" applyAlignment="1">
      <alignment horizontal="center"/>
      <protection/>
    </xf>
    <xf numFmtId="0" fontId="0" fillId="0" borderId="0" xfId="0" applyFill="1" applyAlignment="1">
      <alignment horizontal="left"/>
    </xf>
    <xf numFmtId="0" fontId="46" fillId="0" borderId="0" xfId="0" applyFont="1" applyFill="1" applyBorder="1" applyAlignment="1">
      <alignment/>
    </xf>
    <xf numFmtId="4" fontId="7" fillId="0" borderId="0" xfId="104" applyNumberFormat="1" applyFont="1" applyFill="1" applyBorder="1">
      <alignment/>
      <protection/>
    </xf>
    <xf numFmtId="0" fontId="7" fillId="0" borderId="0" xfId="104" applyFont="1" applyFill="1" applyBorder="1" applyAlignment="1">
      <alignment horizontal="right"/>
      <protection/>
    </xf>
    <xf numFmtId="0" fontId="7" fillId="0" borderId="0" xfId="104" applyFont="1" applyFill="1" applyBorder="1" applyAlignment="1">
      <alignment/>
      <protection/>
    </xf>
    <xf numFmtId="0" fontId="13" fillId="0" borderId="31" xfId="104" applyFont="1" applyFill="1" applyBorder="1" applyAlignment="1">
      <alignment vertical="center"/>
      <protection/>
    </xf>
    <xf numFmtId="3" fontId="13" fillId="0" borderId="31" xfId="104" applyNumberFormat="1" applyFont="1" applyFill="1" applyBorder="1" applyAlignment="1">
      <alignment vertical="center"/>
      <protection/>
    </xf>
    <xf numFmtId="3" fontId="13" fillId="0" borderId="31" xfId="104" applyNumberFormat="1" applyFont="1" applyFill="1" applyBorder="1" applyAlignment="1">
      <alignment vertical="center"/>
      <protection/>
    </xf>
    <xf numFmtId="0" fontId="7" fillId="0" borderId="36" xfId="104" applyFont="1" applyFill="1" applyBorder="1" applyAlignment="1">
      <alignment horizontal="center" vertical="center"/>
      <protection/>
    </xf>
    <xf numFmtId="0" fontId="13" fillId="0" borderId="36" xfId="104" applyFont="1" applyFill="1" applyBorder="1" applyAlignment="1">
      <alignment vertical="center"/>
      <protection/>
    </xf>
    <xf numFmtId="49" fontId="16" fillId="0" borderId="36" xfId="104" applyNumberFormat="1" applyFont="1" applyFill="1" applyBorder="1" applyAlignment="1">
      <alignment horizontal="center" vertical="center"/>
      <protection/>
    </xf>
    <xf numFmtId="3" fontId="16" fillId="0" borderId="36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3" fontId="7" fillId="0" borderId="27" xfId="105" applyNumberFormat="1" applyFont="1" applyFill="1" applyBorder="1" applyAlignment="1">
      <alignment vertical="center"/>
      <protection/>
    </xf>
    <xf numFmtId="3" fontId="12" fillId="0" borderId="28" xfId="105" applyNumberFormat="1" applyFont="1" applyFill="1" applyBorder="1" applyAlignment="1">
      <alignment vertical="center"/>
      <protection/>
    </xf>
    <xf numFmtId="3" fontId="13" fillId="0" borderId="27" xfId="105" applyNumberFormat="1" applyFont="1" applyFill="1" applyBorder="1" applyAlignment="1">
      <alignment vertical="center"/>
      <protection/>
    </xf>
    <xf numFmtId="0" fontId="13" fillId="0" borderId="36" xfId="104" applyFont="1" applyFill="1" applyBorder="1" applyAlignment="1">
      <alignment vertical="center"/>
      <protection/>
    </xf>
    <xf numFmtId="49" fontId="50" fillId="0" borderId="36" xfId="104" applyNumberFormat="1" applyFont="1" applyFill="1" applyBorder="1" applyAlignment="1">
      <alignment horizontal="center" vertical="center"/>
      <protection/>
    </xf>
    <xf numFmtId="3" fontId="50" fillId="0" borderId="36" xfId="104" applyNumberFormat="1" applyFont="1" applyFill="1" applyBorder="1" applyAlignment="1">
      <alignment vertical="center"/>
      <protection/>
    </xf>
    <xf numFmtId="3" fontId="7" fillId="0" borderId="27" xfId="104" applyNumberFormat="1" applyFont="1" applyFill="1" applyBorder="1" applyAlignment="1">
      <alignment vertical="center"/>
      <protection/>
    </xf>
    <xf numFmtId="3" fontId="12" fillId="0" borderId="27" xfId="104" applyNumberFormat="1" applyFont="1" applyFill="1" applyBorder="1" applyAlignment="1">
      <alignment vertical="center"/>
      <protection/>
    </xf>
    <xf numFmtId="3" fontId="7" fillId="0" borderId="29" xfId="104" applyNumberFormat="1" applyFont="1" applyFill="1" applyBorder="1" applyAlignment="1">
      <alignment vertical="center"/>
      <protection/>
    </xf>
    <xf numFmtId="3" fontId="12" fillId="0" borderId="28" xfId="104" applyNumberFormat="1" applyFont="1" applyFill="1" applyBorder="1" applyAlignment="1">
      <alignment vertical="center"/>
      <protection/>
    </xf>
    <xf numFmtId="3" fontId="53" fillId="0" borderId="27" xfId="104" applyNumberFormat="1" applyFont="1" applyFill="1" applyBorder="1" applyAlignment="1">
      <alignment vertical="center"/>
      <protection/>
    </xf>
    <xf numFmtId="3" fontId="13" fillId="0" borderId="29" xfId="105" applyNumberFormat="1" applyFont="1" applyFill="1" applyBorder="1" applyAlignment="1">
      <alignment vertical="center"/>
      <protection/>
    </xf>
    <xf numFmtId="3" fontId="13" fillId="0" borderId="28" xfId="105" applyNumberFormat="1" applyFont="1" applyFill="1" applyBorder="1" applyAlignment="1">
      <alignment vertical="center"/>
      <protection/>
    </xf>
    <xf numFmtId="0" fontId="13" fillId="0" borderId="27" xfId="104" applyFont="1" applyFill="1" applyBorder="1" applyAlignment="1">
      <alignment vertical="center"/>
      <protection/>
    </xf>
    <xf numFmtId="49" fontId="13" fillId="0" borderId="27" xfId="104" applyNumberFormat="1" applyFont="1" applyFill="1" applyBorder="1" applyAlignment="1">
      <alignment horizontal="center"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3" fontId="16" fillId="0" borderId="39" xfId="104" applyNumberFormat="1" applyFont="1" applyFill="1" applyBorder="1" applyAlignment="1">
      <alignment vertical="center"/>
      <protection/>
    </xf>
    <xf numFmtId="3" fontId="16" fillId="0" borderId="19" xfId="104" applyNumberFormat="1" applyFont="1" applyFill="1" applyBorder="1" applyAlignment="1">
      <alignment vertical="center"/>
      <protection/>
    </xf>
    <xf numFmtId="3" fontId="7" fillId="0" borderId="29" xfId="105" applyNumberFormat="1" applyFont="1" applyFill="1" applyBorder="1" applyAlignment="1">
      <alignment vertical="center"/>
      <protection/>
    </xf>
    <xf numFmtId="3" fontId="7" fillId="0" borderId="42" xfId="0" applyNumberFormat="1" applyFont="1" applyFill="1" applyBorder="1" applyAlignment="1">
      <alignment/>
    </xf>
    <xf numFmtId="0" fontId="10" fillId="0" borderId="22" xfId="106" applyFont="1" applyFill="1" applyBorder="1" applyAlignment="1">
      <alignment horizontal="center" vertical="center"/>
      <protection/>
    </xf>
    <xf numFmtId="0" fontId="10" fillId="0" borderId="23" xfId="106" applyFont="1" applyFill="1" applyBorder="1" applyAlignment="1">
      <alignment horizontal="center" vertical="center"/>
      <protection/>
    </xf>
    <xf numFmtId="0" fontId="9" fillId="0" borderId="23" xfId="106" applyFill="1" applyBorder="1" applyAlignment="1">
      <alignment vertical="center"/>
      <protection/>
    </xf>
    <xf numFmtId="0" fontId="9" fillId="0" borderId="23" xfId="106" applyFill="1" applyBorder="1" applyAlignment="1">
      <alignment horizontal="center" vertical="center"/>
      <protection/>
    </xf>
    <xf numFmtId="0" fontId="10" fillId="0" borderId="34" xfId="106" applyFont="1" applyFill="1" applyBorder="1" applyAlignment="1">
      <alignment horizontal="center" vertical="center"/>
      <protection/>
    </xf>
    <xf numFmtId="3" fontId="12" fillId="0" borderId="27" xfId="105" applyNumberFormat="1" applyFont="1" applyFill="1" applyBorder="1" applyAlignment="1">
      <alignment vertical="center"/>
      <protection/>
    </xf>
    <xf numFmtId="0" fontId="10" fillId="0" borderId="22" xfId="106" applyFont="1" applyFill="1" applyBorder="1" applyAlignment="1">
      <alignment horizontal="center" vertical="center"/>
      <protection/>
    </xf>
    <xf numFmtId="0" fontId="10" fillId="0" borderId="34" xfId="106" applyFont="1" applyFill="1" applyBorder="1" applyAlignment="1">
      <alignment horizontal="center" vertical="center"/>
      <protection/>
    </xf>
    <xf numFmtId="0" fontId="7" fillId="0" borderId="46" xfId="104" applyFont="1" applyFill="1" applyBorder="1" applyAlignment="1">
      <alignment horizontal="center" vertical="center"/>
      <protection/>
    </xf>
    <xf numFmtId="49" fontId="13" fillId="0" borderId="65" xfId="104" applyNumberFormat="1" applyFont="1" applyFill="1" applyBorder="1" applyAlignment="1">
      <alignment horizontal="center" vertical="center"/>
      <protection/>
    </xf>
    <xf numFmtId="3" fontId="13" fillId="0" borderId="46" xfId="104" applyNumberFormat="1" applyFont="1" applyFill="1" applyBorder="1" applyAlignment="1">
      <alignment vertical="center"/>
      <protection/>
    </xf>
    <xf numFmtId="3" fontId="7" fillId="0" borderId="46" xfId="104" applyNumberFormat="1" applyFont="1" applyFill="1" applyBorder="1" applyAlignment="1">
      <alignment horizontal="center" vertical="center" wrapText="1"/>
      <protection/>
    </xf>
    <xf numFmtId="3" fontId="7" fillId="0" borderId="28" xfId="105" applyNumberFormat="1" applyFont="1" applyFill="1" applyBorder="1" applyAlignment="1">
      <alignment vertical="center"/>
      <protection/>
    </xf>
    <xf numFmtId="0" fontId="10" fillId="0" borderId="12" xfId="106" applyFont="1" applyFill="1" applyBorder="1" applyAlignment="1">
      <alignment vertical="center"/>
      <protection/>
    </xf>
    <xf numFmtId="0" fontId="7" fillId="0" borderId="58" xfId="104" applyFont="1" applyFill="1" applyBorder="1" applyAlignment="1">
      <alignment horizontal="center" vertical="center"/>
      <protection/>
    </xf>
    <xf numFmtId="49" fontId="7" fillId="0" borderId="52" xfId="104" applyNumberFormat="1" applyFont="1" applyFill="1" applyBorder="1" applyAlignment="1">
      <alignment horizontal="left" vertical="center"/>
      <protection/>
    </xf>
    <xf numFmtId="49" fontId="7" fillId="0" borderId="52" xfId="104" applyNumberFormat="1" applyFont="1" applyFill="1" applyBorder="1" applyAlignment="1">
      <alignment horizontal="center" vertical="center"/>
      <protection/>
    </xf>
    <xf numFmtId="3" fontId="15" fillId="0" borderId="52" xfId="104" applyNumberFormat="1" applyFont="1" applyFill="1" applyBorder="1" applyAlignment="1">
      <alignment vertical="center"/>
      <protection/>
    </xf>
    <xf numFmtId="3" fontId="15" fillId="0" borderId="52" xfId="104" applyNumberFormat="1" applyFont="1" applyFill="1" applyBorder="1" applyAlignment="1">
      <alignment vertical="center"/>
      <protection/>
    </xf>
    <xf numFmtId="3" fontId="15" fillId="0" borderId="56" xfId="104" applyNumberFormat="1" applyFont="1" applyFill="1" applyBorder="1" applyAlignment="1">
      <alignment vertical="center"/>
      <protection/>
    </xf>
    <xf numFmtId="0" fontId="13" fillId="0" borderId="27" xfId="104" applyFont="1" applyFill="1" applyBorder="1" applyAlignment="1">
      <alignment vertical="center"/>
      <protection/>
    </xf>
    <xf numFmtId="49" fontId="7" fillId="0" borderId="27" xfId="104" applyNumberFormat="1" applyFont="1" applyFill="1" applyBorder="1" applyAlignment="1">
      <alignment horizontal="left" vertical="center"/>
      <protection/>
    </xf>
    <xf numFmtId="49" fontId="7" fillId="0" borderId="27" xfId="104" applyNumberFormat="1" applyFont="1" applyFill="1" applyBorder="1" applyAlignment="1">
      <alignment horizontal="center" vertical="center"/>
      <protection/>
    </xf>
    <xf numFmtId="3" fontId="15" fillId="0" borderId="27" xfId="104" applyNumberFormat="1" applyFont="1" applyFill="1" applyBorder="1" applyAlignment="1">
      <alignment vertical="center"/>
      <protection/>
    </xf>
    <xf numFmtId="3" fontId="15" fillId="0" borderId="27" xfId="104" applyNumberFormat="1" applyFont="1" applyFill="1" applyBorder="1" applyAlignment="1">
      <alignment vertical="center"/>
      <protection/>
    </xf>
    <xf numFmtId="3" fontId="15" fillId="0" borderId="27" xfId="104" applyNumberFormat="1" applyFont="1" applyFill="1" applyBorder="1" applyAlignment="1">
      <alignment vertical="center"/>
      <protection/>
    </xf>
    <xf numFmtId="49" fontId="13" fillId="0" borderId="27" xfId="104" applyNumberFormat="1" applyFont="1" applyFill="1" applyBorder="1" applyAlignment="1">
      <alignment horizontal="left" vertical="center"/>
      <protection/>
    </xf>
    <xf numFmtId="49" fontId="13" fillId="0" borderId="27" xfId="104" applyNumberFormat="1" applyFont="1" applyFill="1" applyBorder="1" applyAlignment="1">
      <alignment horizontal="center"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0" fontId="13" fillId="0" borderId="28" xfId="104" applyFont="1" applyFill="1" applyBorder="1" applyAlignment="1">
      <alignment vertical="center"/>
      <protection/>
    </xf>
    <xf numFmtId="49" fontId="13" fillId="0" borderId="28" xfId="104" applyNumberFormat="1" applyFont="1" applyFill="1" applyBorder="1" applyAlignment="1">
      <alignment horizontal="left" vertical="center"/>
      <protection/>
    </xf>
    <xf numFmtId="49" fontId="13" fillId="0" borderId="28" xfId="104" applyNumberFormat="1" applyFont="1" applyFill="1" applyBorder="1" applyAlignment="1">
      <alignment horizontal="center" vertical="center"/>
      <protection/>
    </xf>
    <xf numFmtId="3" fontId="16" fillId="0" borderId="28" xfId="104" applyNumberFormat="1" applyFont="1" applyFill="1" applyBorder="1" applyAlignment="1">
      <alignment vertical="center"/>
      <protection/>
    </xf>
    <xf numFmtId="0" fontId="7" fillId="0" borderId="66" xfId="104" applyFont="1" applyFill="1" applyBorder="1" applyAlignment="1">
      <alignment vertical="center"/>
      <protection/>
    </xf>
    <xf numFmtId="49" fontId="7" fillId="0" borderId="67" xfId="104" applyNumberFormat="1" applyFont="1" applyFill="1" applyBorder="1" applyAlignment="1">
      <alignment horizontal="left" vertical="center"/>
      <protection/>
    </xf>
    <xf numFmtId="3" fontId="7" fillId="0" borderId="67" xfId="104" applyNumberFormat="1" applyFont="1" applyFill="1" applyBorder="1" applyAlignment="1">
      <alignment vertical="center"/>
      <protection/>
    </xf>
    <xf numFmtId="0" fontId="7" fillId="0" borderId="68" xfId="104" applyFont="1" applyFill="1" applyBorder="1" applyAlignment="1">
      <alignment vertical="center"/>
      <protection/>
    </xf>
    <xf numFmtId="49" fontId="7" fillId="0" borderId="45" xfId="104" applyNumberFormat="1" applyFont="1" applyFill="1" applyBorder="1" applyAlignment="1">
      <alignment horizontal="left" vertical="center"/>
      <protection/>
    </xf>
    <xf numFmtId="3" fontId="12" fillId="0" borderId="45" xfId="104" applyNumberFormat="1" applyFont="1" applyFill="1" applyBorder="1" applyAlignment="1">
      <alignment vertical="center"/>
      <protection/>
    </xf>
    <xf numFmtId="0" fontId="7" fillId="0" borderId="11" xfId="104" applyFont="1" applyFill="1" applyBorder="1" applyAlignment="1">
      <alignment vertical="center"/>
      <protection/>
    </xf>
    <xf numFmtId="49" fontId="7" fillId="0" borderId="43" xfId="104" applyNumberFormat="1" applyFont="1" applyFill="1" applyBorder="1" applyAlignment="1">
      <alignment horizontal="left" vertical="center"/>
      <protection/>
    </xf>
    <xf numFmtId="3" fontId="7" fillId="0" borderId="43" xfId="104" applyNumberFormat="1" applyFont="1" applyFill="1" applyBorder="1" applyAlignment="1">
      <alignment vertical="center"/>
      <protection/>
    </xf>
    <xf numFmtId="0" fontId="10" fillId="0" borderId="23" xfId="106" applyFont="1" applyFill="1" applyBorder="1" applyAlignment="1">
      <alignment horizontal="center" vertical="center"/>
      <protection/>
    </xf>
    <xf numFmtId="0" fontId="7" fillId="0" borderId="51" xfId="104" applyFont="1" applyFill="1" applyBorder="1" applyAlignment="1">
      <alignment vertical="center"/>
      <protection/>
    </xf>
    <xf numFmtId="49" fontId="7" fillId="0" borderId="44" xfId="104" applyNumberFormat="1" applyFont="1" applyFill="1" applyBorder="1" applyAlignment="1">
      <alignment horizontal="left" vertical="center"/>
      <protection/>
    </xf>
    <xf numFmtId="3" fontId="12" fillId="0" borderId="44" xfId="104" applyNumberFormat="1" applyFont="1" applyFill="1" applyBorder="1" applyAlignment="1">
      <alignment vertical="center"/>
      <protection/>
    </xf>
    <xf numFmtId="3" fontId="7" fillId="0" borderId="44" xfId="104" applyNumberFormat="1" applyFont="1" applyFill="1" applyBorder="1" applyAlignment="1">
      <alignment vertical="center"/>
      <protection/>
    </xf>
    <xf numFmtId="49" fontId="7" fillId="0" borderId="45" xfId="104" applyNumberFormat="1" applyFont="1" applyFill="1" applyBorder="1" applyAlignment="1">
      <alignment horizontal="center" vertical="center"/>
      <protection/>
    </xf>
    <xf numFmtId="3" fontId="7" fillId="0" borderId="45" xfId="104" applyNumberFormat="1" applyFont="1" applyFill="1" applyBorder="1" applyAlignment="1">
      <alignment vertical="center"/>
      <protection/>
    </xf>
    <xf numFmtId="49" fontId="7" fillId="0" borderId="43" xfId="104" applyNumberFormat="1" applyFont="1" applyFill="1" applyBorder="1" applyAlignment="1">
      <alignment horizontal="center" vertical="center"/>
      <protection/>
    </xf>
    <xf numFmtId="0" fontId="10" fillId="0" borderId="39" xfId="106" applyFont="1" applyFill="1" applyBorder="1" applyAlignment="1">
      <alignment horizontal="center" vertical="center"/>
      <protection/>
    </xf>
    <xf numFmtId="0" fontId="7" fillId="0" borderId="60" xfId="104" applyFont="1" applyFill="1" applyBorder="1" applyAlignment="1">
      <alignment vertical="center"/>
      <protection/>
    </xf>
    <xf numFmtId="49" fontId="7" fillId="0" borderId="49" xfId="104" applyNumberFormat="1" applyFont="1" applyFill="1" applyBorder="1" applyAlignment="1">
      <alignment horizontal="left" vertical="center"/>
      <protection/>
    </xf>
    <xf numFmtId="49" fontId="7" fillId="0" borderId="40" xfId="104" applyNumberFormat="1" applyFont="1" applyFill="1" applyBorder="1" applyAlignment="1">
      <alignment horizontal="center" vertical="center"/>
      <protection/>
    </xf>
    <xf numFmtId="3" fontId="12" fillId="0" borderId="40" xfId="104" applyNumberFormat="1" applyFont="1" applyFill="1" applyBorder="1" applyAlignment="1">
      <alignment vertical="center"/>
      <protection/>
    </xf>
    <xf numFmtId="3" fontId="12" fillId="0" borderId="53" xfId="104" applyNumberFormat="1" applyFont="1" applyFill="1" applyBorder="1" applyAlignment="1">
      <alignment vertical="center"/>
      <protection/>
    </xf>
    <xf numFmtId="3" fontId="12" fillId="0" borderId="36" xfId="104" applyNumberFormat="1" applyFont="1" applyFill="1" applyBorder="1" applyAlignment="1">
      <alignment vertical="center"/>
      <protection/>
    </xf>
    <xf numFmtId="3" fontId="12" fillId="0" borderId="49" xfId="104" applyNumberFormat="1" applyFont="1" applyFill="1" applyBorder="1" applyAlignment="1">
      <alignment vertical="center"/>
      <protection/>
    </xf>
    <xf numFmtId="3" fontId="7" fillId="0" borderId="49" xfId="104" applyNumberFormat="1" applyFont="1" applyFill="1" applyBorder="1" applyAlignment="1">
      <alignment vertical="center"/>
      <protection/>
    </xf>
    <xf numFmtId="3" fontId="7" fillId="0" borderId="19" xfId="104" applyNumberFormat="1" applyFont="1" applyFill="1" applyBorder="1" applyAlignment="1">
      <alignment vertical="center"/>
      <protection/>
    </xf>
    <xf numFmtId="0" fontId="13" fillId="0" borderId="31" xfId="104" applyFont="1" applyFill="1" applyBorder="1" applyAlignment="1">
      <alignment vertical="center"/>
      <protection/>
    </xf>
    <xf numFmtId="49" fontId="13" fillId="0" borderId="31" xfId="104" applyNumberFormat="1" applyFont="1" applyFill="1" applyBorder="1" applyAlignment="1">
      <alignment horizontal="left" vertical="center"/>
      <protection/>
    </xf>
    <xf numFmtId="3" fontId="13" fillId="0" borderId="31" xfId="104" applyNumberFormat="1" applyFont="1" applyFill="1" applyBorder="1" applyAlignment="1">
      <alignment vertical="center"/>
      <protection/>
    </xf>
    <xf numFmtId="3" fontId="13" fillId="0" borderId="29" xfId="104" applyNumberFormat="1" applyFont="1" applyFill="1" applyBorder="1" applyAlignment="1">
      <alignment vertical="center"/>
      <protection/>
    </xf>
    <xf numFmtId="49" fontId="13" fillId="0" borderId="36" xfId="104" applyNumberFormat="1" applyFont="1" applyFill="1" applyBorder="1" applyAlignment="1">
      <alignment horizontal="left" vertical="center"/>
      <protection/>
    </xf>
    <xf numFmtId="3" fontId="16" fillId="0" borderId="27" xfId="104" applyNumberFormat="1" applyFont="1" applyFill="1" applyBorder="1" applyAlignment="1">
      <alignment vertical="center"/>
      <protection/>
    </xf>
    <xf numFmtId="49" fontId="17" fillId="0" borderId="33" xfId="104" applyNumberFormat="1" applyFont="1" applyFill="1" applyBorder="1" applyAlignment="1">
      <alignment horizontal="center" vertical="center"/>
      <protection/>
    </xf>
    <xf numFmtId="3" fontId="7" fillId="0" borderId="31" xfId="104" applyNumberFormat="1" applyFont="1" applyFill="1" applyBorder="1" applyAlignment="1">
      <alignment vertical="center"/>
      <protection/>
    </xf>
    <xf numFmtId="3" fontId="7" fillId="0" borderId="33" xfId="104" applyNumberFormat="1" applyFont="1" applyFill="1" applyBorder="1" applyAlignment="1">
      <alignment vertical="center"/>
      <protection/>
    </xf>
    <xf numFmtId="49" fontId="17" fillId="0" borderId="23" xfId="104" applyNumberFormat="1" applyFont="1" applyFill="1" applyBorder="1" applyAlignment="1">
      <alignment horizontal="center" vertical="center"/>
      <protection/>
    </xf>
    <xf numFmtId="49" fontId="7" fillId="0" borderId="44" xfId="104" applyNumberFormat="1" applyFont="1" applyFill="1" applyBorder="1" applyAlignment="1">
      <alignment horizontal="center" vertical="center"/>
      <protection/>
    </xf>
    <xf numFmtId="3" fontId="12" fillId="0" borderId="10" xfId="104" applyNumberFormat="1" applyFont="1" applyFill="1" applyBorder="1" applyAlignment="1">
      <alignment vertical="center"/>
      <protection/>
    </xf>
    <xf numFmtId="0" fontId="7" fillId="0" borderId="69" xfId="104" applyFont="1" applyFill="1" applyBorder="1" applyAlignment="1">
      <alignment horizontal="center" vertical="center"/>
      <protection/>
    </xf>
    <xf numFmtId="49" fontId="7" fillId="0" borderId="36" xfId="104" applyNumberFormat="1" applyFont="1" applyFill="1" applyBorder="1" applyAlignment="1">
      <alignment horizontal="left" vertical="center"/>
      <protection/>
    </xf>
    <xf numFmtId="49" fontId="7" fillId="0" borderId="39" xfId="104" applyNumberFormat="1" applyFont="1" applyFill="1" applyBorder="1" applyAlignment="1">
      <alignment horizontal="left" vertical="center"/>
      <protection/>
    </xf>
    <xf numFmtId="49" fontId="7" fillId="0" borderId="49" xfId="104" applyNumberFormat="1" applyFont="1" applyFill="1" applyBorder="1" applyAlignment="1">
      <alignment horizontal="center" vertical="center"/>
      <protection/>
    </xf>
    <xf numFmtId="3" fontId="15" fillId="0" borderId="49" xfId="104" applyNumberFormat="1" applyFont="1" applyFill="1" applyBorder="1" applyAlignment="1">
      <alignment vertical="center"/>
      <protection/>
    </xf>
    <xf numFmtId="3" fontId="15" fillId="0" borderId="70" xfId="104" applyNumberFormat="1" applyFont="1" applyFill="1" applyBorder="1" applyAlignment="1">
      <alignment vertical="center"/>
      <protection/>
    </xf>
    <xf numFmtId="3" fontId="7" fillId="0" borderId="36" xfId="104" applyNumberFormat="1" applyFont="1" applyFill="1" applyBorder="1" applyAlignment="1">
      <alignment vertical="center"/>
      <protection/>
    </xf>
    <xf numFmtId="3" fontId="15" fillId="0" borderId="39" xfId="104" applyNumberFormat="1" applyFont="1" applyFill="1" applyBorder="1" applyAlignment="1">
      <alignment vertical="center"/>
      <protection/>
    </xf>
    <xf numFmtId="3" fontId="15" fillId="0" borderId="71" xfId="104" applyNumberFormat="1" applyFont="1" applyFill="1" applyBorder="1" applyAlignment="1">
      <alignment vertical="center"/>
      <protection/>
    </xf>
    <xf numFmtId="3" fontId="13" fillId="0" borderId="31" xfId="104" applyNumberFormat="1" applyFont="1" applyFill="1" applyBorder="1" applyAlignment="1">
      <alignment vertical="center"/>
      <protection/>
    </xf>
    <xf numFmtId="3" fontId="13" fillId="0" borderId="36" xfId="104" applyNumberFormat="1" applyFont="1" applyFill="1" applyBorder="1" applyAlignment="1">
      <alignment vertical="center"/>
      <protection/>
    </xf>
    <xf numFmtId="0" fontId="7" fillId="0" borderId="33" xfId="104" applyFont="1" applyFill="1" applyBorder="1" applyAlignment="1">
      <alignment horizontal="center"/>
      <protection/>
    </xf>
    <xf numFmtId="0" fontId="13" fillId="0" borderId="47" xfId="104" applyFont="1" applyFill="1" applyBorder="1" applyAlignment="1">
      <alignment/>
      <protection/>
    </xf>
    <xf numFmtId="49" fontId="13" fillId="0" borderId="47" xfId="104" applyNumberFormat="1" applyFont="1" applyFill="1" applyBorder="1" applyAlignment="1">
      <alignment horizontal="center"/>
      <protection/>
    </xf>
    <xf numFmtId="3" fontId="13" fillId="0" borderId="47" xfId="104" applyNumberFormat="1" applyFont="1" applyFill="1" applyBorder="1" applyAlignment="1">
      <alignment horizontal="center"/>
      <protection/>
    </xf>
    <xf numFmtId="3" fontId="13" fillId="0" borderId="47" xfId="104" applyNumberFormat="1" applyFont="1" applyFill="1" applyBorder="1">
      <alignment/>
      <protection/>
    </xf>
    <xf numFmtId="3" fontId="13" fillId="0" borderId="47" xfId="104" applyNumberFormat="1" applyFont="1" applyFill="1" applyBorder="1">
      <alignment/>
      <protection/>
    </xf>
    <xf numFmtId="3" fontId="13" fillId="0" borderId="48" xfId="104" applyNumberFormat="1" applyFont="1" applyFill="1" applyBorder="1">
      <alignment/>
      <protection/>
    </xf>
    <xf numFmtId="0" fontId="13" fillId="0" borderId="40" xfId="104" applyFont="1" applyFill="1" applyBorder="1" applyAlignment="1">
      <alignment/>
      <protection/>
    </xf>
    <xf numFmtId="3" fontId="16" fillId="0" borderId="40" xfId="104" applyNumberFormat="1" applyFont="1" applyFill="1" applyBorder="1" applyAlignment="1">
      <alignment horizontal="center"/>
      <protection/>
    </xf>
    <xf numFmtId="3" fontId="16" fillId="0" borderId="40" xfId="104" applyNumberFormat="1" applyFont="1" applyFill="1" applyBorder="1">
      <alignment/>
      <protection/>
    </xf>
    <xf numFmtId="3" fontId="13" fillId="0" borderId="53" xfId="104" applyNumberFormat="1" applyFont="1" applyFill="1" applyBorder="1">
      <alignment/>
      <protection/>
    </xf>
    <xf numFmtId="0" fontId="10" fillId="0" borderId="32" xfId="107" applyFont="1" applyFill="1" applyBorder="1" applyAlignment="1">
      <alignment/>
      <protection/>
    </xf>
    <xf numFmtId="49" fontId="7" fillId="0" borderId="32" xfId="104" applyNumberFormat="1" applyFont="1" applyFill="1" applyBorder="1" applyAlignment="1">
      <alignment horizontal="left"/>
      <protection/>
    </xf>
    <xf numFmtId="0" fontId="10" fillId="0" borderId="32" xfId="107" applyFont="1" applyFill="1" applyBorder="1">
      <alignment/>
      <protection/>
    </xf>
    <xf numFmtId="49" fontId="7" fillId="0" borderId="47" xfId="107" applyNumberFormat="1" applyFont="1" applyFill="1" applyBorder="1" applyAlignment="1">
      <alignment horizontal="center"/>
      <protection/>
    </xf>
    <xf numFmtId="3" fontId="10" fillId="0" borderId="32" xfId="107" applyNumberFormat="1" applyFont="1" applyFill="1" applyBorder="1">
      <alignment/>
      <protection/>
    </xf>
    <xf numFmtId="3" fontId="7" fillId="0" borderId="47" xfId="107" applyNumberFormat="1" applyFont="1" applyFill="1" applyBorder="1">
      <alignment/>
      <protection/>
    </xf>
    <xf numFmtId="3" fontId="7" fillId="0" borderId="32" xfId="104" applyNumberFormat="1" applyFont="1" applyFill="1" applyBorder="1">
      <alignment/>
      <protection/>
    </xf>
    <xf numFmtId="3" fontId="7" fillId="0" borderId="35" xfId="104" applyNumberFormat="1" applyFont="1" applyFill="1" applyBorder="1">
      <alignment/>
      <protection/>
    </xf>
    <xf numFmtId="49" fontId="7" fillId="0" borderId="24" xfId="104" applyNumberFormat="1" applyFont="1" applyFill="1" applyBorder="1" applyAlignment="1">
      <alignment horizontal="left"/>
      <protection/>
    </xf>
    <xf numFmtId="3" fontId="41" fillId="0" borderId="24" xfId="107" applyNumberFormat="1" applyFont="1" applyFill="1" applyBorder="1">
      <alignment/>
      <protection/>
    </xf>
    <xf numFmtId="3" fontId="12" fillId="0" borderId="40" xfId="104" applyNumberFormat="1" applyFont="1" applyFill="1" applyBorder="1">
      <alignment/>
      <protection/>
    </xf>
    <xf numFmtId="3" fontId="12" fillId="0" borderId="24" xfId="104" applyNumberFormat="1" applyFont="1" applyFill="1" applyBorder="1">
      <alignment/>
      <protection/>
    </xf>
    <xf numFmtId="3" fontId="15" fillId="0" borderId="12" xfId="104" applyNumberFormat="1" applyFont="1" applyFill="1" applyBorder="1">
      <alignment/>
      <protection/>
    </xf>
    <xf numFmtId="3" fontId="7" fillId="0" borderId="47" xfId="107" applyNumberFormat="1" applyFont="1" applyFill="1" applyBorder="1" applyAlignment="1">
      <alignment horizontal="center"/>
      <protection/>
    </xf>
    <xf numFmtId="3" fontId="13" fillId="0" borderId="47" xfId="107" applyNumberFormat="1" applyFont="1" applyFill="1" applyBorder="1">
      <alignment/>
      <protection/>
    </xf>
    <xf numFmtId="3" fontId="12" fillId="0" borderId="32" xfId="104" applyNumberFormat="1" applyFont="1" applyFill="1" applyBorder="1">
      <alignment/>
      <protection/>
    </xf>
    <xf numFmtId="3" fontId="7" fillId="0" borderId="20" xfId="107" applyNumberFormat="1" applyFont="1" applyFill="1" applyBorder="1">
      <alignment/>
      <protection/>
    </xf>
    <xf numFmtId="3" fontId="12" fillId="0" borderId="24" xfId="104" applyNumberFormat="1" applyFont="1" applyFill="1" applyBorder="1">
      <alignment/>
      <protection/>
    </xf>
    <xf numFmtId="3" fontId="7" fillId="0" borderId="32" xfId="107" applyNumberFormat="1" applyFont="1" applyFill="1" applyBorder="1">
      <alignment/>
      <protection/>
    </xf>
    <xf numFmtId="49" fontId="7" fillId="0" borderId="20" xfId="104" applyNumberFormat="1" applyFont="1" applyFill="1" applyBorder="1" applyAlignment="1">
      <alignment horizontal="left"/>
      <protection/>
    </xf>
    <xf numFmtId="49" fontId="7" fillId="0" borderId="20" xfId="104" applyNumberFormat="1" applyFont="1" applyFill="1" applyBorder="1" applyAlignment="1">
      <alignment horizontal="center"/>
      <protection/>
    </xf>
    <xf numFmtId="3" fontId="12" fillId="0" borderId="20" xfId="104" applyNumberFormat="1" applyFont="1" applyFill="1" applyBorder="1">
      <alignment/>
      <protection/>
    </xf>
    <xf numFmtId="3" fontId="15" fillId="0" borderId="21" xfId="104" applyNumberFormat="1" applyFont="1" applyFill="1" applyBorder="1">
      <alignment/>
      <protection/>
    </xf>
    <xf numFmtId="0" fontId="10" fillId="0" borderId="20" xfId="107" applyFont="1" applyFill="1" applyBorder="1" applyAlignment="1">
      <alignment wrapText="1"/>
      <protection/>
    </xf>
    <xf numFmtId="3" fontId="12" fillId="0" borderId="32" xfId="104" applyNumberFormat="1" applyFont="1" applyFill="1" applyBorder="1">
      <alignment/>
      <protection/>
    </xf>
    <xf numFmtId="3" fontId="15" fillId="0" borderId="35" xfId="104" applyNumberFormat="1" applyFont="1" applyFill="1" applyBorder="1">
      <alignment/>
      <protection/>
    </xf>
    <xf numFmtId="0" fontId="10" fillId="0" borderId="24" xfId="107" applyFont="1" applyFill="1" applyBorder="1" applyAlignment="1">
      <alignment wrapText="1"/>
      <protection/>
    </xf>
    <xf numFmtId="0" fontId="10" fillId="0" borderId="32" xfId="107" applyFont="1" applyFill="1" applyBorder="1" applyAlignment="1">
      <alignment horizontal="left"/>
      <protection/>
    </xf>
    <xf numFmtId="0" fontId="10" fillId="0" borderId="20" xfId="107" applyFont="1" applyFill="1" applyBorder="1" applyAlignment="1">
      <alignment horizontal="left"/>
      <protection/>
    </xf>
    <xf numFmtId="0" fontId="10" fillId="0" borderId="24" xfId="107" applyFont="1" applyFill="1" applyBorder="1" applyAlignment="1">
      <alignment horizontal="left"/>
      <protection/>
    </xf>
    <xf numFmtId="0" fontId="10" fillId="0" borderId="32" xfId="107" applyFont="1" applyFill="1" applyBorder="1" applyAlignment="1">
      <alignment horizontal="left" wrapText="1"/>
      <protection/>
    </xf>
    <xf numFmtId="0" fontId="7" fillId="0" borderId="20" xfId="104" applyFont="1" applyFill="1" applyBorder="1">
      <alignment/>
      <protection/>
    </xf>
    <xf numFmtId="0" fontId="7" fillId="0" borderId="20" xfId="104" applyFont="1" applyFill="1" applyBorder="1" applyAlignment="1">
      <alignment horizontal="center"/>
      <protection/>
    </xf>
    <xf numFmtId="3" fontId="10" fillId="0" borderId="20" xfId="104" applyNumberFormat="1" applyFont="1" applyFill="1" applyBorder="1">
      <alignment/>
      <protection/>
    </xf>
    <xf numFmtId="0" fontId="7" fillId="0" borderId="24" xfId="104" applyFont="1" applyFill="1" applyBorder="1">
      <alignment/>
      <protection/>
    </xf>
    <xf numFmtId="0" fontId="7" fillId="0" borderId="24" xfId="104" applyFont="1" applyFill="1" applyBorder="1" applyAlignment="1">
      <alignment horizontal="center"/>
      <protection/>
    </xf>
    <xf numFmtId="0" fontId="11" fillId="0" borderId="24" xfId="104" applyFont="1" applyFill="1" applyBorder="1">
      <alignment/>
      <protection/>
    </xf>
    <xf numFmtId="0" fontId="7" fillId="0" borderId="21" xfId="104" applyFont="1" applyFill="1" applyBorder="1">
      <alignment/>
      <protection/>
    </xf>
    <xf numFmtId="0" fontId="10" fillId="0" borderId="24" xfId="104" applyFont="1" applyFill="1" applyBorder="1" applyAlignment="1">
      <alignment horizontal="left"/>
      <protection/>
    </xf>
    <xf numFmtId="3" fontId="15" fillId="0" borderId="24" xfId="104" applyNumberFormat="1" applyFont="1" applyFill="1" applyBorder="1">
      <alignment/>
      <protection/>
    </xf>
    <xf numFmtId="0" fontId="7" fillId="0" borderId="12" xfId="104" applyFont="1" applyFill="1" applyBorder="1">
      <alignment/>
      <protection/>
    </xf>
    <xf numFmtId="49" fontId="7" fillId="0" borderId="20" xfId="104" applyNumberFormat="1" applyFont="1" applyFill="1" applyBorder="1" applyAlignment="1">
      <alignment/>
      <protection/>
    </xf>
    <xf numFmtId="0" fontId="7" fillId="0" borderId="72" xfId="104" applyFont="1" applyFill="1" applyBorder="1" applyAlignment="1">
      <alignment horizontal="center" vertical="center"/>
      <protection/>
    </xf>
    <xf numFmtId="0" fontId="13" fillId="0" borderId="73" xfId="104" applyFont="1" applyFill="1" applyBorder="1" applyAlignment="1">
      <alignment vertical="center"/>
      <protection/>
    </xf>
    <xf numFmtId="49" fontId="13" fillId="0" borderId="73" xfId="104" applyNumberFormat="1" applyFont="1" applyFill="1" applyBorder="1" applyAlignment="1">
      <alignment horizontal="center" vertical="center"/>
      <protection/>
    </xf>
    <xf numFmtId="3" fontId="13" fillId="0" borderId="73" xfId="104" applyNumberFormat="1" applyFont="1" applyFill="1" applyBorder="1" applyAlignment="1">
      <alignment vertical="center"/>
      <protection/>
    </xf>
    <xf numFmtId="3" fontId="13" fillId="0" borderId="73" xfId="104" applyNumberFormat="1" applyFont="1" applyFill="1" applyBorder="1" applyAlignment="1">
      <alignment vertical="center"/>
      <protection/>
    </xf>
    <xf numFmtId="3" fontId="13" fillId="0" borderId="74" xfId="104" applyNumberFormat="1" applyFont="1" applyFill="1" applyBorder="1" applyAlignment="1">
      <alignment vertical="center"/>
      <protection/>
    </xf>
    <xf numFmtId="3" fontId="7" fillId="0" borderId="32" xfId="104" applyNumberFormat="1" applyFont="1" applyFill="1" applyBorder="1" applyAlignment="1">
      <alignment vertical="center"/>
      <protection/>
    </xf>
    <xf numFmtId="0" fontId="13" fillId="0" borderId="32" xfId="104" applyFont="1" applyFill="1" applyBorder="1" applyAlignment="1">
      <alignment/>
      <protection/>
    </xf>
    <xf numFmtId="3" fontId="12" fillId="0" borderId="71" xfId="104" applyNumberFormat="1" applyFont="1" applyFill="1" applyBorder="1">
      <alignment/>
      <protection/>
    </xf>
    <xf numFmtId="3" fontId="7" fillId="0" borderId="71" xfId="107" applyNumberFormat="1" applyFont="1" applyFill="1" applyBorder="1">
      <alignment/>
      <protection/>
    </xf>
    <xf numFmtId="3" fontId="15" fillId="0" borderId="35" xfId="104" applyNumberFormat="1" applyFont="1" applyFill="1" applyBorder="1">
      <alignment/>
      <protection/>
    </xf>
    <xf numFmtId="3" fontId="43" fillId="0" borderId="32" xfId="104" applyNumberFormat="1" applyFont="1" applyFill="1" applyBorder="1">
      <alignment/>
      <protection/>
    </xf>
    <xf numFmtId="3" fontId="10" fillId="0" borderId="32" xfId="104" applyNumberFormat="1" applyFont="1" applyFill="1" applyBorder="1">
      <alignment/>
      <protection/>
    </xf>
    <xf numFmtId="3" fontId="43" fillId="0" borderId="20" xfId="104" applyNumberFormat="1" applyFont="1" applyFill="1" applyBorder="1">
      <alignment/>
      <protection/>
    </xf>
    <xf numFmtId="3" fontId="43" fillId="0" borderId="24" xfId="104" applyNumberFormat="1" applyFont="1" applyFill="1" applyBorder="1">
      <alignment/>
      <protection/>
    </xf>
    <xf numFmtId="0" fontId="7" fillId="0" borderId="20" xfId="107" applyFont="1" applyFill="1" applyBorder="1" applyAlignment="1">
      <alignment vertical="top" wrapText="1"/>
      <protection/>
    </xf>
    <xf numFmtId="0" fontId="7" fillId="0" borderId="24" xfId="107" applyFont="1" applyFill="1" applyBorder="1" applyAlignment="1">
      <alignment vertical="top" wrapText="1"/>
      <protection/>
    </xf>
    <xf numFmtId="49" fontId="7" fillId="0" borderId="24" xfId="104" applyNumberFormat="1" applyFont="1" applyFill="1" applyBorder="1" applyAlignment="1">
      <alignment/>
      <protection/>
    </xf>
    <xf numFmtId="49" fontId="7" fillId="0" borderId="32" xfId="104" applyNumberFormat="1" applyFont="1" applyFill="1" applyBorder="1" applyAlignment="1">
      <alignment/>
      <protection/>
    </xf>
    <xf numFmtId="0" fontId="7" fillId="0" borderId="31" xfId="104" applyFont="1" applyFill="1" applyBorder="1" applyAlignment="1">
      <alignment horizontal="center"/>
      <protection/>
    </xf>
    <xf numFmtId="49" fontId="13" fillId="0" borderId="31" xfId="104" applyNumberFormat="1" applyFont="1" applyFill="1" applyBorder="1" applyAlignment="1">
      <alignment horizontal="center"/>
      <protection/>
    </xf>
    <xf numFmtId="0" fontId="7" fillId="0" borderId="36" xfId="104" applyFont="1" applyFill="1" applyBorder="1" applyAlignment="1">
      <alignment horizontal="center"/>
      <protection/>
    </xf>
    <xf numFmtId="49" fontId="16" fillId="0" borderId="36" xfId="104" applyNumberFormat="1" applyFont="1" applyFill="1" applyBorder="1" applyAlignment="1">
      <alignment horizontal="center"/>
      <protection/>
    </xf>
    <xf numFmtId="3" fontId="16" fillId="0" borderId="36" xfId="104" applyNumberFormat="1" applyFont="1" applyFill="1" applyBorder="1">
      <alignment/>
      <protection/>
    </xf>
    <xf numFmtId="0" fontId="7" fillId="0" borderId="27" xfId="104" applyFont="1" applyFill="1" applyBorder="1" applyAlignment="1">
      <alignment horizontal="center"/>
      <protection/>
    </xf>
    <xf numFmtId="0" fontId="7" fillId="0" borderId="28" xfId="104" applyFont="1" applyFill="1" applyBorder="1" applyAlignment="1">
      <alignment horizontal="center"/>
      <protection/>
    </xf>
    <xf numFmtId="3" fontId="12" fillId="0" borderId="28" xfId="104" applyNumberFormat="1" applyFont="1" applyFill="1" applyBorder="1">
      <alignment/>
      <protection/>
    </xf>
    <xf numFmtId="3" fontId="15" fillId="0" borderId="28" xfId="104" applyNumberFormat="1" applyFont="1" applyFill="1" applyBorder="1">
      <alignment/>
      <protection/>
    </xf>
    <xf numFmtId="0" fontId="7" fillId="0" borderId="29" xfId="104" applyFont="1" applyFill="1" applyBorder="1" applyAlignment="1">
      <alignment horizontal="center"/>
      <protection/>
    </xf>
    <xf numFmtId="3" fontId="15" fillId="0" borderId="29" xfId="104" applyNumberFormat="1" applyFont="1" applyFill="1" applyBorder="1" applyAlignment="1">
      <alignment horizontal="center"/>
      <protection/>
    </xf>
    <xf numFmtId="3" fontId="15" fillId="0" borderId="28" xfId="104" applyNumberFormat="1" applyFont="1" applyFill="1" applyBorder="1" applyAlignment="1">
      <alignment horizontal="center"/>
      <protection/>
    </xf>
    <xf numFmtId="0" fontId="7" fillId="0" borderId="31" xfId="104" applyFont="1" applyFill="1" applyBorder="1" applyAlignment="1">
      <alignment horizontal="center"/>
      <protection/>
    </xf>
    <xf numFmtId="0" fontId="10" fillId="0" borderId="37" xfId="109" applyFont="1" applyFill="1" applyBorder="1" applyAlignment="1">
      <alignment horizontal="center" vertical="center"/>
      <protection/>
    </xf>
    <xf numFmtId="0" fontId="10" fillId="0" borderId="75" xfId="109" applyFont="1" applyFill="1" applyBorder="1" applyAlignment="1">
      <alignment horizontal="center" vertical="center"/>
      <protection/>
    </xf>
    <xf numFmtId="0" fontId="10" fillId="0" borderId="37" xfId="109" applyFont="1" applyFill="1" applyBorder="1">
      <alignment/>
      <protection/>
    </xf>
    <xf numFmtId="2" fontId="10" fillId="0" borderId="37" xfId="109" applyNumberFormat="1" applyFont="1" applyFill="1" applyBorder="1" applyAlignment="1">
      <alignment horizontal="center" vertical="center" wrapText="1"/>
      <protection/>
    </xf>
    <xf numFmtId="3" fontId="10" fillId="0" borderId="37" xfId="109" applyNumberFormat="1" applyFont="1" applyFill="1" applyBorder="1" applyAlignment="1">
      <alignment vertical="center"/>
      <protection/>
    </xf>
    <xf numFmtId="3" fontId="10" fillId="0" borderId="37" xfId="109" applyNumberFormat="1" applyFont="1" applyFill="1" applyBorder="1">
      <alignment/>
      <protection/>
    </xf>
    <xf numFmtId="0" fontId="45" fillId="0" borderId="37" xfId="109" applyFont="1" applyFill="1" applyBorder="1" applyAlignment="1">
      <alignment vertical="center" wrapText="1"/>
      <protection/>
    </xf>
    <xf numFmtId="0" fontId="10" fillId="0" borderId="30" xfId="109" applyFont="1" applyFill="1" applyBorder="1" applyAlignment="1">
      <alignment horizontal="center" vertical="center"/>
      <protection/>
    </xf>
    <xf numFmtId="0" fontId="10" fillId="0" borderId="57" xfId="109" applyFont="1" applyFill="1" applyBorder="1" applyAlignment="1">
      <alignment horizontal="center" vertical="center"/>
      <protection/>
    </xf>
    <xf numFmtId="0" fontId="10" fillId="0" borderId="30" xfId="109" applyFont="1" applyFill="1" applyBorder="1">
      <alignment/>
      <protection/>
    </xf>
    <xf numFmtId="2" fontId="10" fillId="0" borderId="30" xfId="109" applyNumberFormat="1" applyFont="1" applyFill="1" applyBorder="1" applyAlignment="1">
      <alignment horizontal="center" vertical="center" wrapText="1"/>
      <protection/>
    </xf>
    <xf numFmtId="3" fontId="10" fillId="0" borderId="30" xfId="109" applyNumberFormat="1" applyFont="1" applyFill="1" applyBorder="1">
      <alignment/>
      <protection/>
    </xf>
    <xf numFmtId="0" fontId="45" fillId="0" borderId="30" xfId="109" applyFont="1" applyFill="1" applyBorder="1" applyAlignment="1">
      <alignment vertical="center" wrapText="1"/>
      <protection/>
    </xf>
    <xf numFmtId="49" fontId="10" fillId="0" borderId="30" xfId="109" applyNumberFormat="1" applyFont="1" applyFill="1" applyBorder="1" applyAlignment="1">
      <alignment horizontal="center" vertical="center" wrapText="1"/>
      <protection/>
    </xf>
    <xf numFmtId="3" fontId="10" fillId="0" borderId="30" xfId="109" applyNumberFormat="1" applyFont="1" applyFill="1" applyBorder="1" applyAlignment="1">
      <alignment vertical="center"/>
      <protection/>
    </xf>
    <xf numFmtId="49" fontId="7" fillId="0" borderId="28" xfId="104" applyNumberFormat="1" applyFont="1" applyFill="1" applyBorder="1" applyAlignment="1">
      <alignment horizontal="left" vertical="center"/>
      <protection/>
    </xf>
    <xf numFmtId="0" fontId="7" fillId="0" borderId="27" xfId="104" applyFont="1" applyFill="1" applyBorder="1" applyAlignment="1">
      <alignment horizontal="center"/>
      <protection/>
    </xf>
    <xf numFmtId="3" fontId="12" fillId="0" borderId="27" xfId="104" applyNumberFormat="1" applyFont="1" applyFill="1" applyBorder="1">
      <alignment/>
      <protection/>
    </xf>
    <xf numFmtId="0" fontId="10" fillId="0" borderId="28" xfId="109" applyFont="1" applyFill="1" applyBorder="1" applyAlignment="1">
      <alignment horizontal="center"/>
      <protection/>
    </xf>
    <xf numFmtId="0" fontId="10" fillId="0" borderId="18" xfId="109" applyFont="1" applyFill="1" applyBorder="1">
      <alignment/>
      <protection/>
    </xf>
    <xf numFmtId="0" fontId="10" fillId="0" borderId="28" xfId="109" applyFont="1" applyFill="1" applyBorder="1">
      <alignment/>
      <protection/>
    </xf>
    <xf numFmtId="2" fontId="10" fillId="0" borderId="28" xfId="109" applyNumberFormat="1" applyFont="1" applyFill="1" applyBorder="1" applyAlignment="1">
      <alignment horizontal="center" vertical="center" wrapText="1"/>
      <protection/>
    </xf>
    <xf numFmtId="49" fontId="7" fillId="0" borderId="36" xfId="104" applyNumberFormat="1" applyFont="1" applyFill="1" applyBorder="1" applyAlignment="1">
      <alignment horizontal="left"/>
      <protection/>
    </xf>
    <xf numFmtId="49" fontId="7" fillId="0" borderId="36" xfId="104" applyNumberFormat="1" applyFont="1" applyFill="1" applyBorder="1" applyAlignment="1">
      <alignment horizontal="center"/>
      <protection/>
    </xf>
    <xf numFmtId="3" fontId="12" fillId="0" borderId="36" xfId="104" applyNumberFormat="1" applyFont="1" applyFill="1" applyBorder="1">
      <alignment/>
      <protection/>
    </xf>
    <xf numFmtId="3" fontId="15" fillId="0" borderId="36" xfId="104" applyNumberFormat="1" applyFont="1" applyFill="1" applyBorder="1">
      <alignment/>
      <protection/>
    </xf>
    <xf numFmtId="3" fontId="13" fillId="0" borderId="31" xfId="104" applyNumberFormat="1" applyFont="1" applyFill="1" applyBorder="1">
      <alignment/>
      <protection/>
    </xf>
    <xf numFmtId="3" fontId="16" fillId="0" borderId="36" xfId="104" applyNumberFormat="1" applyFont="1" applyFill="1" applyBorder="1">
      <alignment/>
      <protection/>
    </xf>
    <xf numFmtId="0" fontId="13" fillId="0" borderId="5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 wrapText="1" shrinkToFit="1"/>
    </xf>
    <xf numFmtId="0" fontId="1" fillId="0" borderId="18" xfId="0" applyFont="1" applyFill="1" applyBorder="1" applyAlignment="1">
      <alignment horizontal="left" vertical="top" wrapText="1" shrinkToFi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9" fillId="0" borderId="16" xfId="108" applyFont="1" applyBorder="1" applyAlignment="1">
      <alignment horizontal="left"/>
      <protection/>
    </xf>
    <xf numFmtId="0" fontId="15" fillId="0" borderId="0" xfId="104" applyFont="1" applyFill="1" applyBorder="1" applyAlignment="1">
      <alignment horizontal="left"/>
      <protection/>
    </xf>
    <xf numFmtId="0" fontId="9" fillId="0" borderId="0" xfId="108" applyFill="1" applyAlignment="1">
      <alignment horizontal="left"/>
      <protection/>
    </xf>
    <xf numFmtId="0" fontId="13" fillId="0" borderId="37" xfId="104" applyFont="1" applyFill="1" applyBorder="1" applyAlignment="1">
      <alignment horizontal="center" vertical="center" wrapText="1"/>
      <protection/>
    </xf>
    <xf numFmtId="0" fontId="13" fillId="0" borderId="29" xfId="104" applyFont="1" applyFill="1" applyBorder="1" applyAlignment="1">
      <alignment horizontal="center" vertical="center" wrapText="1"/>
      <protection/>
    </xf>
    <xf numFmtId="0" fontId="13" fillId="0" borderId="31" xfId="104" applyFont="1" applyFill="1" applyBorder="1" applyAlignment="1">
      <alignment horizontal="center" vertical="center" wrapText="1"/>
      <protection/>
    </xf>
    <xf numFmtId="0" fontId="13" fillId="0" borderId="36" xfId="104" applyFont="1" applyFill="1" applyBorder="1" applyAlignment="1">
      <alignment horizontal="center" vertical="center" wrapText="1"/>
      <protection/>
    </xf>
    <xf numFmtId="0" fontId="13" fillId="0" borderId="37" xfId="104" applyFont="1" applyFill="1" applyBorder="1" applyAlignment="1">
      <alignment horizontal="center" vertical="center"/>
      <protection/>
    </xf>
    <xf numFmtId="0" fontId="13" fillId="0" borderId="29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/>
    </xf>
    <xf numFmtId="3" fontId="15" fillId="0" borderId="0" xfId="104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3" fontId="15" fillId="0" borderId="25" xfId="104" applyNumberFormat="1" applyFont="1" applyFill="1" applyBorder="1" applyAlignment="1">
      <alignment/>
      <protection/>
    </xf>
    <xf numFmtId="0" fontId="46" fillId="0" borderId="25" xfId="0" applyFont="1" applyFill="1" applyBorder="1" applyAlignment="1">
      <alignment/>
    </xf>
    <xf numFmtId="0" fontId="15" fillId="0" borderId="25" xfId="104" applyFont="1" applyFill="1" applyBorder="1" applyAlignment="1">
      <alignment horizontal="left"/>
      <protection/>
    </xf>
    <xf numFmtId="0" fontId="0" fillId="0" borderId="25" xfId="0" applyFill="1" applyBorder="1" applyAlignment="1">
      <alignment/>
    </xf>
    <xf numFmtId="3" fontId="13" fillId="0" borderId="37" xfId="104" applyNumberFormat="1" applyFont="1" applyFill="1" applyBorder="1" applyAlignment="1">
      <alignment horizontal="center" vertical="center" wrapText="1"/>
      <protection/>
    </xf>
    <xf numFmtId="3" fontId="13" fillId="0" borderId="29" xfId="104" applyNumberFormat="1" applyFont="1" applyFill="1" applyBorder="1" applyAlignment="1">
      <alignment horizontal="center" vertical="center" wrapText="1"/>
      <protection/>
    </xf>
    <xf numFmtId="0" fontId="13" fillId="0" borderId="31" xfId="104" applyFont="1" applyFill="1" applyBorder="1" applyAlignment="1">
      <alignment horizontal="center" vertical="center"/>
      <protection/>
    </xf>
    <xf numFmtId="0" fontId="21" fillId="0" borderId="28" xfId="106" applyFont="1" applyFill="1" applyBorder="1" applyAlignment="1">
      <alignment horizontal="center" vertical="center"/>
      <protection/>
    </xf>
    <xf numFmtId="49" fontId="13" fillId="0" borderId="31" xfId="104" applyNumberFormat="1" applyFont="1" applyFill="1" applyBorder="1" applyAlignment="1">
      <alignment horizontal="center" vertical="center"/>
      <protection/>
    </xf>
    <xf numFmtId="0" fontId="21" fillId="0" borderId="27" xfId="106" applyFont="1" applyFill="1" applyBorder="1" applyAlignment="1">
      <alignment horizontal="center" vertical="center"/>
      <protection/>
    </xf>
    <xf numFmtId="0" fontId="10" fillId="0" borderId="21" xfId="106" applyFont="1" applyFill="1" applyBorder="1" applyAlignment="1">
      <alignment horizontal="left" vertical="center" wrapText="1"/>
      <protection/>
    </xf>
    <xf numFmtId="0" fontId="10" fillId="0" borderId="12" xfId="106" applyFont="1" applyFill="1" applyBorder="1" applyAlignment="1">
      <alignment horizontal="left" vertical="center" wrapText="1"/>
      <protection/>
    </xf>
    <xf numFmtId="0" fontId="7" fillId="0" borderId="20" xfId="104" applyFont="1" applyFill="1" applyBorder="1" applyAlignment="1">
      <alignment horizontal="left" vertical="center" wrapText="1"/>
      <protection/>
    </xf>
    <xf numFmtId="0" fontId="7" fillId="0" borderId="24" xfId="104" applyFont="1" applyFill="1" applyBorder="1" applyAlignment="1">
      <alignment horizontal="left" vertical="center" wrapText="1"/>
      <protection/>
    </xf>
    <xf numFmtId="3" fontId="7" fillId="0" borderId="48" xfId="105" applyNumberFormat="1" applyFont="1" applyFill="1" applyBorder="1" applyAlignment="1">
      <alignment horizontal="left" vertical="center" wrapText="1"/>
      <protection/>
    </xf>
    <xf numFmtId="3" fontId="7" fillId="0" borderId="12" xfId="105" applyNumberFormat="1" applyFont="1" applyFill="1" applyBorder="1" applyAlignment="1">
      <alignment horizontal="left" vertical="center" wrapText="1"/>
      <protection/>
    </xf>
    <xf numFmtId="0" fontId="7" fillId="0" borderId="21" xfId="105" applyFont="1" applyFill="1" applyBorder="1" applyAlignment="1">
      <alignment horizontal="left" vertical="center" wrapText="1"/>
      <protection/>
    </xf>
    <xf numFmtId="0" fontId="7" fillId="0" borderId="12" xfId="105" applyFont="1" applyFill="1" applyBorder="1" applyAlignment="1">
      <alignment horizontal="left" vertical="center" wrapText="1"/>
      <protection/>
    </xf>
    <xf numFmtId="0" fontId="10" fillId="0" borderId="20" xfId="106" applyFont="1" applyFill="1" applyBorder="1" applyAlignment="1">
      <alignment horizontal="center" vertical="center"/>
      <protection/>
    </xf>
    <xf numFmtId="0" fontId="10" fillId="0" borderId="24" xfId="106" applyFont="1" applyFill="1" applyBorder="1" applyAlignment="1">
      <alignment horizontal="center" vertical="center"/>
      <protection/>
    </xf>
    <xf numFmtId="0" fontId="1" fillId="0" borderId="16" xfId="104" applyFont="1" applyBorder="1" applyAlignment="1">
      <alignment horizontal="left" vertical="center"/>
      <protection/>
    </xf>
    <xf numFmtId="0" fontId="7" fillId="0" borderId="31" xfId="105" applyFont="1" applyFill="1" applyBorder="1" applyAlignment="1">
      <alignment horizontal="left" vertical="center" wrapText="1"/>
      <protection/>
    </xf>
    <xf numFmtId="0" fontId="7" fillId="0" borderId="28" xfId="105" applyFont="1" applyFill="1" applyBorder="1" applyAlignment="1">
      <alignment horizontal="left" vertical="center" wrapText="1"/>
      <protection/>
    </xf>
    <xf numFmtId="0" fontId="10" fillId="0" borderId="22" xfId="106" applyFont="1" applyFill="1" applyBorder="1" applyAlignment="1">
      <alignment horizontal="center" vertical="center"/>
      <protection/>
    </xf>
    <xf numFmtId="0" fontId="10" fillId="0" borderId="23" xfId="106" applyFont="1" applyFill="1" applyBorder="1" applyAlignment="1">
      <alignment horizontal="center" vertical="center"/>
      <protection/>
    </xf>
    <xf numFmtId="0" fontId="15" fillId="0" borderId="0" xfId="104" applyFont="1" applyBorder="1" applyAlignment="1">
      <alignment horizontal="center" vertical="center"/>
      <protection/>
    </xf>
    <xf numFmtId="0" fontId="9" fillId="0" borderId="0" xfId="106" applyAlignment="1">
      <alignment vertical="center"/>
      <protection/>
    </xf>
    <xf numFmtId="0" fontId="22" fillId="0" borderId="31" xfId="104" applyFont="1" applyFill="1" applyBorder="1" applyAlignment="1">
      <alignment horizontal="left" vertical="center"/>
      <protection/>
    </xf>
    <xf numFmtId="0" fontId="9" fillId="0" borderId="36" xfId="106" applyFont="1" applyFill="1" applyBorder="1" applyAlignment="1">
      <alignment horizontal="left" vertical="center"/>
      <protection/>
    </xf>
    <xf numFmtId="49" fontId="7" fillId="0" borderId="47" xfId="104" applyNumberFormat="1" applyFont="1" applyFill="1" applyBorder="1" applyAlignment="1">
      <alignment horizontal="center" vertical="center" wrapText="1"/>
      <protection/>
    </xf>
    <xf numFmtId="49" fontId="7" fillId="0" borderId="24" xfId="104" applyNumberFormat="1" applyFont="1" applyFill="1" applyBorder="1" applyAlignment="1">
      <alignment horizontal="center" vertical="center" wrapText="1"/>
      <protection/>
    </xf>
    <xf numFmtId="49" fontId="7" fillId="0" borderId="20" xfId="104" applyNumberFormat="1" applyFont="1" applyFill="1" applyBorder="1" applyAlignment="1">
      <alignment horizontal="center" vertical="center" wrapText="1"/>
      <protection/>
    </xf>
    <xf numFmtId="0" fontId="7" fillId="0" borderId="20" xfId="104" applyFont="1" applyFill="1" applyBorder="1" applyAlignment="1">
      <alignment horizontal="left" wrapText="1"/>
      <protection/>
    </xf>
    <xf numFmtId="0" fontId="7" fillId="0" borderId="32" xfId="104" applyFont="1" applyFill="1" applyBorder="1" applyAlignment="1">
      <alignment horizontal="left" wrapText="1"/>
      <protection/>
    </xf>
    <xf numFmtId="0" fontId="7" fillId="0" borderId="24" xfId="104" applyFont="1" applyFill="1" applyBorder="1" applyAlignment="1">
      <alignment horizontal="left" wrapText="1"/>
      <protection/>
    </xf>
    <xf numFmtId="0" fontId="13" fillId="0" borderId="77" xfId="104" applyFont="1" applyFill="1" applyBorder="1" applyAlignment="1">
      <alignment horizontal="center" vertical="center" wrapText="1"/>
      <protection/>
    </xf>
    <xf numFmtId="0" fontId="13" fillId="0" borderId="21" xfId="104" applyFont="1" applyFill="1" applyBorder="1" applyAlignment="1">
      <alignment horizontal="center" vertical="center" wrapText="1"/>
      <protection/>
    </xf>
    <xf numFmtId="0" fontId="13" fillId="0" borderId="64" xfId="104" applyFont="1" applyFill="1" applyBorder="1" applyAlignment="1">
      <alignment horizontal="center" vertical="center" wrapText="1"/>
      <protection/>
    </xf>
    <xf numFmtId="0" fontId="13" fillId="0" borderId="20" xfId="104" applyFont="1" applyFill="1" applyBorder="1" applyAlignment="1">
      <alignment horizontal="center" vertical="center" wrapText="1"/>
      <protection/>
    </xf>
    <xf numFmtId="0" fontId="13" fillId="0" borderId="47" xfId="104" applyFont="1" applyFill="1" applyBorder="1" applyAlignment="1">
      <alignment horizontal="center" vertical="center" wrapText="1"/>
      <protection/>
    </xf>
    <xf numFmtId="0" fontId="13" fillId="0" borderId="40" xfId="104" applyFont="1" applyFill="1" applyBorder="1" applyAlignment="1">
      <alignment horizontal="center" vertical="center" wrapText="1"/>
      <protection/>
    </xf>
    <xf numFmtId="0" fontId="10" fillId="0" borderId="47" xfId="107" applyFont="1" applyFill="1" applyBorder="1" applyAlignment="1">
      <alignment horizontal="left" wrapText="1"/>
      <protection/>
    </xf>
    <xf numFmtId="0" fontId="10" fillId="0" borderId="24" xfId="107" applyFont="1" applyFill="1" applyBorder="1" applyAlignment="1">
      <alignment horizontal="left" wrapText="1"/>
      <protection/>
    </xf>
    <xf numFmtId="0" fontId="13" fillId="0" borderId="79" xfId="104" applyFont="1" applyFill="1" applyBorder="1" applyAlignment="1">
      <alignment horizontal="center" vertical="center" wrapText="1"/>
      <protection/>
    </xf>
    <xf numFmtId="0" fontId="13" fillId="0" borderId="22" xfId="104" applyFont="1" applyFill="1" applyBorder="1" applyAlignment="1">
      <alignment horizontal="center" vertical="center" wrapText="1"/>
      <protection/>
    </xf>
    <xf numFmtId="0" fontId="13" fillId="0" borderId="64" xfId="104" applyFont="1" applyFill="1" applyBorder="1" applyAlignment="1">
      <alignment horizontal="center" vertical="center"/>
      <protection/>
    </xf>
    <xf numFmtId="0" fontId="13" fillId="0" borderId="20" xfId="104" applyFont="1" applyFill="1" applyBorder="1" applyAlignment="1">
      <alignment horizontal="center" vertical="center"/>
      <protection/>
    </xf>
    <xf numFmtId="0" fontId="10" fillId="0" borderId="20" xfId="107" applyFont="1" applyFill="1" applyBorder="1" applyAlignment="1">
      <alignment horizontal="left" wrapText="1"/>
      <protection/>
    </xf>
    <xf numFmtId="0" fontId="10" fillId="0" borderId="24" xfId="107" applyFont="1" applyFill="1" applyBorder="1" applyAlignment="1">
      <alignment horizontal="left" wrapText="1"/>
      <protection/>
    </xf>
    <xf numFmtId="0" fontId="7" fillId="0" borderId="20" xfId="104" applyFont="1" applyFill="1" applyBorder="1" applyAlignment="1">
      <alignment horizontal="left" wrapText="1"/>
      <protection/>
    </xf>
    <xf numFmtId="0" fontId="7" fillId="0" borderId="40" xfId="104" applyFont="1" applyFill="1" applyBorder="1" applyAlignment="1">
      <alignment horizontal="left" wrapText="1"/>
      <protection/>
    </xf>
    <xf numFmtId="0" fontId="7" fillId="0" borderId="24" xfId="104" applyFont="1" applyFill="1" applyBorder="1" applyAlignment="1">
      <alignment horizontal="left" wrapText="1"/>
      <protection/>
    </xf>
    <xf numFmtId="0" fontId="10" fillId="0" borderId="20" xfId="107" applyFont="1" applyFill="1" applyBorder="1" applyAlignment="1">
      <alignment horizontal="left" wrapText="1"/>
      <protection/>
    </xf>
    <xf numFmtId="0" fontId="10" fillId="0" borderId="47" xfId="107" applyFont="1" applyFill="1" applyBorder="1" applyAlignment="1">
      <alignment horizontal="left" wrapText="1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Check Cell" xfId="88"/>
    <cellStyle name="Chybně" xfId="89"/>
    <cellStyle name="Input" xfId="90"/>
    <cellStyle name="Kontrolná bunka" xfId="91"/>
    <cellStyle name="Kontrolní buňka" xfId="92"/>
    <cellStyle name="Linked Cell" xfId="93"/>
    <cellStyle name="Currency" xfId="94"/>
    <cellStyle name="Currency [0]" xfId="95"/>
    <cellStyle name="Nadpis 1" xfId="96"/>
    <cellStyle name="Nadpis 2" xfId="97"/>
    <cellStyle name="Nadpis 3" xfId="98"/>
    <cellStyle name="Nadpis 4" xfId="99"/>
    <cellStyle name="Název" xfId="100"/>
    <cellStyle name="Neutral" xfId="101"/>
    <cellStyle name="Neutrálna" xfId="102"/>
    <cellStyle name="Neutrální" xfId="103"/>
    <cellStyle name="normální_I. 2004 VH-06 MZ" xfId="104"/>
    <cellStyle name="normální_Investicie2006-MZ" xfId="105"/>
    <cellStyle name="normální_planbb " xfId="106"/>
    <cellStyle name="normální_planke" xfId="107"/>
    <cellStyle name="normální_planpn" xfId="108"/>
    <cellStyle name="normální_planpr" xfId="109"/>
    <cellStyle name="Note" xfId="110"/>
    <cellStyle name="Output" xfId="111"/>
    <cellStyle name="Percent" xfId="112"/>
    <cellStyle name="Followed Hyperlink" xfId="113"/>
    <cellStyle name="Poznámka" xfId="114"/>
    <cellStyle name="Prepojená bunka" xfId="115"/>
    <cellStyle name="Propojená buňka" xfId="116"/>
    <cellStyle name="Spolu" xfId="117"/>
    <cellStyle name="Správně" xfId="118"/>
    <cellStyle name="Text upozornění" xfId="119"/>
    <cellStyle name="Text upozornenia" xfId="120"/>
    <cellStyle name="Title" xfId="121"/>
    <cellStyle name="Titul" xfId="122"/>
    <cellStyle name="Total" xfId="123"/>
    <cellStyle name="Vstup" xfId="124"/>
    <cellStyle name="Výpočet" xfId="125"/>
    <cellStyle name="Výstup" xfId="126"/>
    <cellStyle name="Vysvětlující text" xfId="127"/>
    <cellStyle name="Vysvetľujúci text" xfId="128"/>
    <cellStyle name="Warning Text" xfId="129"/>
    <cellStyle name="Zlá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  <cellStyle name="Zvýraznenie1" xfId="137"/>
    <cellStyle name="Zvýraznenie2" xfId="138"/>
    <cellStyle name="Zvýraznenie3" xfId="139"/>
    <cellStyle name="Zvýraznenie4" xfId="140"/>
    <cellStyle name="Zvýraznenie5" xfId="141"/>
    <cellStyle name="Zvýraznenie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jdosova\gajdosova\DATA\EXCEL\VODA19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A1995"/>
    </sheetNames>
    <definedNames>
      <definedName name="Apr1_Click"/>
      <definedName name="Aug1_Click"/>
      <definedName name="ButtonOK1_Click"/>
      <definedName name="Dec1_Click"/>
      <definedName name="Feb1_Click"/>
      <definedName name="Jan1_Click"/>
      <definedName name="Jul1_Click"/>
      <definedName name="Jun1_Click"/>
      <definedName name="Maj1_Click"/>
      <definedName name="Mar1_Click"/>
      <definedName name="Nov1_Click"/>
      <definedName name="Okt1_Click"/>
      <definedName name="Sep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view="pageBreakPreview" zoomScale="75" zoomScaleNormal="70" zoomScaleSheetLayoutView="75" zoomScalePageLayoutView="0" workbookViewId="0" topLeftCell="A1">
      <pane xSplit="1" ySplit="2" topLeftCell="B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85"/>
    </sheetView>
  </sheetViews>
  <sheetFormatPr defaultColWidth="9.00390625" defaultRowHeight="12.75"/>
  <cols>
    <col min="1" max="1" width="35.00390625" style="0" customWidth="1"/>
    <col min="2" max="2" width="16.875" style="0" customWidth="1"/>
    <col min="3" max="3" width="13.125" style="0" customWidth="1"/>
    <col min="4" max="4" width="16.875" style="14" customWidth="1"/>
    <col min="5" max="5" width="12.375" style="0" customWidth="1"/>
    <col min="6" max="6" width="11.375" style="0" customWidth="1"/>
    <col min="7" max="7" width="12.75390625" style="0" customWidth="1"/>
    <col min="8" max="8" width="10.875" style="0" customWidth="1"/>
    <col min="9" max="9" width="34.625" style="0" customWidth="1"/>
    <col min="10" max="10" width="3.625" style="0" customWidth="1"/>
    <col min="11" max="11" width="10.375" style="0" bestFit="1" customWidth="1"/>
    <col min="12" max="12" width="1.37890625" style="0" customWidth="1"/>
    <col min="13" max="13" width="11.625" style="0" bestFit="1" customWidth="1"/>
  </cols>
  <sheetData>
    <row r="1" spans="1:10" ht="39" customHeight="1">
      <c r="A1" s="981" t="s">
        <v>17</v>
      </c>
      <c r="B1" s="983" t="s">
        <v>536</v>
      </c>
      <c r="C1" s="983" t="s">
        <v>537</v>
      </c>
      <c r="D1" s="985" t="s">
        <v>538</v>
      </c>
      <c r="E1" s="987" t="s">
        <v>4</v>
      </c>
      <c r="F1" s="987"/>
      <c r="G1" s="987"/>
      <c r="H1" s="988"/>
      <c r="I1" s="979" t="s">
        <v>16</v>
      </c>
      <c r="J1" s="2"/>
    </row>
    <row r="2" spans="1:10" ht="38.25" customHeight="1">
      <c r="A2" s="982"/>
      <c r="B2" s="984"/>
      <c r="C2" s="984"/>
      <c r="D2" s="986"/>
      <c r="E2" s="459" t="s">
        <v>5</v>
      </c>
      <c r="F2" s="460" t="s">
        <v>6</v>
      </c>
      <c r="G2" s="461" t="s">
        <v>9</v>
      </c>
      <c r="H2" s="462" t="s">
        <v>7</v>
      </c>
      <c r="I2" s="980"/>
      <c r="J2" s="2"/>
    </row>
    <row r="3" spans="1:13" s="1" customFormat="1" ht="12.75">
      <c r="A3" s="463" t="s">
        <v>357</v>
      </c>
      <c r="B3" s="464">
        <f>SUM(B5+B7+B9+B11+B13)</f>
        <v>21222790</v>
      </c>
      <c r="C3" s="464">
        <f aca="true" t="shared" si="0" ref="C3:H3">SUM(C5+C7+C9+C11+C13)</f>
        <v>4976716</v>
      </c>
      <c r="D3" s="465">
        <f t="shared" si="0"/>
        <v>3934344</v>
      </c>
      <c r="E3" s="464">
        <f t="shared" si="0"/>
        <v>3934344</v>
      </c>
      <c r="F3" s="465">
        <f t="shared" si="0"/>
        <v>0</v>
      </c>
      <c r="G3" s="464">
        <f t="shared" si="0"/>
        <v>0</v>
      </c>
      <c r="H3" s="466">
        <f t="shared" si="0"/>
        <v>0</v>
      </c>
      <c r="I3" s="467"/>
      <c r="J3" s="28"/>
      <c r="K3" s="18"/>
      <c r="L3"/>
      <c r="M3" s="18"/>
    </row>
    <row r="4" spans="1:13" s="1" customFormat="1" ht="12.75">
      <c r="A4" s="468"/>
      <c r="B4" s="469">
        <f>SUM(B6+B8+B10+B12+B14)</f>
        <v>20822344</v>
      </c>
      <c r="C4" s="469">
        <f aca="true" t="shared" si="1" ref="C4:H4">SUM(C6+C8+C10+C12+C14)</f>
        <v>4703378</v>
      </c>
      <c r="D4" s="470">
        <f t="shared" si="1"/>
        <v>3878808</v>
      </c>
      <c r="E4" s="469">
        <f t="shared" si="1"/>
        <v>3878808</v>
      </c>
      <c r="F4" s="470">
        <f t="shared" si="1"/>
        <v>0</v>
      </c>
      <c r="G4" s="469">
        <f t="shared" si="1"/>
        <v>0</v>
      </c>
      <c r="H4" s="470">
        <f t="shared" si="1"/>
        <v>0</v>
      </c>
      <c r="I4" s="471"/>
      <c r="J4" s="28"/>
      <c r="K4" s="18"/>
      <c r="L4"/>
      <c r="M4" s="18"/>
    </row>
    <row r="5" spans="1:13" ht="12.75">
      <c r="A5" s="472" t="s">
        <v>10</v>
      </c>
      <c r="B5" s="473">
        <f>'BA'!F5</f>
        <v>0</v>
      </c>
      <c r="C5" s="473">
        <f>'BA'!G5</f>
        <v>0</v>
      </c>
      <c r="D5" s="473">
        <f>'BA'!H5</f>
        <v>0</v>
      </c>
      <c r="E5" s="473">
        <f>'BA'!I5</f>
        <v>0</v>
      </c>
      <c r="F5" s="473">
        <f>'BA'!J5</f>
        <v>0</v>
      </c>
      <c r="G5" s="473">
        <f>'BA'!K5</f>
        <v>0</v>
      </c>
      <c r="H5" s="473">
        <f>'BA'!L5</f>
        <v>0</v>
      </c>
      <c r="I5" s="474"/>
      <c r="J5" s="2"/>
      <c r="K5" s="18"/>
      <c r="M5" s="18"/>
    </row>
    <row r="6" spans="1:13" ht="12.75">
      <c r="A6" s="475"/>
      <c r="B6" s="476">
        <f>'BA'!F6</f>
        <v>0</v>
      </c>
      <c r="C6" s="476">
        <f>'BA'!G6</f>
        <v>0</v>
      </c>
      <c r="D6" s="476">
        <f>'BA'!H6</f>
        <v>0</v>
      </c>
      <c r="E6" s="476">
        <f>'BA'!I6</f>
        <v>0</v>
      </c>
      <c r="F6" s="476">
        <f>'BA'!J6</f>
        <v>0</v>
      </c>
      <c r="G6" s="476">
        <f>'BA'!K6</f>
        <v>0</v>
      </c>
      <c r="H6" s="476">
        <f>'BA'!L6</f>
        <v>0</v>
      </c>
      <c r="I6" s="474"/>
      <c r="J6" s="2"/>
      <c r="K6" s="18"/>
      <c r="M6" s="18"/>
    </row>
    <row r="7" spans="1:13" ht="12.75">
      <c r="A7" s="472" t="s">
        <v>11</v>
      </c>
      <c r="B7" s="34">
        <f>PN!G4</f>
        <v>21132403</v>
      </c>
      <c r="C7" s="34">
        <f>PN!H4</f>
        <v>4936716</v>
      </c>
      <c r="D7" s="34">
        <f>PN!I4</f>
        <v>3683957</v>
      </c>
      <c r="E7" s="34">
        <f>PN!J4</f>
        <v>3683957</v>
      </c>
      <c r="F7" s="34">
        <f>PN!K4</f>
        <v>0</v>
      </c>
      <c r="G7" s="34">
        <f>PN!L4</f>
        <v>0</v>
      </c>
      <c r="H7" s="34">
        <f>PN!M4</f>
        <v>0</v>
      </c>
      <c r="I7" s="35"/>
      <c r="J7" s="2"/>
      <c r="K7" s="18"/>
      <c r="M7" s="18"/>
    </row>
    <row r="8" spans="1:13" ht="12.75">
      <c r="A8" s="475"/>
      <c r="B8" s="428">
        <f>PN!G5</f>
        <v>20745998</v>
      </c>
      <c r="C8" s="428">
        <f>PN!H5</f>
        <v>4664678</v>
      </c>
      <c r="D8" s="428">
        <f>PN!I5</f>
        <v>3643162</v>
      </c>
      <c r="E8" s="428">
        <f>PN!J5</f>
        <v>3643162</v>
      </c>
      <c r="F8" s="428">
        <f>PN!K5</f>
        <v>0</v>
      </c>
      <c r="G8" s="428">
        <f>PN!L5</f>
        <v>0</v>
      </c>
      <c r="H8" s="428">
        <f>PN!M5</f>
        <v>0</v>
      </c>
      <c r="I8" s="17"/>
      <c r="J8" s="2"/>
      <c r="K8" s="18"/>
      <c r="M8" s="18"/>
    </row>
    <row r="9" spans="1:13" ht="12.75">
      <c r="A9" s="472" t="s">
        <v>12</v>
      </c>
      <c r="B9" s="34">
        <f>'BB'!G4</f>
        <v>90387</v>
      </c>
      <c r="C9" s="34">
        <f>'BB'!H4</f>
        <v>40000</v>
      </c>
      <c r="D9" s="34">
        <f>'BB'!I4</f>
        <v>50387</v>
      </c>
      <c r="E9" s="34">
        <f>'BB'!J4</f>
        <v>50387</v>
      </c>
      <c r="F9" s="34">
        <f>'BB'!K4</f>
        <v>0</v>
      </c>
      <c r="G9" s="34">
        <f>'BB'!L4</f>
        <v>0</v>
      </c>
      <c r="H9" s="34">
        <f>'BB'!M4</f>
        <v>0</v>
      </c>
      <c r="I9" s="35"/>
      <c r="J9" s="2"/>
      <c r="K9" s="18"/>
      <c r="M9" s="18"/>
    </row>
    <row r="10" spans="1:13" ht="12.75">
      <c r="A10" s="475"/>
      <c r="B10" s="476">
        <f>'BB'!G5</f>
        <v>76346</v>
      </c>
      <c r="C10" s="476">
        <f>'BB'!H5</f>
        <v>38700</v>
      </c>
      <c r="D10" s="476">
        <f>'BB'!I5</f>
        <v>37646</v>
      </c>
      <c r="E10" s="476">
        <f>'BB'!J5</f>
        <v>37646</v>
      </c>
      <c r="F10" s="476">
        <f>'BB'!K5</f>
        <v>0</v>
      </c>
      <c r="G10" s="476">
        <f>'BB'!L5</f>
        <v>0</v>
      </c>
      <c r="H10" s="476">
        <f>'BB'!M5</f>
        <v>0</v>
      </c>
      <c r="I10" s="474"/>
      <c r="J10" s="2"/>
      <c r="K10" s="18"/>
      <c r="M10" s="18"/>
    </row>
    <row r="11" spans="1:13" ht="12.75">
      <c r="A11" s="472" t="s">
        <v>13</v>
      </c>
      <c r="B11" s="34">
        <f>KE!G4</f>
        <v>0</v>
      </c>
      <c r="C11" s="34">
        <f>KE!H4</f>
        <v>0</v>
      </c>
      <c r="D11" s="34">
        <f>KE!I4</f>
        <v>200000</v>
      </c>
      <c r="E11" s="34">
        <f>KE!J4</f>
        <v>200000</v>
      </c>
      <c r="F11" s="34">
        <f>KE!K4</f>
        <v>0</v>
      </c>
      <c r="G11" s="34">
        <f>KE!L4</f>
        <v>0</v>
      </c>
      <c r="H11" s="34">
        <f>KE!M4</f>
        <v>0</v>
      </c>
      <c r="I11" s="35"/>
      <c r="J11" s="2"/>
      <c r="K11" s="18"/>
      <c r="M11" s="18"/>
    </row>
    <row r="12" spans="1:13" ht="12.75">
      <c r="A12" s="475"/>
      <c r="B12" s="428">
        <f>KE!G5</f>
        <v>0</v>
      </c>
      <c r="C12" s="428">
        <f>KE!H5</f>
        <v>0</v>
      </c>
      <c r="D12" s="428">
        <f>KE!I5</f>
        <v>198000</v>
      </c>
      <c r="E12" s="428">
        <f>KE!J5</f>
        <v>198000</v>
      </c>
      <c r="F12" s="428">
        <f>KE!K5</f>
        <v>0</v>
      </c>
      <c r="G12" s="428">
        <f>KE!L5</f>
        <v>0</v>
      </c>
      <c r="H12" s="428">
        <f>KE!M5</f>
        <v>0</v>
      </c>
      <c r="I12" s="17"/>
      <c r="J12" s="2"/>
      <c r="K12" s="18"/>
      <c r="M12" s="18"/>
    </row>
    <row r="13" spans="1:13" s="8" customFormat="1" ht="12.75">
      <c r="A13" s="477" t="s">
        <v>8</v>
      </c>
      <c r="B13" s="473">
        <f>PR!G4</f>
        <v>0</v>
      </c>
      <c r="C13" s="473">
        <f>PR!H4</f>
        <v>0</v>
      </c>
      <c r="D13" s="473">
        <f>PR!I4</f>
        <v>0</v>
      </c>
      <c r="E13" s="473">
        <f>PR!J4</f>
        <v>0</v>
      </c>
      <c r="F13" s="473">
        <f>PR!K4</f>
        <v>0</v>
      </c>
      <c r="G13" s="473">
        <f>PR!L4</f>
        <v>0</v>
      </c>
      <c r="H13" s="473">
        <f>PR!M4</f>
        <v>0</v>
      </c>
      <c r="I13" s="474"/>
      <c r="J13" s="29"/>
      <c r="K13" s="18"/>
      <c r="L13"/>
      <c r="M13" s="18"/>
    </row>
    <row r="14" spans="1:13" ht="12.75" customHeight="1">
      <c r="A14" s="475"/>
      <c r="B14" s="476">
        <f>PR!G5</f>
        <v>0</v>
      </c>
      <c r="C14" s="476">
        <f>PR!H5</f>
        <v>0</v>
      </c>
      <c r="D14" s="476">
        <f>PR!I5</f>
        <v>0</v>
      </c>
      <c r="E14" s="476">
        <f>PR!J5</f>
        <v>0</v>
      </c>
      <c r="F14" s="476">
        <f>PR!K5</f>
        <v>0</v>
      </c>
      <c r="G14" s="476">
        <f>PR!L5</f>
        <v>0</v>
      </c>
      <c r="H14" s="476">
        <f>PR!M5</f>
        <v>0</v>
      </c>
      <c r="I14" s="474"/>
      <c r="J14" s="2"/>
      <c r="K14" s="18"/>
      <c r="M14" s="18"/>
    </row>
    <row r="15" spans="1:13" ht="12.75">
      <c r="A15" s="475"/>
      <c r="B15" s="478"/>
      <c r="C15" s="478"/>
      <c r="D15" s="479"/>
      <c r="E15" s="478"/>
      <c r="F15" s="479"/>
      <c r="G15" s="478"/>
      <c r="H15" s="479"/>
      <c r="I15" s="480"/>
      <c r="J15" s="2"/>
      <c r="K15" s="18"/>
      <c r="M15" s="18"/>
    </row>
    <row r="16" spans="1:13" s="1" customFormat="1" ht="12.75">
      <c r="A16" s="481" t="s">
        <v>358</v>
      </c>
      <c r="B16" s="482">
        <f aca="true" t="shared" si="2" ref="B16:H16">SUM(B18+B20+B22+B24+B26)</f>
        <v>30101550</v>
      </c>
      <c r="C16" s="482">
        <f t="shared" si="2"/>
        <v>1251073</v>
      </c>
      <c r="D16" s="466">
        <f>SUM(D18+D20+D22+D24+D26)</f>
        <v>18629708</v>
      </c>
      <c r="E16" s="482">
        <f t="shared" si="2"/>
        <v>7919236</v>
      </c>
      <c r="F16" s="466">
        <f t="shared" si="2"/>
        <v>10876972</v>
      </c>
      <c r="G16" s="482">
        <f t="shared" si="2"/>
        <v>0</v>
      </c>
      <c r="H16" s="466">
        <f t="shared" si="2"/>
        <v>0</v>
      </c>
      <c r="I16" s="467"/>
      <c r="J16" s="28"/>
      <c r="K16" s="18"/>
      <c r="L16"/>
      <c r="M16" s="18"/>
    </row>
    <row r="17" spans="1:13" s="10" customFormat="1" ht="12.75">
      <c r="A17" s="483"/>
      <c r="B17" s="469">
        <f aca="true" t="shared" si="3" ref="B17:H17">SUM(B19+B21+B23+B25+B27)</f>
        <v>27147413</v>
      </c>
      <c r="C17" s="469">
        <f>SUM(C19+C21+C23+C25+C27)</f>
        <v>0</v>
      </c>
      <c r="D17" s="484">
        <f>D19+D21+D23+D25</f>
        <v>18194321</v>
      </c>
      <c r="E17" s="469">
        <f>SUM(E19+E21+E23+E25+E27)</f>
        <v>7530621</v>
      </c>
      <c r="F17" s="470">
        <f>SUM(F19+F21+F23+F25+F27)</f>
        <v>10663700</v>
      </c>
      <c r="G17" s="469">
        <f t="shared" si="3"/>
        <v>0</v>
      </c>
      <c r="H17" s="470">
        <f t="shared" si="3"/>
        <v>0</v>
      </c>
      <c r="I17" s="471"/>
      <c r="J17" s="28"/>
      <c r="K17" s="18"/>
      <c r="L17"/>
      <c r="M17" s="18"/>
    </row>
    <row r="18" spans="1:13" ht="12.75">
      <c r="A18" s="485" t="s">
        <v>10</v>
      </c>
      <c r="B18" s="473">
        <f>'BA'!F9</f>
        <v>7565000</v>
      </c>
      <c r="C18" s="473">
        <f>'BA'!G9</f>
        <v>140000</v>
      </c>
      <c r="D18" s="473">
        <f>'BA'!H9</f>
        <v>3744700</v>
      </c>
      <c r="E18" s="473">
        <f>'BA'!I9</f>
        <v>2414000</v>
      </c>
      <c r="F18" s="473">
        <f>'BA'!J9</f>
        <v>1330700</v>
      </c>
      <c r="G18" s="473">
        <f>'BA'!K9</f>
        <v>0</v>
      </c>
      <c r="H18" s="473">
        <f>'BA'!L9</f>
        <v>0</v>
      </c>
      <c r="I18" s="474"/>
      <c r="J18" s="2"/>
      <c r="K18" s="18"/>
      <c r="M18" s="18"/>
    </row>
    <row r="19" spans="1:13" ht="12.75">
      <c r="A19" s="475"/>
      <c r="B19" s="476">
        <f>'BA'!F10</f>
        <v>6977700</v>
      </c>
      <c r="C19" s="476">
        <f>'BA'!G10</f>
        <v>0</v>
      </c>
      <c r="D19" s="476">
        <f>'BA'!H10</f>
        <v>3590700</v>
      </c>
      <c r="E19" s="476">
        <f>'BA'!I10</f>
        <v>2302000</v>
      </c>
      <c r="F19" s="476">
        <f>'BA'!J10</f>
        <v>1288700</v>
      </c>
      <c r="G19" s="476">
        <f>'BA'!K10</f>
        <v>0</v>
      </c>
      <c r="H19" s="476">
        <f>'BA'!L10</f>
        <v>0</v>
      </c>
      <c r="I19" s="474"/>
      <c r="J19" s="4"/>
      <c r="K19" s="5"/>
      <c r="M19" s="18"/>
    </row>
    <row r="20" spans="1:13" ht="12.75">
      <c r="A20" s="472" t="s">
        <v>11</v>
      </c>
      <c r="B20" s="34">
        <f>PN!G28</f>
        <v>11771886</v>
      </c>
      <c r="C20" s="34">
        <f>PN!H28</f>
        <v>368347</v>
      </c>
      <c r="D20" s="34">
        <f>PN!I28</f>
        <v>5632880</v>
      </c>
      <c r="E20" s="34">
        <f>PN!J28</f>
        <v>502880</v>
      </c>
      <c r="F20" s="34">
        <f>PN!K28</f>
        <v>5130000</v>
      </c>
      <c r="G20" s="34">
        <f>PN!L28</f>
        <v>0</v>
      </c>
      <c r="H20" s="34">
        <f>PN!M28</f>
        <v>0</v>
      </c>
      <c r="I20" s="35"/>
      <c r="J20" s="2"/>
      <c r="K20" s="18"/>
      <c r="M20" s="18"/>
    </row>
    <row r="21" spans="1:13" ht="12.75">
      <c r="A21" s="475"/>
      <c r="B21" s="428">
        <f>PN!G29</f>
        <v>11255692</v>
      </c>
      <c r="C21" s="428">
        <f>PN!H29</f>
        <v>0</v>
      </c>
      <c r="D21" s="428">
        <f>PN!I29</f>
        <v>5565000</v>
      </c>
      <c r="E21" s="428">
        <f>PN!J29</f>
        <v>435000</v>
      </c>
      <c r="F21" s="428">
        <f>PN!K29</f>
        <v>5130000</v>
      </c>
      <c r="G21" s="428">
        <f>PN!L29</f>
        <v>0</v>
      </c>
      <c r="H21" s="428">
        <f>PN!M29</f>
        <v>0</v>
      </c>
      <c r="I21" s="17"/>
      <c r="J21" s="2"/>
      <c r="K21" s="18"/>
      <c r="M21" s="18"/>
    </row>
    <row r="22" spans="1:13" ht="12.75">
      <c r="A22" s="472" t="s">
        <v>12</v>
      </c>
      <c r="B22" s="473">
        <f>'BB'!G10</f>
        <v>10764664</v>
      </c>
      <c r="C22" s="473">
        <f>'BB'!H10</f>
        <v>742726</v>
      </c>
      <c r="D22" s="473">
        <f>'BB'!I10</f>
        <v>5678628</v>
      </c>
      <c r="E22" s="473">
        <f>'BB'!J10</f>
        <v>4802356</v>
      </c>
      <c r="F22" s="473">
        <f>'BB'!K10</f>
        <v>876272</v>
      </c>
      <c r="G22" s="473">
        <f>'BB'!L10</f>
        <v>0</v>
      </c>
      <c r="H22" s="473">
        <f>'BB'!M10</f>
        <v>0</v>
      </c>
      <c r="I22" s="474"/>
      <c r="J22" s="2"/>
      <c r="K22" s="18"/>
      <c r="M22" s="18"/>
    </row>
    <row r="23" spans="1:13" ht="12.75">
      <c r="A23" s="475"/>
      <c r="B23" s="476">
        <f>'BB'!G11</f>
        <v>8914021</v>
      </c>
      <c r="C23" s="476">
        <f>'BB'!H11</f>
        <v>0</v>
      </c>
      <c r="D23" s="476">
        <f>'BB'!I11</f>
        <v>5408621</v>
      </c>
      <c r="E23" s="476">
        <f>'BB'!J11</f>
        <v>4597621</v>
      </c>
      <c r="F23" s="476">
        <f>'BB'!K11</f>
        <v>811000</v>
      </c>
      <c r="G23" s="476">
        <f>'BB'!L11</f>
        <v>0</v>
      </c>
      <c r="H23" s="476">
        <f>'BB'!M11</f>
        <v>0</v>
      </c>
      <c r="I23" s="474"/>
      <c r="J23" s="2"/>
      <c r="K23" s="18"/>
      <c r="M23" s="18"/>
    </row>
    <row r="24" spans="1:13" ht="12.75">
      <c r="A24" s="486" t="s">
        <v>13</v>
      </c>
      <c r="B24" s="34">
        <f>KE!G8</f>
        <v>0</v>
      </c>
      <c r="C24" s="34">
        <f>KE!H8</f>
        <v>0</v>
      </c>
      <c r="D24" s="34">
        <f>KE!I8</f>
        <v>3573500</v>
      </c>
      <c r="E24" s="34">
        <f>KE!J8</f>
        <v>200000</v>
      </c>
      <c r="F24" s="34">
        <f>KE!K8</f>
        <v>3540000</v>
      </c>
      <c r="G24" s="34">
        <f>KE!L8</f>
        <v>0</v>
      </c>
      <c r="H24" s="34">
        <f>KE!M8</f>
        <v>0</v>
      </c>
      <c r="I24" s="35"/>
      <c r="J24" s="2"/>
      <c r="K24" s="18"/>
      <c r="M24" s="18"/>
    </row>
    <row r="25" spans="1:13" ht="12.75">
      <c r="A25" s="487"/>
      <c r="B25" s="428">
        <f>KE!G9</f>
        <v>0</v>
      </c>
      <c r="C25" s="428">
        <f>KE!H9</f>
        <v>0</v>
      </c>
      <c r="D25" s="428">
        <f>KE!I9</f>
        <v>3630000</v>
      </c>
      <c r="E25" s="428">
        <f>KE!J9</f>
        <v>196000</v>
      </c>
      <c r="F25" s="428">
        <f>KE!K9</f>
        <v>3434000</v>
      </c>
      <c r="G25" s="428">
        <f>KE!L9</f>
        <v>0</v>
      </c>
      <c r="H25" s="428">
        <f>KE!M9</f>
        <v>0</v>
      </c>
      <c r="I25" s="17"/>
      <c r="J25" s="2"/>
      <c r="K25" s="18"/>
      <c r="M25" s="18"/>
    </row>
    <row r="26" spans="1:13" ht="12.75">
      <c r="A26" s="488" t="s">
        <v>8</v>
      </c>
      <c r="B26" s="473">
        <f>PR!G8</f>
        <v>0</v>
      </c>
      <c r="C26" s="473">
        <f>PR!H8</f>
        <v>0</v>
      </c>
      <c r="D26" s="473">
        <f>PR!I8</f>
        <v>0</v>
      </c>
      <c r="E26" s="473">
        <f>PR!J8</f>
        <v>0</v>
      </c>
      <c r="F26" s="473">
        <f>PR!K8</f>
        <v>0</v>
      </c>
      <c r="G26" s="473">
        <f>PR!L8</f>
        <v>0</v>
      </c>
      <c r="H26" s="473">
        <f>PR!M8</f>
        <v>0</v>
      </c>
      <c r="I26" s="474"/>
      <c r="J26" s="2"/>
      <c r="K26" s="18"/>
      <c r="M26" s="18"/>
    </row>
    <row r="27" spans="1:13" s="3" customFormat="1" ht="12.75">
      <c r="A27" s="475"/>
      <c r="B27" s="476">
        <f>PR!G9</f>
        <v>0</v>
      </c>
      <c r="C27" s="476">
        <f>PR!H9</f>
        <v>0</v>
      </c>
      <c r="D27" s="476">
        <f>PR!I9</f>
        <v>0</v>
      </c>
      <c r="E27" s="476">
        <f>PR!J9</f>
        <v>0</v>
      </c>
      <c r="F27" s="476">
        <f>PR!K9</f>
        <v>0</v>
      </c>
      <c r="G27" s="476">
        <f>PR!L9</f>
        <v>0</v>
      </c>
      <c r="H27" s="476">
        <f>PR!M9</f>
        <v>0</v>
      </c>
      <c r="I27" s="474"/>
      <c r="J27" s="2"/>
      <c r="K27" s="18"/>
      <c r="L27"/>
      <c r="M27" s="18"/>
    </row>
    <row r="28" spans="1:13" ht="12.75">
      <c r="A28" s="491"/>
      <c r="B28" s="478"/>
      <c r="C28" s="478"/>
      <c r="D28" s="479"/>
      <c r="E28" s="478"/>
      <c r="F28" s="479"/>
      <c r="G28" s="478"/>
      <c r="H28" s="479"/>
      <c r="I28" s="480"/>
      <c r="J28" s="2"/>
      <c r="K28" s="18"/>
      <c r="M28" s="18"/>
    </row>
    <row r="29" spans="1:13" s="1" customFormat="1" ht="12.75">
      <c r="A29" s="481" t="s">
        <v>0</v>
      </c>
      <c r="B29" s="464">
        <f aca="true" t="shared" si="4" ref="B29:H29">SUM(B31+B33+B35+B37+B39)</f>
        <v>96497603</v>
      </c>
      <c r="C29" s="464">
        <f t="shared" si="4"/>
        <v>1218396</v>
      </c>
      <c r="D29" s="465">
        <f t="shared" si="4"/>
        <v>1784000</v>
      </c>
      <c r="E29" s="482">
        <f t="shared" si="4"/>
        <v>1784000</v>
      </c>
      <c r="F29" s="465">
        <f t="shared" si="4"/>
        <v>0</v>
      </c>
      <c r="G29" s="482">
        <f t="shared" si="4"/>
        <v>0</v>
      </c>
      <c r="H29" s="466">
        <f t="shared" si="4"/>
        <v>0</v>
      </c>
      <c r="I29" s="492"/>
      <c r="J29" s="28"/>
      <c r="K29" s="18"/>
      <c r="L29"/>
      <c r="M29" s="18"/>
    </row>
    <row r="30" spans="1:13" s="1" customFormat="1" ht="12.75">
      <c r="A30" s="483"/>
      <c r="B30" s="469">
        <f aca="true" t="shared" si="5" ref="B30:H30">SUM(B32+B34+B36+B38+B40)</f>
        <v>75656108</v>
      </c>
      <c r="C30" s="469">
        <f t="shared" si="5"/>
        <v>0</v>
      </c>
      <c r="D30" s="470">
        <f t="shared" si="5"/>
        <v>0</v>
      </c>
      <c r="E30" s="469">
        <f t="shared" si="5"/>
        <v>0</v>
      </c>
      <c r="F30" s="470">
        <f t="shared" si="5"/>
        <v>0</v>
      </c>
      <c r="G30" s="469">
        <f t="shared" si="5"/>
        <v>0</v>
      </c>
      <c r="H30" s="470">
        <f t="shared" si="5"/>
        <v>0</v>
      </c>
      <c r="I30" s="471"/>
      <c r="J30" s="28"/>
      <c r="K30" s="18"/>
      <c r="L30"/>
      <c r="M30" s="18"/>
    </row>
    <row r="31" spans="1:13" ht="12.75">
      <c r="A31" s="472" t="s">
        <v>10</v>
      </c>
      <c r="B31" s="473">
        <f>'BA'!F34</f>
        <v>7398000</v>
      </c>
      <c r="C31" s="473">
        <f>'BA'!G34</f>
        <v>0</v>
      </c>
      <c r="D31" s="473">
        <f>'BA'!H34</f>
        <v>94000</v>
      </c>
      <c r="E31" s="473">
        <f>'BA'!I34</f>
        <v>94000</v>
      </c>
      <c r="F31" s="473">
        <f>'BA'!J34</f>
        <v>0</v>
      </c>
      <c r="G31" s="473">
        <f>'BA'!K34</f>
        <v>0</v>
      </c>
      <c r="H31" s="473">
        <f>'BA'!L34</f>
        <v>0</v>
      </c>
      <c r="I31" s="474"/>
      <c r="J31" s="2"/>
      <c r="K31" s="18"/>
      <c r="M31" s="18"/>
    </row>
    <row r="32" spans="1:13" ht="12.75">
      <c r="A32" s="475"/>
      <c r="B32" s="476">
        <f>'BA'!F35</f>
        <v>6963000</v>
      </c>
      <c r="C32" s="476">
        <f>'BA'!G35</f>
        <v>0</v>
      </c>
      <c r="D32" s="476">
        <f>'BA'!H35</f>
        <v>0</v>
      </c>
      <c r="E32" s="476">
        <f>'BA'!I35</f>
        <v>0</v>
      </c>
      <c r="F32" s="476">
        <f>'BA'!J35</f>
        <v>0</v>
      </c>
      <c r="G32" s="476">
        <f>'BA'!K35</f>
        <v>0</v>
      </c>
      <c r="H32" s="476">
        <f>'BA'!L35</f>
        <v>0</v>
      </c>
      <c r="I32" s="474"/>
      <c r="J32" s="2"/>
      <c r="K32" s="18"/>
      <c r="M32" s="18"/>
    </row>
    <row r="33" spans="1:13" ht="12.75">
      <c r="A33" s="472" t="s">
        <v>11</v>
      </c>
      <c r="B33" s="34">
        <f>PN!G62</f>
        <v>22455693</v>
      </c>
      <c r="C33" s="34">
        <f>PN!H62</f>
        <v>389648</v>
      </c>
      <c r="D33" s="34">
        <f>PN!I62</f>
        <v>227000</v>
      </c>
      <c r="E33" s="34">
        <f>PN!J62</f>
        <v>227000</v>
      </c>
      <c r="F33" s="34">
        <f>PN!K62</f>
        <v>0</v>
      </c>
      <c r="G33" s="34">
        <f>PN!L62</f>
        <v>0</v>
      </c>
      <c r="H33" s="34">
        <f>PN!M62</f>
        <v>0</v>
      </c>
      <c r="I33" s="35"/>
      <c r="J33" s="2"/>
      <c r="K33" s="18"/>
      <c r="M33" s="18"/>
    </row>
    <row r="34" spans="1:13" ht="12.75">
      <c r="A34" s="475"/>
      <c r="B34" s="428">
        <f>PN!G63</f>
        <v>21369388</v>
      </c>
      <c r="C34" s="428">
        <f>PN!H63</f>
        <v>0</v>
      </c>
      <c r="D34" s="428">
        <f>PN!I63</f>
        <v>0</v>
      </c>
      <c r="E34" s="428">
        <f>PN!J63</f>
        <v>0</v>
      </c>
      <c r="F34" s="428">
        <f>PN!K63</f>
        <v>0</v>
      </c>
      <c r="G34" s="428">
        <f>PN!L63</f>
        <v>0</v>
      </c>
      <c r="H34" s="428">
        <f>PN!M63</f>
        <v>0</v>
      </c>
      <c r="I34" s="17"/>
      <c r="J34" s="2"/>
      <c r="K34" s="18"/>
      <c r="M34" s="18"/>
    </row>
    <row r="35" spans="1:13" ht="12.75">
      <c r="A35" s="472" t="s">
        <v>12</v>
      </c>
      <c r="B35" s="473">
        <f>'BB'!G72</f>
        <v>0</v>
      </c>
      <c r="C35" s="473">
        <f>'BB'!H72</f>
        <v>828748</v>
      </c>
      <c r="D35" s="473">
        <f>'BB'!I72</f>
        <v>303000</v>
      </c>
      <c r="E35" s="473">
        <f>'BB'!J72</f>
        <v>303000</v>
      </c>
      <c r="F35" s="473">
        <f>'BB'!K72</f>
        <v>0</v>
      </c>
      <c r="G35" s="473">
        <f>'BB'!L72</f>
        <v>0</v>
      </c>
      <c r="H35" s="473">
        <f>'BB'!M72</f>
        <v>0</v>
      </c>
      <c r="I35" s="474"/>
      <c r="J35" s="2"/>
      <c r="K35" s="18"/>
      <c r="M35" s="18"/>
    </row>
    <row r="36" spans="1:13" ht="12.75">
      <c r="A36" s="475"/>
      <c r="B36" s="428">
        <f>'BB'!G73</f>
        <v>0</v>
      </c>
      <c r="C36" s="428">
        <f>'BB'!H73</f>
        <v>0</v>
      </c>
      <c r="D36" s="428">
        <f>'BB'!I73</f>
        <v>0</v>
      </c>
      <c r="E36" s="428">
        <f>'BB'!J73</f>
        <v>0</v>
      </c>
      <c r="F36" s="428">
        <f>'BB'!K73</f>
        <v>0</v>
      </c>
      <c r="G36" s="428">
        <f>'BB'!L73</f>
        <v>0</v>
      </c>
      <c r="H36" s="428">
        <f>'BB'!M73</f>
        <v>0</v>
      </c>
      <c r="I36" s="17"/>
      <c r="J36" s="2"/>
      <c r="K36" s="18"/>
      <c r="M36" s="18"/>
    </row>
    <row r="37" spans="1:13" ht="12.75">
      <c r="A37" s="472" t="s">
        <v>13</v>
      </c>
      <c r="B37" s="473">
        <f>KE!G62</f>
        <v>66643910</v>
      </c>
      <c r="C37" s="473">
        <f>KE!H62</f>
        <v>0</v>
      </c>
      <c r="D37" s="473">
        <f>KE!I62</f>
        <v>1160000</v>
      </c>
      <c r="E37" s="473">
        <f>KE!J62</f>
        <v>1160000</v>
      </c>
      <c r="F37" s="473">
        <f>KE!K62</f>
        <v>0</v>
      </c>
      <c r="G37" s="473">
        <f>KE!L62</f>
        <v>0</v>
      </c>
      <c r="H37" s="473">
        <f>KE!M62</f>
        <v>0</v>
      </c>
      <c r="I37" s="474"/>
      <c r="J37" s="2"/>
      <c r="K37" s="18"/>
      <c r="M37" s="18"/>
    </row>
    <row r="38" spans="1:13" ht="12.75">
      <c r="A38" s="475"/>
      <c r="B38" s="476">
        <f>KE!G63</f>
        <v>47323720</v>
      </c>
      <c r="C38" s="476">
        <f>KE!H63</f>
        <v>0</v>
      </c>
      <c r="D38" s="476">
        <f>KE!I63</f>
        <v>0</v>
      </c>
      <c r="E38" s="476">
        <f>KE!J63</f>
        <v>0</v>
      </c>
      <c r="F38" s="476">
        <f>KE!K63</f>
        <v>0</v>
      </c>
      <c r="G38" s="476">
        <f>KE!L63</f>
        <v>0</v>
      </c>
      <c r="H38" s="476">
        <f>KE!M63</f>
        <v>0</v>
      </c>
      <c r="I38" s="474"/>
      <c r="J38" s="2"/>
      <c r="K38" s="18"/>
      <c r="M38" s="18"/>
    </row>
    <row r="39" spans="1:13" ht="12.75">
      <c r="A39" s="493" t="s">
        <v>8</v>
      </c>
      <c r="B39" s="34">
        <f>PR!G12</f>
        <v>0</v>
      </c>
      <c r="C39" s="34">
        <f>PR!H12</f>
        <v>0</v>
      </c>
      <c r="D39" s="34">
        <f>PR!I12</f>
        <v>0</v>
      </c>
      <c r="E39" s="34">
        <f>PR!J12</f>
        <v>0</v>
      </c>
      <c r="F39" s="34">
        <f>PR!K12</f>
        <v>0</v>
      </c>
      <c r="G39" s="34">
        <f>PR!L12</f>
        <v>0</v>
      </c>
      <c r="H39" s="34">
        <f>PR!M12</f>
        <v>0</v>
      </c>
      <c r="I39" s="35"/>
      <c r="J39" s="2"/>
      <c r="K39" s="18"/>
      <c r="M39" s="18"/>
    </row>
    <row r="40" spans="1:13" ht="12.75" customHeight="1">
      <c r="A40" s="494"/>
      <c r="B40" s="428">
        <f>PR!G13</f>
        <v>0</v>
      </c>
      <c r="C40" s="428">
        <f>PR!H13</f>
        <v>0</v>
      </c>
      <c r="D40" s="428">
        <f>PR!I13</f>
        <v>0</v>
      </c>
      <c r="E40" s="428">
        <f>PR!J13</f>
        <v>0</v>
      </c>
      <c r="F40" s="428">
        <f>PR!K13</f>
        <v>0</v>
      </c>
      <c r="G40" s="428">
        <f>PR!L13</f>
        <v>0</v>
      </c>
      <c r="H40" s="428">
        <f>PR!M13</f>
        <v>0</v>
      </c>
      <c r="I40" s="17"/>
      <c r="J40" s="2"/>
      <c r="K40" s="18"/>
      <c r="M40" s="18"/>
    </row>
    <row r="41" spans="1:13" s="3" customFormat="1" ht="12.75">
      <c r="A41" s="494"/>
      <c r="B41" s="495"/>
      <c r="C41" s="495"/>
      <c r="D41" s="496"/>
      <c r="E41" s="495"/>
      <c r="F41" s="496"/>
      <c r="G41" s="495"/>
      <c r="H41" s="496"/>
      <c r="I41" s="497"/>
      <c r="J41" s="2"/>
      <c r="K41" s="18"/>
      <c r="L41"/>
      <c r="M41" s="18"/>
    </row>
    <row r="42" spans="1:13" s="1" customFormat="1" ht="12.75">
      <c r="A42" s="481" t="s">
        <v>1</v>
      </c>
      <c r="B42" s="482">
        <f>SUM(B43:B47)</f>
        <v>8495536</v>
      </c>
      <c r="C42" s="482">
        <f aca="true" t="shared" si="6" ref="C42:H42">SUM(C43:C47)</f>
        <v>0</v>
      </c>
      <c r="D42" s="466">
        <f>SUM(D43:D47)</f>
        <v>8495536</v>
      </c>
      <c r="E42" s="482">
        <f>SUM(E43:E47)</f>
        <v>8495536</v>
      </c>
      <c r="F42" s="466">
        <f t="shared" si="6"/>
        <v>0</v>
      </c>
      <c r="G42" s="482">
        <f t="shared" si="6"/>
        <v>0</v>
      </c>
      <c r="H42" s="466">
        <f t="shared" si="6"/>
        <v>0</v>
      </c>
      <c r="I42" s="498"/>
      <c r="J42" s="28"/>
      <c r="K42" s="18"/>
      <c r="L42"/>
      <c r="M42" s="18"/>
    </row>
    <row r="43" spans="1:13" ht="12.75">
      <c r="A43" s="472" t="s">
        <v>10</v>
      </c>
      <c r="B43" s="34">
        <f>'BA'!F51</f>
        <v>2963000</v>
      </c>
      <c r="C43" s="34">
        <f>'BA'!G51</f>
        <v>0</v>
      </c>
      <c r="D43" s="34">
        <f>'BA'!H51</f>
        <v>2963000</v>
      </c>
      <c r="E43" s="34">
        <f>'BA'!I51</f>
        <v>2963000</v>
      </c>
      <c r="F43" s="34">
        <f>'BA'!J51</f>
        <v>0</v>
      </c>
      <c r="G43" s="34">
        <f>'BA'!K51</f>
        <v>0</v>
      </c>
      <c r="H43" s="34">
        <f>'BA'!L51</f>
        <v>0</v>
      </c>
      <c r="I43" s="35"/>
      <c r="J43" s="2"/>
      <c r="K43" s="18"/>
      <c r="M43" s="18"/>
    </row>
    <row r="44" spans="1:13" ht="12.75">
      <c r="A44" s="472" t="s">
        <v>11</v>
      </c>
      <c r="B44" s="34">
        <f>PN!G120</f>
        <v>3017536</v>
      </c>
      <c r="C44" s="34">
        <f>PN!H120</f>
        <v>0</v>
      </c>
      <c r="D44" s="34">
        <f>PN!I120</f>
        <v>3017536</v>
      </c>
      <c r="E44" s="34">
        <f>PN!J120</f>
        <v>3017536</v>
      </c>
      <c r="F44" s="34">
        <f>PN!K120</f>
        <v>0</v>
      </c>
      <c r="G44" s="34">
        <f>PN!L120</f>
        <v>0</v>
      </c>
      <c r="H44" s="34">
        <f>PN!M120</f>
        <v>0</v>
      </c>
      <c r="I44" s="35"/>
      <c r="J44" s="2"/>
      <c r="K44" s="18"/>
      <c r="M44" s="18"/>
    </row>
    <row r="45" spans="1:13" ht="12.75">
      <c r="A45" s="472" t="s">
        <v>12</v>
      </c>
      <c r="B45" s="34">
        <f>'BB'!G121</f>
        <v>2500000</v>
      </c>
      <c r="C45" s="34">
        <f>'BB'!H121</f>
        <v>0</v>
      </c>
      <c r="D45" s="34">
        <f>'BB'!I121</f>
        <v>2500000</v>
      </c>
      <c r="E45" s="34">
        <f>'BB'!J121</f>
        <v>2500000</v>
      </c>
      <c r="F45" s="34">
        <f>'BB'!K121</f>
        <v>0</v>
      </c>
      <c r="G45" s="34">
        <f>'BB'!L121</f>
        <v>0</v>
      </c>
      <c r="H45" s="34">
        <f>'BB'!M121</f>
        <v>0</v>
      </c>
      <c r="I45" s="35"/>
      <c r="J45" s="2"/>
      <c r="K45" s="18"/>
      <c r="M45" s="18"/>
    </row>
    <row r="46" spans="1:13" ht="12.75">
      <c r="A46" s="472" t="s">
        <v>13</v>
      </c>
      <c r="B46" s="34">
        <f>KE!G105</f>
        <v>0</v>
      </c>
      <c r="C46" s="34">
        <f>KE!H105</f>
        <v>0</v>
      </c>
      <c r="D46" s="34">
        <f>KE!I105</f>
        <v>0</v>
      </c>
      <c r="E46" s="34">
        <f>KE!J105</f>
        <v>0</v>
      </c>
      <c r="F46" s="34">
        <f>KE!K105</f>
        <v>0</v>
      </c>
      <c r="G46" s="34">
        <f>KE!L105</f>
        <v>0</v>
      </c>
      <c r="H46" s="34">
        <f>KE!M105</f>
        <v>0</v>
      </c>
      <c r="I46" s="35"/>
      <c r="J46" s="2"/>
      <c r="K46" s="18"/>
      <c r="M46" s="18"/>
    </row>
    <row r="47" spans="1:13" ht="12.75">
      <c r="A47" s="472" t="s">
        <v>8</v>
      </c>
      <c r="B47" s="34">
        <f>PR!G16</f>
        <v>15000</v>
      </c>
      <c r="C47" s="34">
        <f>PR!H16</f>
        <v>0</v>
      </c>
      <c r="D47" s="34">
        <f>PR!I16</f>
        <v>15000</v>
      </c>
      <c r="E47" s="34">
        <f>PR!J16</f>
        <v>15000</v>
      </c>
      <c r="F47" s="34">
        <f>PR!K16</f>
        <v>0</v>
      </c>
      <c r="G47" s="34">
        <f>PR!L16</f>
        <v>0</v>
      </c>
      <c r="H47" s="34">
        <f>PR!M16</f>
        <v>0</v>
      </c>
      <c r="I47" s="35"/>
      <c r="J47" s="2"/>
      <c r="K47" s="18"/>
      <c r="M47" s="18"/>
    </row>
    <row r="48" spans="1:13" s="7" customFormat="1" ht="12.75">
      <c r="A48" s="499"/>
      <c r="B48" s="500"/>
      <c r="C48" s="500"/>
      <c r="D48" s="501"/>
      <c r="E48" s="500"/>
      <c r="F48" s="502"/>
      <c r="G48" s="500"/>
      <c r="H48" s="502"/>
      <c r="I48" s="503"/>
      <c r="J48" s="9"/>
      <c r="K48" s="18"/>
      <c r="L48"/>
      <c r="M48" s="18"/>
    </row>
    <row r="49" spans="1:13" s="1" customFormat="1" ht="12.75">
      <c r="A49" s="483" t="s">
        <v>2</v>
      </c>
      <c r="B49" s="504">
        <f>SUM(B50:B54)</f>
        <v>16644601</v>
      </c>
      <c r="C49" s="504">
        <f aca="true" t="shared" si="7" ref="C49:H49">SUM(C50:C54)</f>
        <v>4714732</v>
      </c>
      <c r="D49" s="505">
        <f>SUM(D50:D54)</f>
        <v>11941102</v>
      </c>
      <c r="E49" s="504">
        <f t="shared" si="7"/>
        <v>2413440</v>
      </c>
      <c r="F49" s="505">
        <f t="shared" si="7"/>
        <v>1405137</v>
      </c>
      <c r="G49" s="504">
        <f t="shared" si="7"/>
        <v>8122525</v>
      </c>
      <c r="H49" s="505">
        <f t="shared" si="7"/>
        <v>0</v>
      </c>
      <c r="I49" s="471"/>
      <c r="J49" s="28"/>
      <c r="K49" s="18"/>
      <c r="L49"/>
      <c r="M49" s="18"/>
    </row>
    <row r="50" spans="1:13" ht="12.75">
      <c r="A50" s="472" t="s">
        <v>10</v>
      </c>
      <c r="B50" s="34">
        <f>'BA'!F53</f>
        <v>1367500</v>
      </c>
      <c r="C50" s="34">
        <f>'BA'!G53</f>
        <v>22733</v>
      </c>
      <c r="D50" s="34">
        <f>'BA'!H53</f>
        <v>506000</v>
      </c>
      <c r="E50" s="34">
        <f>'BA'!I53</f>
        <v>160350</v>
      </c>
      <c r="F50" s="34">
        <f>'BA'!J53</f>
        <v>51848</v>
      </c>
      <c r="G50" s="34">
        <f>'BA'!K53</f>
        <v>293802</v>
      </c>
      <c r="H50" s="34">
        <f>'BA'!L53</f>
        <v>0</v>
      </c>
      <c r="I50" s="35"/>
      <c r="J50" s="2"/>
      <c r="K50" s="18"/>
      <c r="M50" s="18"/>
    </row>
    <row r="51" spans="1:13" ht="12.75">
      <c r="A51" s="472" t="s">
        <v>11</v>
      </c>
      <c r="B51" s="34">
        <f>PN!G122</f>
        <v>0</v>
      </c>
      <c r="C51" s="34">
        <f>PN!H122</f>
        <v>0</v>
      </c>
      <c r="D51" s="34">
        <f>PN!I122</f>
        <v>240000</v>
      </c>
      <c r="E51" s="34">
        <f>PN!J122</f>
        <v>240000</v>
      </c>
      <c r="F51" s="34">
        <f>PN!K122</f>
        <v>0</v>
      </c>
      <c r="G51" s="34">
        <f>PN!L122</f>
        <v>0</v>
      </c>
      <c r="H51" s="34">
        <f>PN!M122</f>
        <v>0</v>
      </c>
      <c r="I51" s="35"/>
      <c r="J51" s="2"/>
      <c r="K51" s="18"/>
      <c r="M51" s="18"/>
    </row>
    <row r="52" spans="1:13" ht="12.75">
      <c r="A52" s="472" t="s">
        <v>12</v>
      </c>
      <c r="B52" s="34">
        <f>'BB'!G123</f>
        <v>642100</v>
      </c>
      <c r="C52" s="34">
        <f>'BB'!H123</f>
        <v>76140</v>
      </c>
      <c r="D52" s="34">
        <f>'BB'!I123</f>
        <v>605960</v>
      </c>
      <c r="E52" s="34">
        <f>'BB'!J123</f>
        <v>68298</v>
      </c>
      <c r="F52" s="34">
        <f>'BB'!K123</f>
        <v>80651</v>
      </c>
      <c r="G52" s="34">
        <f>'BB'!L123</f>
        <v>457011</v>
      </c>
      <c r="H52" s="34">
        <f>'BB'!M123</f>
        <v>0</v>
      </c>
      <c r="I52" s="35"/>
      <c r="J52" s="2"/>
      <c r="K52" s="18"/>
      <c r="M52" s="18"/>
    </row>
    <row r="53" spans="1:13" ht="12.75">
      <c r="A53" s="472" t="s">
        <v>13</v>
      </c>
      <c r="B53" s="34">
        <f>KE!G108</f>
        <v>0</v>
      </c>
      <c r="C53" s="34">
        <f>KE!H108</f>
        <v>0</v>
      </c>
      <c r="D53" s="34">
        <f>KE!I108</f>
        <v>1000000</v>
      </c>
      <c r="E53" s="34">
        <f>KE!J108</f>
        <v>1000000</v>
      </c>
      <c r="F53" s="34">
        <f>KE!K108</f>
        <v>0</v>
      </c>
      <c r="G53" s="34">
        <f>KE!L108</f>
        <v>0</v>
      </c>
      <c r="H53" s="34">
        <f>KE!M108</f>
        <v>0</v>
      </c>
      <c r="I53" s="35"/>
      <c r="J53" s="2"/>
      <c r="K53" s="18"/>
      <c r="M53" s="18"/>
    </row>
    <row r="54" spans="1:13" ht="12.75">
      <c r="A54" s="472" t="s">
        <v>8</v>
      </c>
      <c r="B54" s="34">
        <f>PR!G19</f>
        <v>14635001</v>
      </c>
      <c r="C54" s="34">
        <f>PR!H19</f>
        <v>4615859</v>
      </c>
      <c r="D54" s="34">
        <f>PR!I19</f>
        <v>9589142</v>
      </c>
      <c r="E54" s="34">
        <f>PR!J19</f>
        <v>944792</v>
      </c>
      <c r="F54" s="34">
        <f>PR!K19</f>
        <v>1272638</v>
      </c>
      <c r="G54" s="34">
        <f>PR!L19</f>
        <v>7371712</v>
      </c>
      <c r="H54" s="34">
        <f>PR!M19</f>
        <v>0</v>
      </c>
      <c r="I54" s="35"/>
      <c r="J54" s="2"/>
      <c r="K54" s="18"/>
      <c r="M54" s="18"/>
    </row>
    <row r="55" spans="1:13" s="9" customFormat="1" ht="12.75">
      <c r="A55" s="499"/>
      <c r="B55" s="500"/>
      <c r="C55" s="500"/>
      <c r="D55" s="501"/>
      <c r="E55" s="506"/>
      <c r="F55" s="501"/>
      <c r="G55" s="506"/>
      <c r="H55" s="501"/>
      <c r="I55" s="507"/>
      <c r="K55" s="18"/>
      <c r="L55"/>
      <c r="M55" s="18"/>
    </row>
    <row r="56" spans="1:13" s="2" customFormat="1" ht="12.75">
      <c r="A56" s="508"/>
      <c r="B56" s="478"/>
      <c r="C56" s="478"/>
      <c r="D56" s="479"/>
      <c r="E56" s="478"/>
      <c r="F56" s="479"/>
      <c r="G56" s="478"/>
      <c r="H56" s="479"/>
      <c r="I56" s="480"/>
      <c r="K56" s="18"/>
      <c r="L56"/>
      <c r="M56" s="18"/>
    </row>
    <row r="57" spans="1:13" s="2" customFormat="1" ht="12.75">
      <c r="A57" s="977" t="s">
        <v>14</v>
      </c>
      <c r="B57" s="482">
        <f>B59+B61+B63+B65+B67</f>
        <v>135093051</v>
      </c>
      <c r="C57" s="482">
        <f aca="true" t="shared" si="8" ref="C57:H57">C59+C61+C63+C65+C67</f>
        <v>15962656</v>
      </c>
      <c r="D57" s="466">
        <f t="shared" si="8"/>
        <v>65806964</v>
      </c>
      <c r="E57" s="482">
        <f t="shared" si="8"/>
        <v>5465625</v>
      </c>
      <c r="F57" s="466">
        <f t="shared" si="8"/>
        <v>9051202</v>
      </c>
      <c r="G57" s="482">
        <f t="shared" si="8"/>
        <v>51290137</v>
      </c>
      <c r="H57" s="466">
        <f t="shared" si="8"/>
        <v>0</v>
      </c>
      <c r="I57" s="467"/>
      <c r="K57" s="18"/>
      <c r="L57"/>
      <c r="M57" s="18"/>
    </row>
    <row r="58" spans="1:13" s="2" customFormat="1" ht="12.75">
      <c r="A58" s="978"/>
      <c r="B58" s="469">
        <f>B60+B62+B64+B66+B68</f>
        <v>127874707</v>
      </c>
      <c r="C58" s="469">
        <f aca="true" t="shared" si="9" ref="C58:H58">C60+C62+C64+C66+C68</f>
        <v>12702420</v>
      </c>
      <c r="D58" s="470">
        <f t="shared" si="9"/>
        <v>63472547</v>
      </c>
      <c r="E58" s="469">
        <f t="shared" si="9"/>
        <v>3173627</v>
      </c>
      <c r="F58" s="470">
        <f t="shared" si="9"/>
        <v>9044836</v>
      </c>
      <c r="G58" s="469">
        <f t="shared" si="9"/>
        <v>51254084</v>
      </c>
      <c r="H58" s="470">
        <f t="shared" si="9"/>
        <v>0</v>
      </c>
      <c r="I58" s="471"/>
      <c r="K58" s="18"/>
      <c r="L58"/>
      <c r="M58" s="18"/>
    </row>
    <row r="59" spans="1:13" s="2" customFormat="1" ht="12.75">
      <c r="A59" s="24" t="s">
        <v>10</v>
      </c>
      <c r="B59" s="473">
        <f>'BA'!F61</f>
        <v>65504006</v>
      </c>
      <c r="C59" s="473">
        <f>'BA'!G61</f>
        <v>8175824</v>
      </c>
      <c r="D59" s="473">
        <f>'BA'!H61</f>
        <v>20850542</v>
      </c>
      <c r="E59" s="473">
        <f>'BA'!I61</f>
        <v>1540805</v>
      </c>
      <c r="F59" s="473">
        <f>'BA'!J61</f>
        <v>2896461</v>
      </c>
      <c r="G59" s="473">
        <f>'BA'!K61</f>
        <v>16413276</v>
      </c>
      <c r="H59" s="473">
        <f>'BA'!L61</f>
        <v>0</v>
      </c>
      <c r="I59" s="474"/>
      <c r="K59" s="18"/>
      <c r="L59"/>
      <c r="M59" s="18"/>
    </row>
    <row r="60" spans="1:13" s="2" customFormat="1" ht="12.75">
      <c r="A60" s="25"/>
      <c r="B60" s="476">
        <f>'BA'!F62</f>
        <v>62570528</v>
      </c>
      <c r="C60" s="476">
        <f>'BA'!G62</f>
        <v>7226400</v>
      </c>
      <c r="D60" s="476">
        <f>'BA'!H62</f>
        <v>20287387</v>
      </c>
      <c r="E60" s="476">
        <f>'BA'!I62</f>
        <v>1014369</v>
      </c>
      <c r="F60" s="476">
        <f>'BA'!J62</f>
        <v>2890953</v>
      </c>
      <c r="G60" s="476">
        <f>'BA'!K62</f>
        <v>16382065</v>
      </c>
      <c r="H60" s="476">
        <f>'BA'!L62</f>
        <v>0</v>
      </c>
      <c r="I60" s="474"/>
      <c r="K60" s="18"/>
      <c r="L60"/>
      <c r="M60" s="18"/>
    </row>
    <row r="61" spans="1:13" s="2" customFormat="1" ht="12.75">
      <c r="A61" s="26" t="s">
        <v>11</v>
      </c>
      <c r="B61" s="34">
        <f>PN!G129</f>
        <v>27968764</v>
      </c>
      <c r="C61" s="34">
        <f>PN!H129</f>
        <v>4711754</v>
      </c>
      <c r="D61" s="34">
        <f>PN!I129</f>
        <v>12982626</v>
      </c>
      <c r="E61" s="34">
        <f>PN!J129</f>
        <v>805830</v>
      </c>
      <c r="F61" s="34">
        <f>PN!K129</f>
        <v>1826522</v>
      </c>
      <c r="G61" s="34">
        <f>PN!L129</f>
        <v>10350274</v>
      </c>
      <c r="H61" s="34">
        <f>PN!M129</f>
        <v>0</v>
      </c>
      <c r="I61" s="35"/>
      <c r="K61" s="18"/>
      <c r="L61"/>
      <c r="M61" s="18"/>
    </row>
    <row r="62" spans="1:13" s="2" customFormat="1" ht="12.75">
      <c r="A62" s="25"/>
      <c r="B62" s="428">
        <f>PN!G130</f>
        <v>27204511</v>
      </c>
      <c r="C62" s="428">
        <f>PN!H130</f>
        <v>4206020</v>
      </c>
      <c r="D62" s="428">
        <f>PN!I130</f>
        <v>12811680</v>
      </c>
      <c r="E62" s="428">
        <f>PN!J130</f>
        <v>640584</v>
      </c>
      <c r="F62" s="428">
        <f>PN!K130</f>
        <v>1825664</v>
      </c>
      <c r="G62" s="428">
        <f>PN!L130</f>
        <v>10345432</v>
      </c>
      <c r="H62" s="428">
        <f>PN!M130</f>
        <v>0</v>
      </c>
      <c r="I62" s="17"/>
      <c r="K62" s="18"/>
      <c r="L62"/>
      <c r="M62" s="18"/>
    </row>
    <row r="63" spans="1:13" s="2" customFormat="1" ht="12.75">
      <c r="A63" s="24" t="s">
        <v>12</v>
      </c>
      <c r="B63" s="473">
        <f>'BB'!G136</f>
        <v>8885420</v>
      </c>
      <c r="C63" s="473">
        <f>'BB'!H136</f>
        <v>3075078</v>
      </c>
      <c r="D63" s="473">
        <f>'BB'!I136</f>
        <v>2664025</v>
      </c>
      <c r="E63" s="473">
        <f>'BB'!J136</f>
        <v>513681</v>
      </c>
      <c r="F63" s="473">
        <f>'BB'!K136</f>
        <v>322550</v>
      </c>
      <c r="G63" s="473">
        <f>'BB'!L136</f>
        <v>1827794</v>
      </c>
      <c r="H63" s="473">
        <f>'BB'!M136</f>
        <v>0</v>
      </c>
      <c r="I63" s="474"/>
      <c r="K63" s="18"/>
      <c r="L63"/>
      <c r="M63" s="18"/>
    </row>
    <row r="64" spans="1:13" s="2" customFormat="1" ht="12.75">
      <c r="A64" s="25"/>
      <c r="B64" s="476">
        <f>'BB'!G137</f>
        <v>6572520</v>
      </c>
      <c r="C64" s="476">
        <f>'BB'!H137</f>
        <v>1270000</v>
      </c>
      <c r="D64" s="476">
        <f>'BB'!I137</f>
        <v>2263520</v>
      </c>
      <c r="E64" s="476">
        <f>'BB'!J137</f>
        <v>113176</v>
      </c>
      <c r="F64" s="476">
        <f>'BB'!K137</f>
        <v>322550</v>
      </c>
      <c r="G64" s="476">
        <f>'BB'!L137</f>
        <v>1827794</v>
      </c>
      <c r="H64" s="476">
        <f>'BB'!M137</f>
        <v>0</v>
      </c>
      <c r="I64" s="474"/>
      <c r="K64" s="18"/>
      <c r="L64"/>
      <c r="M64" s="18"/>
    </row>
    <row r="65" spans="1:13" s="2" customFormat="1" ht="12.75">
      <c r="A65" s="24" t="s">
        <v>13</v>
      </c>
      <c r="B65" s="34">
        <f>KE!G112</f>
        <v>32734861</v>
      </c>
      <c r="C65" s="34">
        <f>KE!H112</f>
        <v>0</v>
      </c>
      <c r="D65" s="34">
        <f>KE!I112</f>
        <v>29309771</v>
      </c>
      <c r="E65" s="34">
        <f>KE!J112</f>
        <v>2605309</v>
      </c>
      <c r="F65" s="34">
        <f>KE!K112</f>
        <v>4005669</v>
      </c>
      <c r="G65" s="34">
        <f>KE!L112</f>
        <v>22698793</v>
      </c>
      <c r="H65" s="34">
        <f>KE!M112</f>
        <v>0</v>
      </c>
      <c r="I65" s="35"/>
      <c r="K65" s="18"/>
      <c r="L65"/>
      <c r="M65" s="18"/>
    </row>
    <row r="66" spans="1:13" s="2" customFormat="1" ht="12.75">
      <c r="A66" s="25"/>
      <c r="B66" s="428">
        <f>KE!G113</f>
        <v>31527148</v>
      </c>
      <c r="C66" s="428">
        <f>KE!H113</f>
        <v>0</v>
      </c>
      <c r="D66" s="428">
        <f>KE!I113</f>
        <v>28109960</v>
      </c>
      <c r="E66" s="428">
        <f>KE!J113</f>
        <v>1405498</v>
      </c>
      <c r="F66" s="428">
        <f>KE!K113</f>
        <v>4005669</v>
      </c>
      <c r="G66" s="428">
        <f>KE!L113</f>
        <v>22698793</v>
      </c>
      <c r="H66" s="428">
        <f>KE!M113</f>
        <v>0</v>
      </c>
      <c r="I66" s="17"/>
      <c r="K66" s="18"/>
      <c r="L66"/>
      <c r="M66" s="18"/>
    </row>
    <row r="67" spans="1:13" s="2" customFormat="1" ht="12.75">
      <c r="A67" s="24" t="s">
        <v>8</v>
      </c>
      <c r="B67" s="473">
        <f>PR!G26</f>
        <v>0</v>
      </c>
      <c r="C67" s="473">
        <f>PR!H26</f>
        <v>0</v>
      </c>
      <c r="D67" s="473">
        <f>PR!I26</f>
        <v>0</v>
      </c>
      <c r="E67" s="473">
        <f>PR!J26</f>
        <v>0</v>
      </c>
      <c r="F67" s="473">
        <f>PR!K26</f>
        <v>0</v>
      </c>
      <c r="G67" s="473">
        <f>PR!L26</f>
        <v>0</v>
      </c>
      <c r="H67" s="473">
        <f>PR!M26</f>
        <v>0</v>
      </c>
      <c r="I67" s="474"/>
      <c r="K67" s="18"/>
      <c r="L67"/>
      <c r="M67" s="18"/>
    </row>
    <row r="68" spans="1:13" s="2" customFormat="1" ht="12.75">
      <c r="A68" s="25"/>
      <c r="B68" s="476">
        <f>PR!G27</f>
        <v>0</v>
      </c>
      <c r="C68" s="476">
        <f>PR!H27</f>
        <v>0</v>
      </c>
      <c r="D68" s="476">
        <f>PR!I27</f>
        <v>0</v>
      </c>
      <c r="E68" s="476">
        <f>PR!J27</f>
        <v>0</v>
      </c>
      <c r="F68" s="476">
        <f>PR!K27</f>
        <v>0</v>
      </c>
      <c r="G68" s="476">
        <f>PR!L27</f>
        <v>0</v>
      </c>
      <c r="H68" s="476">
        <f>PR!M27</f>
        <v>0</v>
      </c>
      <c r="I68" s="474"/>
      <c r="K68" s="18"/>
      <c r="L68"/>
      <c r="M68" s="18"/>
    </row>
    <row r="69" spans="1:13" s="6" customFormat="1" ht="12.75">
      <c r="A69" s="975" t="s">
        <v>15</v>
      </c>
      <c r="B69" s="482">
        <f aca="true" t="shared" si="10" ref="B69:H69">SUM(B71)</f>
        <v>0</v>
      </c>
      <c r="C69" s="482">
        <f t="shared" si="10"/>
        <v>0</v>
      </c>
      <c r="D69" s="509">
        <f t="shared" si="10"/>
        <v>0</v>
      </c>
      <c r="E69" s="466">
        <f t="shared" si="10"/>
        <v>0</v>
      </c>
      <c r="F69" s="510">
        <f t="shared" si="10"/>
        <v>0</v>
      </c>
      <c r="G69" s="482">
        <f t="shared" si="10"/>
        <v>0</v>
      </c>
      <c r="H69" s="466">
        <f t="shared" si="10"/>
        <v>0</v>
      </c>
      <c r="I69" s="467"/>
      <c r="J69" s="30"/>
      <c r="K69" s="18"/>
      <c r="L69"/>
      <c r="M69" s="18"/>
    </row>
    <row r="70" spans="1:13" s="6" customFormat="1" ht="12.75">
      <c r="A70" s="976"/>
      <c r="B70" s="469">
        <f aca="true" t="shared" si="11" ref="B70:H70">SUM(B72)</f>
        <v>0</v>
      </c>
      <c r="C70" s="469">
        <f t="shared" si="11"/>
        <v>0</v>
      </c>
      <c r="D70" s="511">
        <f t="shared" si="11"/>
        <v>0</v>
      </c>
      <c r="E70" s="470">
        <f t="shared" si="11"/>
        <v>0</v>
      </c>
      <c r="F70" s="512">
        <f t="shared" si="11"/>
        <v>0</v>
      </c>
      <c r="G70" s="469">
        <f t="shared" si="11"/>
        <v>0</v>
      </c>
      <c r="H70" s="470">
        <f t="shared" si="11"/>
        <v>0</v>
      </c>
      <c r="I70" s="471"/>
      <c r="J70" s="30"/>
      <c r="K70" s="18"/>
      <c r="L70"/>
      <c r="M70" s="18"/>
    </row>
    <row r="71" spans="1:13" ht="12.75">
      <c r="A71" s="472" t="s">
        <v>10</v>
      </c>
      <c r="B71" s="34">
        <f>'BA'!F90</f>
        <v>0</v>
      </c>
      <c r="C71" s="34">
        <f>'BA'!G90</f>
        <v>0</v>
      </c>
      <c r="D71" s="34">
        <f>'BA'!H90</f>
        <v>0</v>
      </c>
      <c r="E71" s="34">
        <f>'BA'!I90</f>
        <v>0</v>
      </c>
      <c r="F71" s="34">
        <f>'BA'!J90</f>
        <v>0</v>
      </c>
      <c r="G71" s="34">
        <f>'BA'!K90</f>
        <v>0</v>
      </c>
      <c r="H71" s="34">
        <f>'BA'!L90</f>
        <v>0</v>
      </c>
      <c r="I71" s="35"/>
      <c r="J71" s="2"/>
      <c r="K71" s="18"/>
      <c r="M71" s="18"/>
    </row>
    <row r="72" spans="1:13" ht="12.75">
      <c r="A72" s="475"/>
      <c r="B72" s="428">
        <f>'BA'!F91</f>
        <v>0</v>
      </c>
      <c r="C72" s="428">
        <f>'BA'!G91</f>
        <v>0</v>
      </c>
      <c r="D72" s="428">
        <f>'BA'!H91</f>
        <v>0</v>
      </c>
      <c r="E72" s="428">
        <f>'BA'!I91</f>
        <v>0</v>
      </c>
      <c r="F72" s="428">
        <f>'BA'!J91</f>
        <v>0</v>
      </c>
      <c r="G72" s="428">
        <f>'BA'!K91</f>
        <v>0</v>
      </c>
      <c r="H72" s="428">
        <f>'BA'!L91</f>
        <v>0</v>
      </c>
      <c r="I72" s="17"/>
      <c r="J72" s="2"/>
      <c r="K72" s="18"/>
      <c r="M72" s="18"/>
    </row>
    <row r="73" spans="1:13" ht="12.75">
      <c r="A73" s="513"/>
      <c r="B73" s="514"/>
      <c r="C73" s="514"/>
      <c r="D73" s="515"/>
      <c r="E73" s="514"/>
      <c r="F73" s="516"/>
      <c r="G73" s="514"/>
      <c r="H73" s="514"/>
      <c r="I73" s="517"/>
      <c r="J73" s="2"/>
      <c r="K73" s="18"/>
      <c r="M73" s="18"/>
    </row>
    <row r="74" spans="1:13" s="1" customFormat="1" ht="18.75" customHeight="1">
      <c r="A74" s="518" t="s">
        <v>3</v>
      </c>
      <c r="B74" s="510">
        <f aca="true" t="shared" si="12" ref="B74:H74">SUM(B76+B78+B80+B82+B84)</f>
        <v>308055131</v>
      </c>
      <c r="C74" s="510">
        <f t="shared" si="12"/>
        <v>28123573</v>
      </c>
      <c r="D74" s="510">
        <f>SUM(D76+D78+D80+D82+D84)</f>
        <v>110591654</v>
      </c>
      <c r="E74" s="510">
        <f t="shared" si="12"/>
        <v>30012181</v>
      </c>
      <c r="F74" s="510">
        <f t="shared" si="12"/>
        <v>21333311</v>
      </c>
      <c r="G74" s="510">
        <f t="shared" si="12"/>
        <v>59412662</v>
      </c>
      <c r="H74" s="510">
        <f t="shared" si="12"/>
        <v>0</v>
      </c>
      <c r="I74" s="467"/>
      <c r="J74" s="28"/>
      <c r="K74" s="18"/>
      <c r="L74"/>
      <c r="M74" s="18"/>
    </row>
    <row r="75" spans="1:13" s="1" customFormat="1" ht="16.5" customHeight="1">
      <c r="A75" s="519"/>
      <c r="B75" s="512">
        <f aca="true" t="shared" si="13" ref="B75:H75">SUM(B77+B79+B81+B83+B85)</f>
        <v>251500572</v>
      </c>
      <c r="C75" s="512">
        <f t="shared" si="13"/>
        <v>17405798</v>
      </c>
      <c r="D75" s="512">
        <f t="shared" si="13"/>
        <v>85545676</v>
      </c>
      <c r="E75" s="512">
        <f t="shared" si="13"/>
        <v>14583056</v>
      </c>
      <c r="F75" s="512">
        <f t="shared" si="13"/>
        <v>19708536</v>
      </c>
      <c r="G75" s="512">
        <f t="shared" si="13"/>
        <v>51254084</v>
      </c>
      <c r="H75" s="512">
        <f t="shared" si="13"/>
        <v>0</v>
      </c>
      <c r="I75" s="471"/>
      <c r="J75" s="28"/>
      <c r="K75" s="18"/>
      <c r="L75"/>
      <c r="M75" s="18"/>
    </row>
    <row r="76" spans="1:13" ht="12.75">
      <c r="A76" s="42" t="s">
        <v>10</v>
      </c>
      <c r="B76" s="12">
        <f>SUM(B5+B18+B31+B43+B50+B59+B71)</f>
        <v>84797506</v>
      </c>
      <c r="C76" s="12">
        <f aca="true" t="shared" si="14" ref="C76:H76">SUM(C5+C18+C31+C43+C50+C59+C71)</f>
        <v>8338557</v>
      </c>
      <c r="D76" s="12">
        <f t="shared" si="14"/>
        <v>28158242</v>
      </c>
      <c r="E76" s="12">
        <f t="shared" si="14"/>
        <v>7172155</v>
      </c>
      <c r="F76" s="12">
        <f t="shared" si="14"/>
        <v>4279009</v>
      </c>
      <c r="G76" s="12">
        <f t="shared" si="14"/>
        <v>16707078</v>
      </c>
      <c r="H76" s="12">
        <f t="shared" si="14"/>
        <v>0</v>
      </c>
      <c r="I76" s="35"/>
      <c r="J76" s="2"/>
      <c r="K76" s="18"/>
      <c r="M76" s="18"/>
    </row>
    <row r="77" spans="1:13" ht="12.75">
      <c r="A77" s="43"/>
      <c r="B77" s="429">
        <f>SUM(B6+B19+B32+B60+B72)</f>
        <v>76511228</v>
      </c>
      <c r="C77" s="429">
        <f aca="true" t="shared" si="15" ref="C77:H77">SUM(C6+C19+C32+C60+C72)</f>
        <v>7226400</v>
      </c>
      <c r="D77" s="429">
        <f t="shared" si="15"/>
        <v>23878087</v>
      </c>
      <c r="E77" s="429">
        <f t="shared" si="15"/>
        <v>3316369</v>
      </c>
      <c r="F77" s="429">
        <f t="shared" si="15"/>
        <v>4179653</v>
      </c>
      <c r="G77" s="429">
        <f t="shared" si="15"/>
        <v>16382065</v>
      </c>
      <c r="H77" s="429">
        <f t="shared" si="15"/>
        <v>0</v>
      </c>
      <c r="I77" s="17"/>
      <c r="J77" s="2"/>
      <c r="K77" s="18"/>
      <c r="M77" s="18"/>
    </row>
    <row r="78" spans="1:13" ht="12.75">
      <c r="A78" s="42" t="s">
        <v>11</v>
      </c>
      <c r="B78" s="12">
        <f aca="true" t="shared" si="16" ref="B78:H78">SUM(B7+B20+B33+B44+B51+B61)</f>
        <v>86346282</v>
      </c>
      <c r="C78" s="12">
        <f t="shared" si="16"/>
        <v>10406465</v>
      </c>
      <c r="D78" s="12">
        <f t="shared" si="16"/>
        <v>25783999</v>
      </c>
      <c r="E78" s="12">
        <f t="shared" si="16"/>
        <v>8477203</v>
      </c>
      <c r="F78" s="12">
        <f t="shared" si="16"/>
        <v>6956522</v>
      </c>
      <c r="G78" s="12">
        <f t="shared" si="16"/>
        <v>10350274</v>
      </c>
      <c r="H78" s="12">
        <f t="shared" si="16"/>
        <v>0</v>
      </c>
      <c r="I78" s="35"/>
      <c r="J78" s="2"/>
      <c r="K78" s="18"/>
      <c r="M78" s="18"/>
    </row>
    <row r="79" spans="1:13" ht="12.75">
      <c r="A79" s="43"/>
      <c r="B79" s="429">
        <f aca="true" t="shared" si="17" ref="B79:H79">SUM(B8+B21+B34+B62)</f>
        <v>80575589</v>
      </c>
      <c r="C79" s="429">
        <f t="shared" si="17"/>
        <v>8870698</v>
      </c>
      <c r="D79" s="429">
        <f t="shared" si="17"/>
        <v>22019842</v>
      </c>
      <c r="E79" s="429">
        <f t="shared" si="17"/>
        <v>4718746</v>
      </c>
      <c r="F79" s="429">
        <f t="shared" si="17"/>
        <v>6955664</v>
      </c>
      <c r="G79" s="429">
        <f t="shared" si="17"/>
        <v>10345432</v>
      </c>
      <c r="H79" s="429">
        <f t="shared" si="17"/>
        <v>0</v>
      </c>
      <c r="I79" s="17"/>
      <c r="J79" s="2"/>
      <c r="K79" s="18"/>
      <c r="M79" s="18"/>
    </row>
    <row r="80" spans="1:13" ht="12.75">
      <c r="A80" s="42" t="s">
        <v>12</v>
      </c>
      <c r="B80" s="13">
        <f aca="true" t="shared" si="18" ref="B80:H80">SUM(B9+B22+B35+B45+B52+B63)</f>
        <v>22882571</v>
      </c>
      <c r="C80" s="13">
        <f t="shared" si="18"/>
        <v>4762692</v>
      </c>
      <c r="D80" s="13">
        <f t="shared" si="18"/>
        <v>11802000</v>
      </c>
      <c r="E80" s="13">
        <f t="shared" si="18"/>
        <v>8237722</v>
      </c>
      <c r="F80" s="13">
        <f t="shared" si="18"/>
        <v>1279473</v>
      </c>
      <c r="G80" s="13">
        <f t="shared" si="18"/>
        <v>2284805</v>
      </c>
      <c r="H80" s="13">
        <f t="shared" si="18"/>
        <v>0</v>
      </c>
      <c r="I80" s="35"/>
      <c r="J80" s="2"/>
      <c r="K80" s="18"/>
      <c r="M80" s="18"/>
    </row>
    <row r="81" spans="1:13" ht="12.75">
      <c r="A81" s="43"/>
      <c r="B81" s="429">
        <f aca="true" t="shared" si="19" ref="B81:H81">SUM(B10+B23+B36+B64)</f>
        <v>15562887</v>
      </c>
      <c r="C81" s="429">
        <f t="shared" si="19"/>
        <v>1308700</v>
      </c>
      <c r="D81" s="429">
        <f t="shared" si="19"/>
        <v>7709787</v>
      </c>
      <c r="E81" s="429">
        <f t="shared" si="19"/>
        <v>4748443</v>
      </c>
      <c r="F81" s="429">
        <f t="shared" si="19"/>
        <v>1133550</v>
      </c>
      <c r="G81" s="429">
        <f t="shared" si="19"/>
        <v>1827794</v>
      </c>
      <c r="H81" s="429">
        <f t="shared" si="19"/>
        <v>0</v>
      </c>
      <c r="I81" s="17"/>
      <c r="J81" s="2"/>
      <c r="K81" s="18"/>
      <c r="M81" s="18"/>
    </row>
    <row r="82" spans="1:13" ht="12.75">
      <c r="A82" s="520" t="s">
        <v>13</v>
      </c>
      <c r="B82" s="12">
        <f aca="true" t="shared" si="20" ref="B82:H82">SUM(B11+B24+B37+B46+B53+B65)</f>
        <v>99378771</v>
      </c>
      <c r="C82" s="12">
        <f t="shared" si="20"/>
        <v>0</v>
      </c>
      <c r="D82" s="12">
        <f t="shared" si="20"/>
        <v>35243271</v>
      </c>
      <c r="E82" s="12">
        <f t="shared" si="20"/>
        <v>5165309</v>
      </c>
      <c r="F82" s="12">
        <f t="shared" si="20"/>
        <v>7545669</v>
      </c>
      <c r="G82" s="12">
        <f t="shared" si="20"/>
        <v>22698793</v>
      </c>
      <c r="H82" s="12">
        <f t="shared" si="20"/>
        <v>0</v>
      </c>
      <c r="I82" s="35"/>
      <c r="J82" s="2"/>
      <c r="K82" s="18"/>
      <c r="M82" s="18"/>
    </row>
    <row r="83" spans="1:13" ht="12.75">
      <c r="A83" s="520"/>
      <c r="B83" s="429">
        <f aca="true" t="shared" si="21" ref="B83:H83">SUM(B12+B25+B38+B66)</f>
        <v>78850868</v>
      </c>
      <c r="C83" s="429">
        <f t="shared" si="21"/>
        <v>0</v>
      </c>
      <c r="D83" s="429">
        <f t="shared" si="21"/>
        <v>31937960</v>
      </c>
      <c r="E83" s="429">
        <f t="shared" si="21"/>
        <v>1799498</v>
      </c>
      <c r="F83" s="429">
        <f t="shared" si="21"/>
        <v>7439669</v>
      </c>
      <c r="G83" s="429">
        <f t="shared" si="21"/>
        <v>22698793</v>
      </c>
      <c r="H83" s="429">
        <f t="shared" si="21"/>
        <v>0</v>
      </c>
      <c r="I83" s="17"/>
      <c r="J83" s="2"/>
      <c r="K83" s="18"/>
      <c r="M83" s="18"/>
    </row>
    <row r="84" spans="1:13" s="8" customFormat="1" ht="12.75">
      <c r="A84" s="521" t="s">
        <v>8</v>
      </c>
      <c r="B84" s="12">
        <f aca="true" t="shared" si="22" ref="B84:H84">SUM(B13+B26+B39+B47+B54+B67)</f>
        <v>14650001</v>
      </c>
      <c r="C84" s="12">
        <f t="shared" si="22"/>
        <v>4615859</v>
      </c>
      <c r="D84" s="12">
        <f t="shared" si="22"/>
        <v>9604142</v>
      </c>
      <c r="E84" s="12">
        <f t="shared" si="22"/>
        <v>959792</v>
      </c>
      <c r="F84" s="12">
        <f t="shared" si="22"/>
        <v>1272638</v>
      </c>
      <c r="G84" s="12">
        <f t="shared" si="22"/>
        <v>7371712</v>
      </c>
      <c r="H84" s="12">
        <f t="shared" si="22"/>
        <v>0</v>
      </c>
      <c r="I84" s="35"/>
      <c r="J84" s="29"/>
      <c r="K84" s="18"/>
      <c r="L84"/>
      <c r="M84" s="18"/>
    </row>
    <row r="85" spans="1:13" s="8" customFormat="1" ht="13.5" thickBot="1">
      <c r="A85" s="522"/>
      <c r="B85" s="523">
        <f aca="true" t="shared" si="23" ref="B85:H85">SUM(B14+B27+B40+B68)</f>
        <v>0</v>
      </c>
      <c r="C85" s="523">
        <f t="shared" si="23"/>
        <v>0</v>
      </c>
      <c r="D85" s="523">
        <f t="shared" si="23"/>
        <v>0</v>
      </c>
      <c r="E85" s="523">
        <f t="shared" si="23"/>
        <v>0</v>
      </c>
      <c r="F85" s="523">
        <f t="shared" si="23"/>
        <v>0</v>
      </c>
      <c r="G85" s="523">
        <f t="shared" si="23"/>
        <v>0</v>
      </c>
      <c r="H85" s="523">
        <f t="shared" si="23"/>
        <v>0</v>
      </c>
      <c r="I85" s="524"/>
      <c r="J85" s="29"/>
      <c r="K85" s="18"/>
      <c r="L85"/>
      <c r="M85" s="18"/>
    </row>
    <row r="86" spans="1:10" s="8" customFormat="1" ht="12.75">
      <c r="A86" s="19"/>
      <c r="B86" s="4"/>
      <c r="C86" s="4"/>
      <c r="D86" s="11"/>
      <c r="E86" s="11"/>
      <c r="F86" s="11"/>
      <c r="G86" s="11"/>
      <c r="H86" s="11"/>
      <c r="I86" s="20"/>
      <c r="J86" s="29"/>
    </row>
    <row r="87" spans="1:9" s="2" customFormat="1" ht="12.75">
      <c r="A87" s="21"/>
      <c r="D87" s="15"/>
      <c r="I87" s="31"/>
    </row>
    <row r="88" spans="1:9" s="2" customFormat="1" ht="12.75">
      <c r="A88" s="21"/>
      <c r="B88" s="4"/>
      <c r="C88" s="4"/>
      <c r="D88" s="11"/>
      <c r="E88" s="4"/>
      <c r="F88" s="4"/>
      <c r="G88" s="4"/>
      <c r="H88" s="4"/>
      <c r="I88" s="20"/>
    </row>
    <row r="89" spans="1:9" s="2" customFormat="1" ht="12.75">
      <c r="A89" s="21"/>
      <c r="B89" s="4"/>
      <c r="C89" s="4"/>
      <c r="D89" s="11"/>
      <c r="E89" s="4"/>
      <c r="F89" s="4"/>
      <c r="G89" s="4"/>
      <c r="H89" s="4"/>
      <c r="I89" s="20"/>
    </row>
    <row r="90" spans="1:9" s="2" customFormat="1" ht="13.5" thickBot="1">
      <c r="A90" s="22"/>
      <c r="B90" s="23"/>
      <c r="C90" s="23"/>
      <c r="D90" s="33"/>
      <c r="E90" s="23"/>
      <c r="F90" s="23"/>
      <c r="G90" s="23"/>
      <c r="H90" s="23"/>
      <c r="I90" s="32"/>
    </row>
    <row r="91" s="2" customFormat="1" ht="12.75">
      <c r="D91" s="27"/>
    </row>
    <row r="92" s="2" customFormat="1" ht="12.75">
      <c r="D92" s="27"/>
    </row>
    <row r="93" spans="4:8" s="2" customFormat="1" ht="12.75">
      <c r="D93" s="27"/>
      <c r="E93" s="15"/>
      <c r="F93" s="15"/>
      <c r="G93" s="15"/>
      <c r="H93" s="15"/>
    </row>
    <row r="94" spans="1:8" ht="12.75">
      <c r="A94" s="2"/>
      <c r="E94" s="16"/>
      <c r="F94" s="16"/>
      <c r="G94" s="16"/>
      <c r="H94" s="16"/>
    </row>
    <row r="95" spans="1:8" ht="12.75">
      <c r="A95" s="2"/>
      <c r="E95" s="16"/>
      <c r="F95" s="16"/>
      <c r="G95" s="16"/>
      <c r="H95" s="16"/>
    </row>
    <row r="96" spans="1:8" ht="12.75">
      <c r="A96" s="2"/>
      <c r="E96" s="16"/>
      <c r="F96" s="16"/>
      <c r="G96" s="16"/>
      <c r="H96" s="16"/>
    </row>
    <row r="97" spans="1:8" ht="12.75">
      <c r="A97" s="2"/>
      <c r="E97" s="16"/>
      <c r="F97" s="16"/>
      <c r="G97" s="16"/>
      <c r="H97" s="16"/>
    </row>
    <row r="98" spans="1:8" ht="12.75">
      <c r="A98" s="2"/>
      <c r="E98" s="16"/>
      <c r="F98" s="16"/>
      <c r="G98" s="16"/>
      <c r="H98" s="16"/>
    </row>
    <row r="99" spans="1:8" ht="12.75">
      <c r="A99" s="2"/>
      <c r="E99" s="16"/>
      <c r="F99" s="16"/>
      <c r="G99" s="16"/>
      <c r="H99" s="16"/>
    </row>
    <row r="100" spans="1:8" ht="12.75">
      <c r="A100" s="2"/>
      <c r="E100" s="16"/>
      <c r="F100" s="16"/>
      <c r="G100" s="16"/>
      <c r="H100" s="16"/>
    </row>
    <row r="101" spans="1:8" ht="12.75">
      <c r="A101" s="2"/>
      <c r="E101" s="16"/>
      <c r="F101" s="16"/>
      <c r="G101" s="16"/>
      <c r="H101" s="16"/>
    </row>
    <row r="102" spans="1:8" ht="12.75">
      <c r="A102" s="2"/>
      <c r="E102" s="16"/>
      <c r="F102" s="16"/>
      <c r="G102" s="16"/>
      <c r="H102" s="16"/>
    </row>
    <row r="103" spans="1:8" ht="12.75">
      <c r="A103" s="2"/>
      <c r="E103" s="16"/>
      <c r="F103" s="16"/>
      <c r="G103" s="16"/>
      <c r="H103" s="16"/>
    </row>
    <row r="104" spans="1:8" ht="12.75">
      <c r="A104" s="2"/>
      <c r="E104" s="16"/>
      <c r="F104" s="16"/>
      <c r="G104" s="16"/>
      <c r="H104" s="16"/>
    </row>
    <row r="105" spans="1:8" ht="12.75">
      <c r="A105" s="2"/>
      <c r="E105" s="16"/>
      <c r="F105" s="16"/>
      <c r="G105" s="16"/>
      <c r="H105" s="16"/>
    </row>
    <row r="106" spans="1:8" ht="12.75">
      <c r="A106" s="2"/>
      <c r="E106" s="16"/>
      <c r="F106" s="16"/>
      <c r="G106" s="16"/>
      <c r="H106" s="16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</sheetData>
  <sheetProtection/>
  <mergeCells count="8">
    <mergeCell ref="A69:A70"/>
    <mergeCell ref="A57:A58"/>
    <mergeCell ref="I1:I2"/>
    <mergeCell ref="A1:A2"/>
    <mergeCell ref="B1:B2"/>
    <mergeCell ref="C1:C2"/>
    <mergeCell ref="D1:D2"/>
    <mergeCell ref="E1:H1"/>
  </mergeCells>
  <printOptions horizontalCentered="1"/>
  <pageMargins left="0.5905511811023623" right="0.5905511811023623" top="0.984251968503937" bottom="0" header="0.6692913385826772" footer="0.2755905511811024"/>
  <pageSetup fitToHeight="1" fitToWidth="1" horizontalDpi="300" verticalDpi="300" orientation="portrait" paperSize="9" scale="55" r:id="rId1"/>
  <headerFooter alignWithMargins="0">
    <oddHeader>&amp;C&amp;12Investičný program SVP, š.p. - Plán a rozpočet na rok 2013
&amp;Rv EUR 
</oddHeader>
    <oddFooter>&amp;C&amp;P</oddFooter>
  </headerFooter>
  <rowBreaks count="2" manualBreakCount="2">
    <brk id="48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1"/>
  <sheetViews>
    <sheetView view="pageBreakPreview" zoomScale="90" zoomScaleNormal="75" zoomScaleSheetLayoutView="90" zoomScalePageLayoutView="0" workbookViewId="0" topLeftCell="A1">
      <pane xSplit="6" ySplit="4" topLeftCell="G77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3" sqref="A3:M95"/>
    </sheetView>
  </sheetViews>
  <sheetFormatPr defaultColWidth="9.00390625" defaultRowHeight="12.75"/>
  <cols>
    <col min="1" max="1" width="4.625" style="0" customWidth="1"/>
    <col min="2" max="2" width="43.125" style="0" customWidth="1"/>
    <col min="3" max="3" width="8.25390625" style="37" customWidth="1"/>
    <col min="4" max="4" width="23.125" style="38" customWidth="1"/>
    <col min="5" max="5" width="10.75390625" style="0" customWidth="1"/>
    <col min="6" max="6" width="11.875" style="0" customWidth="1"/>
    <col min="7" max="7" width="12.25390625" style="0" customWidth="1"/>
    <col min="8" max="9" width="11.75390625" style="0" customWidth="1"/>
    <col min="10" max="10" width="11.00390625" style="0" customWidth="1"/>
    <col min="11" max="11" width="11.375" style="0" customWidth="1"/>
    <col min="12" max="12" width="10.25390625" style="0" customWidth="1"/>
    <col min="13" max="13" width="15.00390625" style="0" customWidth="1"/>
    <col min="14" max="14" width="8.375" style="0" customWidth="1"/>
  </cols>
  <sheetData>
    <row r="2" ht="13.5" thickBot="1">
      <c r="A2" s="36" t="s">
        <v>503</v>
      </c>
    </row>
    <row r="3" spans="1:13" s="39" customFormat="1" ht="39" customHeight="1">
      <c r="A3" s="969" t="s">
        <v>18</v>
      </c>
      <c r="B3" s="963" t="s">
        <v>19</v>
      </c>
      <c r="C3" s="971" t="s">
        <v>20</v>
      </c>
      <c r="D3" s="973" t="s">
        <v>21</v>
      </c>
      <c r="E3" s="971" t="s">
        <v>22</v>
      </c>
      <c r="F3" s="965" t="s">
        <v>529</v>
      </c>
      <c r="G3" s="965" t="s">
        <v>530</v>
      </c>
      <c r="H3" s="965" t="s">
        <v>531</v>
      </c>
      <c r="I3" s="967" t="s">
        <v>4</v>
      </c>
      <c r="J3" s="681"/>
      <c r="K3" s="681"/>
      <c r="L3" s="681"/>
      <c r="M3" s="974" t="s">
        <v>16</v>
      </c>
    </row>
    <row r="4" spans="1:13" s="39" customFormat="1" ht="38.25" customHeight="1">
      <c r="A4" s="970"/>
      <c r="B4" s="964"/>
      <c r="C4" s="972"/>
      <c r="D4" s="972"/>
      <c r="E4" s="972"/>
      <c r="F4" s="966"/>
      <c r="G4" s="966"/>
      <c r="H4" s="966"/>
      <c r="I4" s="526" t="s">
        <v>5</v>
      </c>
      <c r="J4" s="527" t="s">
        <v>6</v>
      </c>
      <c r="K4" s="525" t="s">
        <v>9</v>
      </c>
      <c r="L4" s="528" t="s">
        <v>7</v>
      </c>
      <c r="M4" s="962"/>
    </row>
    <row r="5" spans="1:13" s="1" customFormat="1" ht="12.75" customHeight="1">
      <c r="A5" s="529"/>
      <c r="B5" s="530" t="s">
        <v>357</v>
      </c>
      <c r="C5" s="531"/>
      <c r="D5" s="532"/>
      <c r="E5" s="530"/>
      <c r="F5" s="533">
        <f>SUM(F7)</f>
        <v>0</v>
      </c>
      <c r="G5" s="533">
        <f aca="true" t="shared" si="0" ref="G5:L5">SUM(G7)</f>
        <v>0</v>
      </c>
      <c r="H5" s="534">
        <f t="shared" si="0"/>
        <v>0</v>
      </c>
      <c r="I5" s="533">
        <f t="shared" si="0"/>
        <v>0</v>
      </c>
      <c r="J5" s="533">
        <f t="shared" si="0"/>
        <v>0</v>
      </c>
      <c r="K5" s="533">
        <f t="shared" si="0"/>
        <v>0</v>
      </c>
      <c r="L5" s="533">
        <f t="shared" si="0"/>
        <v>0</v>
      </c>
      <c r="M5" s="535"/>
    </row>
    <row r="6" spans="1:13" s="1" customFormat="1" ht="12.75" customHeight="1">
      <c r="A6" s="536"/>
      <c r="B6" s="537"/>
      <c r="C6" s="538"/>
      <c r="D6" s="539"/>
      <c r="E6" s="537"/>
      <c r="F6" s="540">
        <f>SUM(F8)</f>
        <v>0</v>
      </c>
      <c r="G6" s="540">
        <f aca="true" t="shared" si="1" ref="G6:L6">SUM(G8)</f>
        <v>0</v>
      </c>
      <c r="H6" s="541">
        <f t="shared" si="1"/>
        <v>0</v>
      </c>
      <c r="I6" s="540">
        <f t="shared" si="1"/>
        <v>0</v>
      </c>
      <c r="J6" s="540">
        <f t="shared" si="1"/>
        <v>0</v>
      </c>
      <c r="K6" s="540">
        <f t="shared" si="1"/>
        <v>0</v>
      </c>
      <c r="L6" s="540">
        <f t="shared" si="1"/>
        <v>0</v>
      </c>
      <c r="M6" s="542"/>
    </row>
    <row r="7" spans="1:13" s="39" customFormat="1" ht="12.75" customHeight="1">
      <c r="A7" s="543"/>
      <c r="B7" s="361"/>
      <c r="C7" s="544"/>
      <c r="D7" s="545"/>
      <c r="E7" s="546"/>
      <c r="F7" s="166"/>
      <c r="G7" s="166"/>
      <c r="H7" s="547"/>
      <c r="I7" s="166"/>
      <c r="J7" s="166"/>
      <c r="K7" s="166"/>
      <c r="L7" s="166"/>
      <c r="M7" s="548"/>
    </row>
    <row r="8" spans="1:13" s="39" customFormat="1" ht="12.75" customHeight="1">
      <c r="A8" s="543"/>
      <c r="B8" s="361"/>
      <c r="C8" s="544"/>
      <c r="D8" s="545"/>
      <c r="E8" s="546"/>
      <c r="F8" s="166"/>
      <c r="G8" s="166"/>
      <c r="H8" s="547"/>
      <c r="I8" s="166"/>
      <c r="J8" s="166"/>
      <c r="K8" s="166"/>
      <c r="L8" s="166"/>
      <c r="M8" s="548"/>
    </row>
    <row r="9" spans="1:13" s="1" customFormat="1" ht="12.75" customHeight="1">
      <c r="A9" s="549"/>
      <c r="B9" s="550" t="s">
        <v>358</v>
      </c>
      <c r="C9" s="551"/>
      <c r="D9" s="552"/>
      <c r="E9" s="553"/>
      <c r="F9" s="554">
        <f>SUM(F11+F13+F15+F17+F19+F21+F23+F25+F27+F29+F31)</f>
        <v>7565000</v>
      </c>
      <c r="G9" s="554">
        <f aca="true" t="shared" si="2" ref="G9:L9">SUM(G11+G13+G15+G17+G19+G21+G23+G25+G27+G29+G31)</f>
        <v>140000</v>
      </c>
      <c r="H9" s="555">
        <f t="shared" si="2"/>
        <v>3744700</v>
      </c>
      <c r="I9" s="554">
        <f t="shared" si="2"/>
        <v>2414000</v>
      </c>
      <c r="J9" s="554">
        <f t="shared" si="2"/>
        <v>1330700</v>
      </c>
      <c r="K9" s="554">
        <f t="shared" si="2"/>
        <v>0</v>
      </c>
      <c r="L9" s="554">
        <f t="shared" si="2"/>
        <v>0</v>
      </c>
      <c r="M9" s="556"/>
    </row>
    <row r="10" spans="1:13" s="10" customFormat="1" ht="12.75" customHeight="1">
      <c r="A10" s="557"/>
      <c r="B10" s="558"/>
      <c r="C10" s="559"/>
      <c r="D10" s="560"/>
      <c r="E10" s="561"/>
      <c r="F10" s="540">
        <f>SUM(F12+F14+F16+F18+F20+F22+F24+F26+F28+F30+F32)</f>
        <v>6977700</v>
      </c>
      <c r="G10" s="540">
        <f aca="true" t="shared" si="3" ref="G10:L10">SUM(G12+G14+G16+G18+G20+G22+G24+G26+G28+G30+G32)</f>
        <v>0</v>
      </c>
      <c r="H10" s="541">
        <f t="shared" si="3"/>
        <v>3590700</v>
      </c>
      <c r="I10" s="540">
        <f t="shared" si="3"/>
        <v>2302000</v>
      </c>
      <c r="J10" s="540">
        <f t="shared" si="3"/>
        <v>1288700</v>
      </c>
      <c r="K10" s="540">
        <f t="shared" si="3"/>
        <v>0</v>
      </c>
      <c r="L10" s="540">
        <f t="shared" si="3"/>
        <v>0</v>
      </c>
      <c r="M10" s="562"/>
    </row>
    <row r="11" spans="1:13" s="39" customFormat="1" ht="12.75" customHeight="1">
      <c r="A11" s="563">
        <v>1</v>
      </c>
      <c r="B11" s="383" t="s">
        <v>187</v>
      </c>
      <c r="C11" s="564" t="s">
        <v>31</v>
      </c>
      <c r="D11" s="565" t="s">
        <v>23</v>
      </c>
      <c r="E11" s="546" t="s">
        <v>305</v>
      </c>
      <c r="F11" s="162">
        <v>3490000</v>
      </c>
      <c r="G11" s="166">
        <v>20000</v>
      </c>
      <c r="H11" s="547">
        <v>1285700</v>
      </c>
      <c r="I11" s="166"/>
      <c r="J11" s="166">
        <v>1285700</v>
      </c>
      <c r="K11" s="162"/>
      <c r="L11" s="162"/>
      <c r="M11" s="566"/>
    </row>
    <row r="12" spans="1:13" s="39" customFormat="1" ht="12.75" customHeight="1">
      <c r="A12" s="394"/>
      <c r="B12" s="386"/>
      <c r="C12" s="567"/>
      <c r="D12" s="568"/>
      <c r="E12" s="569" t="s">
        <v>481</v>
      </c>
      <c r="F12" s="430">
        <v>3245700</v>
      </c>
      <c r="G12" s="430"/>
      <c r="H12" s="430">
        <v>1245700</v>
      </c>
      <c r="I12" s="430"/>
      <c r="J12" s="430">
        <v>1245700</v>
      </c>
      <c r="K12" s="179"/>
      <c r="L12" s="179"/>
      <c r="M12" s="570"/>
    </row>
    <row r="13" spans="1:13" s="39" customFormat="1" ht="12.75" customHeight="1">
      <c r="A13" s="563">
        <v>2</v>
      </c>
      <c r="B13" s="387" t="s">
        <v>190</v>
      </c>
      <c r="C13" s="544" t="s">
        <v>31</v>
      </c>
      <c r="D13" s="571"/>
      <c r="E13" s="546" t="s">
        <v>404</v>
      </c>
      <c r="F13" s="162">
        <v>200000</v>
      </c>
      <c r="G13" s="162">
        <v>10000</v>
      </c>
      <c r="H13" s="547">
        <v>190000</v>
      </c>
      <c r="I13" s="162">
        <v>190000</v>
      </c>
      <c r="J13" s="162"/>
      <c r="K13" s="162"/>
      <c r="L13" s="162"/>
      <c r="M13" s="566"/>
    </row>
    <row r="14" spans="1:13" s="39" customFormat="1" ht="12.75" customHeight="1">
      <c r="A14" s="572"/>
      <c r="B14" s="388" t="s">
        <v>191</v>
      </c>
      <c r="C14" s="573"/>
      <c r="D14" s="574"/>
      <c r="E14" s="569" t="s">
        <v>40</v>
      </c>
      <c r="F14" s="430">
        <v>180000</v>
      </c>
      <c r="G14" s="430"/>
      <c r="H14" s="430">
        <v>180000</v>
      </c>
      <c r="I14" s="430">
        <v>180000</v>
      </c>
      <c r="J14" s="430"/>
      <c r="K14" s="430"/>
      <c r="L14" s="430"/>
      <c r="M14" s="570"/>
    </row>
    <row r="15" spans="1:13" s="39" customFormat="1" ht="12.75" customHeight="1">
      <c r="A15" s="543">
        <v>3</v>
      </c>
      <c r="B15" s="361" t="s">
        <v>192</v>
      </c>
      <c r="C15" s="544" t="s">
        <v>31</v>
      </c>
      <c r="D15" s="545"/>
      <c r="E15" s="546" t="s">
        <v>404</v>
      </c>
      <c r="F15" s="166">
        <v>110000</v>
      </c>
      <c r="G15" s="166">
        <v>7000</v>
      </c>
      <c r="H15" s="547">
        <v>103000</v>
      </c>
      <c r="I15" s="166">
        <v>103000</v>
      </c>
      <c r="J15" s="166"/>
      <c r="K15" s="166"/>
      <c r="L15" s="166"/>
      <c r="M15" s="548"/>
    </row>
    <row r="16" spans="1:13" s="39" customFormat="1" ht="12.75" customHeight="1">
      <c r="A16" s="543"/>
      <c r="B16" s="361"/>
      <c r="C16" s="544"/>
      <c r="D16" s="545"/>
      <c r="E16" s="546" t="s">
        <v>40</v>
      </c>
      <c r="F16" s="431">
        <v>100000</v>
      </c>
      <c r="G16" s="431"/>
      <c r="H16" s="431">
        <v>100000</v>
      </c>
      <c r="I16" s="431">
        <v>100000</v>
      </c>
      <c r="J16" s="431"/>
      <c r="K16" s="431"/>
      <c r="L16" s="431"/>
      <c r="M16" s="548"/>
    </row>
    <row r="17" spans="1:13" s="39" customFormat="1" ht="12.75" customHeight="1">
      <c r="A17" s="575">
        <v>4</v>
      </c>
      <c r="B17" s="389" t="s">
        <v>193</v>
      </c>
      <c r="C17" s="387" t="s">
        <v>26</v>
      </c>
      <c r="D17" s="576"/>
      <c r="E17" s="577" t="s">
        <v>404</v>
      </c>
      <c r="F17" s="162">
        <v>110000</v>
      </c>
      <c r="G17" s="162">
        <v>7000</v>
      </c>
      <c r="H17" s="578">
        <v>103000</v>
      </c>
      <c r="I17" s="162">
        <v>103000</v>
      </c>
      <c r="J17" s="162"/>
      <c r="K17" s="162"/>
      <c r="L17" s="162"/>
      <c r="M17" s="566"/>
    </row>
    <row r="18" spans="1:13" s="39" customFormat="1" ht="12.75" customHeight="1">
      <c r="A18" s="572"/>
      <c r="B18" s="386"/>
      <c r="C18" s="567"/>
      <c r="D18" s="568"/>
      <c r="E18" s="569" t="s">
        <v>40</v>
      </c>
      <c r="F18" s="430">
        <v>100000</v>
      </c>
      <c r="G18" s="430"/>
      <c r="H18" s="430">
        <v>100000</v>
      </c>
      <c r="I18" s="430">
        <v>100000</v>
      </c>
      <c r="J18" s="430"/>
      <c r="K18" s="430"/>
      <c r="L18" s="430"/>
      <c r="M18" s="570"/>
    </row>
    <row r="19" spans="1:13" s="39" customFormat="1" ht="12.75" customHeight="1">
      <c r="A19" s="543">
        <v>5</v>
      </c>
      <c r="B19" s="390" t="s">
        <v>194</v>
      </c>
      <c r="C19" s="544" t="s">
        <v>26</v>
      </c>
      <c r="D19" s="545"/>
      <c r="E19" s="546" t="s">
        <v>404</v>
      </c>
      <c r="F19" s="166">
        <v>25000</v>
      </c>
      <c r="G19" s="166">
        <v>2000</v>
      </c>
      <c r="H19" s="547">
        <v>23000</v>
      </c>
      <c r="I19" s="166">
        <v>23000</v>
      </c>
      <c r="J19" s="166"/>
      <c r="K19" s="166"/>
      <c r="L19" s="166"/>
      <c r="M19" s="548"/>
    </row>
    <row r="20" spans="1:13" s="39" customFormat="1" ht="12.75" customHeight="1">
      <c r="A20" s="543"/>
      <c r="B20" s="361" t="s">
        <v>195</v>
      </c>
      <c r="C20" s="544"/>
      <c r="D20" s="545"/>
      <c r="E20" s="546" t="s">
        <v>40</v>
      </c>
      <c r="F20" s="431">
        <v>22000</v>
      </c>
      <c r="G20" s="431"/>
      <c r="H20" s="431">
        <v>22000</v>
      </c>
      <c r="I20" s="431">
        <v>22000</v>
      </c>
      <c r="J20" s="431"/>
      <c r="K20" s="431"/>
      <c r="L20" s="431"/>
      <c r="M20" s="548"/>
    </row>
    <row r="21" spans="1:13" s="39" customFormat="1" ht="12.75" customHeight="1">
      <c r="A21" s="575">
        <v>6</v>
      </c>
      <c r="B21" s="362" t="s">
        <v>196</v>
      </c>
      <c r="C21" s="579" t="s">
        <v>26</v>
      </c>
      <c r="D21" s="571"/>
      <c r="E21" s="577" t="s">
        <v>404</v>
      </c>
      <c r="F21" s="162">
        <v>230000</v>
      </c>
      <c r="G21" s="162">
        <v>15000</v>
      </c>
      <c r="H21" s="578">
        <v>215000</v>
      </c>
      <c r="I21" s="162">
        <v>215000</v>
      </c>
      <c r="J21" s="162"/>
      <c r="K21" s="162"/>
      <c r="L21" s="162"/>
      <c r="M21" s="566"/>
    </row>
    <row r="22" spans="1:13" s="39" customFormat="1" ht="12.75" customHeight="1">
      <c r="A22" s="572"/>
      <c r="B22" s="388"/>
      <c r="C22" s="573"/>
      <c r="D22" s="574"/>
      <c r="E22" s="569" t="s">
        <v>40</v>
      </c>
      <c r="F22" s="430">
        <v>200000</v>
      </c>
      <c r="G22" s="430"/>
      <c r="H22" s="430">
        <v>200000</v>
      </c>
      <c r="I22" s="430">
        <v>200000</v>
      </c>
      <c r="J22" s="430"/>
      <c r="K22" s="430"/>
      <c r="L22" s="430"/>
      <c r="M22" s="570"/>
    </row>
    <row r="23" spans="1:13" s="39" customFormat="1" ht="12.75" customHeight="1">
      <c r="A23" s="543">
        <v>7</v>
      </c>
      <c r="B23" s="361" t="s">
        <v>188</v>
      </c>
      <c r="C23" s="544" t="s">
        <v>31</v>
      </c>
      <c r="D23" s="545"/>
      <c r="E23" s="546" t="s">
        <v>404</v>
      </c>
      <c r="F23" s="166">
        <v>1400000</v>
      </c>
      <c r="G23" s="166">
        <v>30000</v>
      </c>
      <c r="H23" s="547">
        <v>830000</v>
      </c>
      <c r="I23" s="166">
        <v>830000</v>
      </c>
      <c r="J23" s="166"/>
      <c r="K23" s="166"/>
      <c r="L23" s="166"/>
      <c r="M23" s="548"/>
    </row>
    <row r="24" spans="1:13" s="39" customFormat="1" ht="12.75" customHeight="1">
      <c r="A24" s="543"/>
      <c r="B24" s="361"/>
      <c r="C24" s="544"/>
      <c r="D24" s="545"/>
      <c r="E24" s="546" t="s">
        <v>483</v>
      </c>
      <c r="F24" s="431">
        <v>1320000</v>
      </c>
      <c r="G24" s="431"/>
      <c r="H24" s="431">
        <v>800000</v>
      </c>
      <c r="I24" s="431">
        <v>800000</v>
      </c>
      <c r="J24" s="431"/>
      <c r="K24" s="431"/>
      <c r="L24" s="431"/>
      <c r="M24" s="548"/>
    </row>
    <row r="25" spans="1:13" s="39" customFormat="1" ht="12.75" customHeight="1">
      <c r="A25" s="575">
        <v>8</v>
      </c>
      <c r="B25" s="362" t="s">
        <v>189</v>
      </c>
      <c r="C25" s="564" t="s">
        <v>31</v>
      </c>
      <c r="D25" s="571"/>
      <c r="E25" s="577" t="s">
        <v>404</v>
      </c>
      <c r="F25" s="162">
        <v>1200000</v>
      </c>
      <c r="G25" s="162">
        <v>20000</v>
      </c>
      <c r="H25" s="578">
        <v>620000</v>
      </c>
      <c r="I25" s="162">
        <v>620000</v>
      </c>
      <c r="J25" s="162"/>
      <c r="K25" s="162"/>
      <c r="L25" s="162"/>
      <c r="M25" s="566"/>
    </row>
    <row r="26" spans="1:13" s="39" customFormat="1" ht="12.75" customHeight="1">
      <c r="A26" s="572"/>
      <c r="B26" s="388"/>
      <c r="C26" s="573"/>
      <c r="D26" s="574"/>
      <c r="E26" s="569" t="s">
        <v>483</v>
      </c>
      <c r="F26" s="430">
        <v>1130000</v>
      </c>
      <c r="G26" s="430"/>
      <c r="H26" s="430">
        <v>600000</v>
      </c>
      <c r="I26" s="430">
        <v>600000</v>
      </c>
      <c r="J26" s="430"/>
      <c r="K26" s="430"/>
      <c r="L26" s="430"/>
      <c r="M26" s="570"/>
    </row>
    <row r="27" spans="1:13" s="39" customFormat="1" ht="12.75" customHeight="1">
      <c r="A27" s="543">
        <v>9</v>
      </c>
      <c r="B27" s="361" t="s">
        <v>482</v>
      </c>
      <c r="C27" s="544" t="s">
        <v>197</v>
      </c>
      <c r="D27" s="545"/>
      <c r="E27" s="546" t="s">
        <v>305</v>
      </c>
      <c r="F27" s="166">
        <v>800000</v>
      </c>
      <c r="G27" s="166">
        <v>20000</v>
      </c>
      <c r="H27" s="547">
        <v>330000</v>
      </c>
      <c r="I27" s="166">
        <v>330000</v>
      </c>
      <c r="J27" s="166"/>
      <c r="K27" s="166"/>
      <c r="L27" s="166"/>
      <c r="M27" s="548"/>
    </row>
    <row r="28" spans="1:13" s="39" customFormat="1" ht="12.75" customHeight="1">
      <c r="A28" s="543"/>
      <c r="B28" s="361"/>
      <c r="C28" s="544"/>
      <c r="D28" s="545"/>
      <c r="E28" s="546" t="s">
        <v>481</v>
      </c>
      <c r="F28" s="431">
        <v>680000</v>
      </c>
      <c r="G28" s="431"/>
      <c r="H28" s="431">
        <v>300000</v>
      </c>
      <c r="I28" s="431">
        <v>300000</v>
      </c>
      <c r="J28" s="431"/>
      <c r="K28" s="431"/>
      <c r="L28" s="431"/>
      <c r="M28" s="548"/>
    </row>
    <row r="29" spans="1:13" s="39" customFormat="1" ht="12.75" customHeight="1">
      <c r="A29" s="575">
        <v>10</v>
      </c>
      <c r="B29" s="362" t="s">
        <v>344</v>
      </c>
      <c r="C29" s="579" t="s">
        <v>31</v>
      </c>
      <c r="D29" s="571"/>
      <c r="E29" s="577"/>
      <c r="F29" s="162"/>
      <c r="G29" s="162">
        <v>5000</v>
      </c>
      <c r="H29" s="578">
        <v>25000</v>
      </c>
      <c r="I29" s="162"/>
      <c r="J29" s="162">
        <v>25000</v>
      </c>
      <c r="K29" s="162"/>
      <c r="L29" s="162"/>
      <c r="M29" s="566" t="s">
        <v>349</v>
      </c>
    </row>
    <row r="30" spans="1:13" s="39" customFormat="1" ht="12.75" customHeight="1">
      <c r="A30" s="572"/>
      <c r="B30" s="388" t="s">
        <v>345</v>
      </c>
      <c r="C30" s="573"/>
      <c r="D30" s="574"/>
      <c r="E30" s="569"/>
      <c r="F30" s="430"/>
      <c r="G30" s="430"/>
      <c r="H30" s="430">
        <v>24000</v>
      </c>
      <c r="I30" s="430"/>
      <c r="J30" s="430">
        <v>24000</v>
      </c>
      <c r="K30" s="430"/>
      <c r="L30" s="430"/>
      <c r="M30" s="570" t="s">
        <v>350</v>
      </c>
    </row>
    <row r="31" spans="1:13" s="39" customFormat="1" ht="12.75" customHeight="1">
      <c r="A31" s="575">
        <v>11</v>
      </c>
      <c r="B31" s="362" t="s">
        <v>352</v>
      </c>
      <c r="C31" s="579" t="s">
        <v>25</v>
      </c>
      <c r="D31" s="571"/>
      <c r="E31" s="577"/>
      <c r="F31" s="162"/>
      <c r="G31" s="162">
        <v>4000</v>
      </c>
      <c r="H31" s="578">
        <v>20000</v>
      </c>
      <c r="I31" s="162"/>
      <c r="J31" s="162">
        <v>20000</v>
      </c>
      <c r="K31" s="162"/>
      <c r="L31" s="162"/>
      <c r="M31" s="566" t="s">
        <v>349</v>
      </c>
    </row>
    <row r="32" spans="1:13" s="39" customFormat="1" ht="12.75" customHeight="1">
      <c r="A32" s="572"/>
      <c r="B32" s="388" t="s">
        <v>353</v>
      </c>
      <c r="C32" s="573"/>
      <c r="D32" s="574"/>
      <c r="E32" s="569"/>
      <c r="F32" s="430"/>
      <c r="G32" s="430"/>
      <c r="H32" s="430">
        <v>19000</v>
      </c>
      <c r="I32" s="430"/>
      <c r="J32" s="430">
        <v>19000</v>
      </c>
      <c r="K32" s="430"/>
      <c r="L32" s="430"/>
      <c r="M32" s="570" t="s">
        <v>350</v>
      </c>
    </row>
    <row r="33" spans="1:13" s="39" customFormat="1" ht="12.75" customHeight="1">
      <c r="A33" s="580"/>
      <c r="B33" s="418"/>
      <c r="C33" s="581"/>
      <c r="D33" s="582"/>
      <c r="E33" s="583"/>
      <c r="F33" s="419"/>
      <c r="G33" s="419"/>
      <c r="H33" s="584"/>
      <c r="I33" s="419"/>
      <c r="J33" s="419"/>
      <c r="K33" s="419"/>
      <c r="L33" s="419"/>
      <c r="M33" s="585"/>
    </row>
    <row r="34" spans="1:13" s="1" customFormat="1" ht="12.75" customHeight="1">
      <c r="A34" s="586"/>
      <c r="B34" s="587" t="s">
        <v>0</v>
      </c>
      <c r="C34" s="588"/>
      <c r="D34" s="589"/>
      <c r="E34" s="587"/>
      <c r="F34" s="590">
        <f>SUM(F36+F38+F40+F42+F44+F46+F48)</f>
        <v>7398000</v>
      </c>
      <c r="G34" s="590">
        <f aca="true" t="shared" si="4" ref="G34:L34">SUM(G36+G38+G40+G42+G44+G46+G48)</f>
        <v>0</v>
      </c>
      <c r="H34" s="555">
        <f t="shared" si="4"/>
        <v>94000</v>
      </c>
      <c r="I34" s="590">
        <f t="shared" si="4"/>
        <v>94000</v>
      </c>
      <c r="J34" s="590">
        <f t="shared" si="4"/>
        <v>0</v>
      </c>
      <c r="K34" s="590">
        <f t="shared" si="4"/>
        <v>0</v>
      </c>
      <c r="L34" s="590">
        <f t="shared" si="4"/>
        <v>0</v>
      </c>
      <c r="M34" s="591"/>
    </row>
    <row r="35" spans="1:13" s="1" customFormat="1" ht="12.75" customHeight="1">
      <c r="A35" s="557"/>
      <c r="B35" s="558"/>
      <c r="C35" s="559"/>
      <c r="D35" s="560"/>
      <c r="E35" s="558"/>
      <c r="F35" s="540">
        <f>SUM(F37+F39+F41+F43+F45+F47+F49)</f>
        <v>6963000</v>
      </c>
      <c r="G35" s="540">
        <f aca="true" t="shared" si="5" ref="G35:L35">SUM(G37+G39+G41+G43+G45+G47+G49)</f>
        <v>0</v>
      </c>
      <c r="H35" s="541">
        <f t="shared" si="5"/>
        <v>0</v>
      </c>
      <c r="I35" s="540">
        <f t="shared" si="5"/>
        <v>0</v>
      </c>
      <c r="J35" s="540">
        <f t="shared" si="5"/>
        <v>0</v>
      </c>
      <c r="K35" s="540">
        <f t="shared" si="5"/>
        <v>0</v>
      </c>
      <c r="L35" s="540">
        <f t="shared" si="5"/>
        <v>0</v>
      </c>
      <c r="M35" s="562"/>
    </row>
    <row r="36" spans="1:13" s="1" customFormat="1" ht="12.75" customHeight="1">
      <c r="A36" s="575">
        <v>1</v>
      </c>
      <c r="B36" s="361" t="s">
        <v>484</v>
      </c>
      <c r="C36" s="579" t="s">
        <v>25</v>
      </c>
      <c r="D36" s="545"/>
      <c r="E36" s="391"/>
      <c r="F36" s="162">
        <v>1500000</v>
      </c>
      <c r="G36" s="162"/>
      <c r="H36" s="578">
        <v>20000</v>
      </c>
      <c r="I36" s="162">
        <v>20000</v>
      </c>
      <c r="J36" s="162"/>
      <c r="K36" s="162"/>
      <c r="L36" s="162"/>
      <c r="M36" s="566"/>
    </row>
    <row r="37" spans="1:13" s="1" customFormat="1" ht="12.75" customHeight="1">
      <c r="A37" s="572"/>
      <c r="B37" s="388"/>
      <c r="C37" s="573"/>
      <c r="D37" s="574"/>
      <c r="E37" s="392"/>
      <c r="F37" s="430">
        <v>1390000</v>
      </c>
      <c r="G37" s="430"/>
      <c r="H37" s="430"/>
      <c r="I37" s="430"/>
      <c r="J37" s="430"/>
      <c r="K37" s="430"/>
      <c r="L37" s="430"/>
      <c r="M37" s="570"/>
    </row>
    <row r="38" spans="1:13" s="1" customFormat="1" ht="12.75" customHeight="1">
      <c r="A38" s="575">
        <v>2</v>
      </c>
      <c r="B38" s="361" t="s">
        <v>485</v>
      </c>
      <c r="C38" s="579" t="s">
        <v>25</v>
      </c>
      <c r="D38" s="545"/>
      <c r="E38" s="391"/>
      <c r="F38" s="162">
        <v>1360000</v>
      </c>
      <c r="G38" s="162"/>
      <c r="H38" s="578">
        <v>15000</v>
      </c>
      <c r="I38" s="162">
        <v>15000</v>
      </c>
      <c r="J38" s="162"/>
      <c r="K38" s="162"/>
      <c r="L38" s="162"/>
      <c r="M38" s="566"/>
    </row>
    <row r="39" spans="1:13" s="1" customFormat="1" ht="12.75" customHeight="1">
      <c r="A39" s="572"/>
      <c r="B39" s="388" t="s">
        <v>486</v>
      </c>
      <c r="C39" s="573"/>
      <c r="D39" s="574"/>
      <c r="E39" s="392"/>
      <c r="F39" s="430">
        <v>1300000</v>
      </c>
      <c r="G39" s="430"/>
      <c r="H39" s="430"/>
      <c r="I39" s="430"/>
      <c r="J39" s="430"/>
      <c r="K39" s="430"/>
      <c r="L39" s="430"/>
      <c r="M39" s="570"/>
    </row>
    <row r="40" spans="1:13" s="1" customFormat="1" ht="12.75" customHeight="1">
      <c r="A40" s="575">
        <v>3</v>
      </c>
      <c r="B40" s="387" t="s">
        <v>27</v>
      </c>
      <c r="C40" s="544" t="s">
        <v>31</v>
      </c>
      <c r="D40" s="571"/>
      <c r="E40" s="393"/>
      <c r="F40" s="162">
        <v>3050000</v>
      </c>
      <c r="G40" s="162"/>
      <c r="H40" s="578">
        <v>20000</v>
      </c>
      <c r="I40" s="162">
        <v>20000</v>
      </c>
      <c r="J40" s="162"/>
      <c r="K40" s="162"/>
      <c r="L40" s="162"/>
      <c r="M40" s="566"/>
    </row>
    <row r="41" spans="1:13" s="1" customFormat="1" ht="12.75" customHeight="1">
      <c r="A41" s="572"/>
      <c r="B41" s="388"/>
      <c r="C41" s="573"/>
      <c r="D41" s="574"/>
      <c r="E41" s="392"/>
      <c r="F41" s="430">
        <v>3000000</v>
      </c>
      <c r="G41" s="430"/>
      <c r="H41" s="430"/>
      <c r="I41" s="430"/>
      <c r="J41" s="430"/>
      <c r="K41" s="430"/>
      <c r="L41" s="430"/>
      <c r="M41" s="570"/>
    </row>
    <row r="42" spans="1:13" s="1" customFormat="1" ht="12.75" customHeight="1">
      <c r="A42" s="575">
        <v>4</v>
      </c>
      <c r="B42" s="361" t="s">
        <v>487</v>
      </c>
      <c r="C42" s="544" t="s">
        <v>26</v>
      </c>
      <c r="D42" s="545"/>
      <c r="E42" s="391"/>
      <c r="F42" s="162">
        <v>43000</v>
      </c>
      <c r="G42" s="162"/>
      <c r="H42" s="578">
        <v>3000</v>
      </c>
      <c r="I42" s="162">
        <v>3000</v>
      </c>
      <c r="J42" s="162"/>
      <c r="K42" s="162"/>
      <c r="L42" s="162"/>
      <c r="M42" s="566"/>
    </row>
    <row r="43" spans="1:13" s="1" customFormat="1" ht="12.75" customHeight="1">
      <c r="A43" s="572"/>
      <c r="B43" s="388"/>
      <c r="C43" s="573"/>
      <c r="D43" s="574"/>
      <c r="E43" s="392"/>
      <c r="F43" s="430">
        <v>38000</v>
      </c>
      <c r="G43" s="430"/>
      <c r="H43" s="430"/>
      <c r="I43" s="430"/>
      <c r="J43" s="430"/>
      <c r="K43" s="430"/>
      <c r="L43" s="430"/>
      <c r="M43" s="570"/>
    </row>
    <row r="44" spans="1:13" s="1" customFormat="1" ht="12.75" customHeight="1">
      <c r="A44" s="543">
        <v>5</v>
      </c>
      <c r="B44" s="361" t="s">
        <v>488</v>
      </c>
      <c r="C44" s="544" t="s">
        <v>26</v>
      </c>
      <c r="D44" s="545"/>
      <c r="E44" s="391"/>
      <c r="F44" s="162">
        <v>25000</v>
      </c>
      <c r="G44" s="162"/>
      <c r="H44" s="578">
        <v>3000</v>
      </c>
      <c r="I44" s="162">
        <v>3000</v>
      </c>
      <c r="J44" s="162"/>
      <c r="K44" s="162"/>
      <c r="L44" s="162"/>
      <c r="M44" s="566"/>
    </row>
    <row r="45" spans="1:13" s="1" customFormat="1" ht="12.75" customHeight="1">
      <c r="A45" s="572"/>
      <c r="B45" s="388"/>
      <c r="C45" s="573"/>
      <c r="D45" s="574"/>
      <c r="E45" s="392"/>
      <c r="F45" s="430">
        <v>20000</v>
      </c>
      <c r="G45" s="430"/>
      <c r="H45" s="430"/>
      <c r="I45" s="430"/>
      <c r="J45" s="430"/>
      <c r="K45" s="430"/>
      <c r="L45" s="430"/>
      <c r="M45" s="570"/>
    </row>
    <row r="46" spans="1:13" s="1" customFormat="1" ht="12.75" customHeight="1">
      <c r="A46" s="543">
        <v>6</v>
      </c>
      <c r="B46" s="361" t="s">
        <v>489</v>
      </c>
      <c r="C46" s="544" t="s">
        <v>26</v>
      </c>
      <c r="D46" s="545"/>
      <c r="E46" s="391"/>
      <c r="F46" s="162">
        <v>20000</v>
      </c>
      <c r="G46" s="162"/>
      <c r="H46" s="578">
        <v>3000</v>
      </c>
      <c r="I46" s="162">
        <v>3000</v>
      </c>
      <c r="J46" s="162"/>
      <c r="K46" s="162"/>
      <c r="L46" s="162"/>
      <c r="M46" s="566"/>
    </row>
    <row r="47" spans="1:13" s="1" customFormat="1" ht="12.75" customHeight="1">
      <c r="A47" s="543"/>
      <c r="B47" s="388"/>
      <c r="C47" s="573"/>
      <c r="D47" s="574"/>
      <c r="E47" s="392"/>
      <c r="F47" s="430">
        <v>15000</v>
      </c>
      <c r="G47" s="179"/>
      <c r="H47" s="592"/>
      <c r="I47" s="179"/>
      <c r="J47" s="179"/>
      <c r="K47" s="179"/>
      <c r="L47" s="179"/>
      <c r="M47" s="570"/>
    </row>
    <row r="48" spans="1:13" s="1" customFormat="1" ht="12.75" customHeight="1">
      <c r="A48" s="575">
        <v>7</v>
      </c>
      <c r="B48" s="361" t="s">
        <v>490</v>
      </c>
      <c r="C48" s="544" t="s">
        <v>31</v>
      </c>
      <c r="D48" s="545"/>
      <c r="E48" s="391"/>
      <c r="F48" s="162">
        <v>1400000</v>
      </c>
      <c r="G48" s="162"/>
      <c r="H48" s="578">
        <v>30000</v>
      </c>
      <c r="I48" s="162">
        <v>30000</v>
      </c>
      <c r="J48" s="162"/>
      <c r="K48" s="162"/>
      <c r="L48" s="162"/>
      <c r="M48" s="566"/>
    </row>
    <row r="49" spans="1:13" s="1" customFormat="1" ht="12.75" customHeight="1">
      <c r="A49" s="572"/>
      <c r="B49" s="388"/>
      <c r="C49" s="573"/>
      <c r="D49" s="574"/>
      <c r="E49" s="392"/>
      <c r="F49" s="430">
        <v>1200000</v>
      </c>
      <c r="G49" s="179"/>
      <c r="H49" s="592"/>
      <c r="I49" s="179"/>
      <c r="J49" s="179"/>
      <c r="K49" s="179"/>
      <c r="L49" s="179"/>
      <c r="M49" s="570"/>
    </row>
    <row r="50" spans="1:13" s="1" customFormat="1" ht="12.75" customHeight="1">
      <c r="A50" s="572"/>
      <c r="B50" s="388"/>
      <c r="C50" s="573"/>
      <c r="D50" s="574"/>
      <c r="E50" s="392"/>
      <c r="F50" s="179"/>
      <c r="G50" s="179"/>
      <c r="H50" s="592"/>
      <c r="I50" s="179"/>
      <c r="J50" s="179"/>
      <c r="K50" s="179"/>
      <c r="L50" s="179"/>
      <c r="M50" s="548"/>
    </row>
    <row r="51" spans="1:13" s="1" customFormat="1" ht="12.75" customHeight="1">
      <c r="A51" s="593"/>
      <c r="B51" s="550" t="s">
        <v>160</v>
      </c>
      <c r="C51" s="594"/>
      <c r="D51" s="595"/>
      <c r="E51" s="550"/>
      <c r="F51" s="533">
        <v>2963000</v>
      </c>
      <c r="G51" s="533"/>
      <c r="H51" s="596">
        <v>2963000</v>
      </c>
      <c r="I51" s="533">
        <v>2963000</v>
      </c>
      <c r="J51" s="597">
        <v>0</v>
      </c>
      <c r="K51" s="533">
        <v>0</v>
      </c>
      <c r="L51" s="554">
        <v>0</v>
      </c>
      <c r="M51" s="598"/>
    </row>
    <row r="52" spans="1:13" s="1" customFormat="1" ht="12.75" customHeight="1">
      <c r="A52" s="599"/>
      <c r="B52" s="600"/>
      <c r="C52" s="601"/>
      <c r="D52" s="602"/>
      <c r="E52" s="600"/>
      <c r="F52" s="603"/>
      <c r="G52" s="603"/>
      <c r="H52" s="603"/>
      <c r="I52" s="603"/>
      <c r="J52" s="604"/>
      <c r="K52" s="603"/>
      <c r="L52" s="13"/>
      <c r="M52" s="605"/>
    </row>
    <row r="53" spans="1:13" s="1" customFormat="1" ht="12.75" customHeight="1">
      <c r="A53" s="593"/>
      <c r="B53" s="606" t="s">
        <v>28</v>
      </c>
      <c r="C53" s="594"/>
      <c r="D53" s="595"/>
      <c r="E53" s="606"/>
      <c r="F53" s="607">
        <f>SUM(F54:F58)</f>
        <v>1367500</v>
      </c>
      <c r="G53" s="607">
        <f aca="true" t="shared" si="6" ref="G53:L53">SUM(G54:G58)</f>
        <v>22733</v>
      </c>
      <c r="H53" s="608">
        <f t="shared" si="6"/>
        <v>506000</v>
      </c>
      <c r="I53" s="607">
        <f t="shared" si="6"/>
        <v>160350</v>
      </c>
      <c r="J53" s="607">
        <f t="shared" si="6"/>
        <v>51848</v>
      </c>
      <c r="K53" s="607">
        <f t="shared" si="6"/>
        <v>293802</v>
      </c>
      <c r="L53" s="607">
        <f t="shared" si="6"/>
        <v>0</v>
      </c>
      <c r="M53" s="609"/>
    </row>
    <row r="54" spans="1:13" s="1" customFormat="1" ht="12.75" customHeight="1">
      <c r="A54" s="394">
        <v>1</v>
      </c>
      <c r="B54" s="395" t="s">
        <v>151</v>
      </c>
      <c r="C54" s="544" t="s">
        <v>207</v>
      </c>
      <c r="D54" s="396"/>
      <c r="E54" s="395"/>
      <c r="F54" s="397">
        <v>1247500</v>
      </c>
      <c r="G54" s="397">
        <v>22733</v>
      </c>
      <c r="H54" s="610">
        <v>269000</v>
      </c>
      <c r="I54" s="397">
        <v>0</v>
      </c>
      <c r="J54" s="385">
        <v>40350</v>
      </c>
      <c r="K54" s="397">
        <v>228650</v>
      </c>
      <c r="L54" s="398"/>
      <c r="M54" s="422" t="s">
        <v>541</v>
      </c>
    </row>
    <row r="55" spans="1:13" s="1" customFormat="1" ht="12.75" customHeight="1">
      <c r="A55" s="394">
        <v>2</v>
      </c>
      <c r="B55" s="395" t="s">
        <v>491</v>
      </c>
      <c r="C55" s="611" t="s">
        <v>207</v>
      </c>
      <c r="D55" s="396"/>
      <c r="E55" s="395"/>
      <c r="F55" s="397">
        <v>120000</v>
      </c>
      <c r="G55" s="397"/>
      <c r="H55" s="610">
        <v>60000</v>
      </c>
      <c r="I55" s="397">
        <v>0</v>
      </c>
      <c r="J55" s="385">
        <v>9000</v>
      </c>
      <c r="K55" s="397">
        <v>51000</v>
      </c>
      <c r="L55" s="398"/>
      <c r="M55" s="422" t="s">
        <v>541</v>
      </c>
    </row>
    <row r="56" spans="1:13" s="1" customFormat="1" ht="12.75" customHeight="1">
      <c r="A56" s="394">
        <v>3</v>
      </c>
      <c r="B56" s="395" t="s">
        <v>198</v>
      </c>
      <c r="C56" s="544" t="s">
        <v>207</v>
      </c>
      <c r="D56" s="396"/>
      <c r="E56" s="395"/>
      <c r="F56" s="397"/>
      <c r="G56" s="397"/>
      <c r="H56" s="610">
        <v>10000</v>
      </c>
      <c r="I56" s="397"/>
      <c r="J56" s="385">
        <v>1500</v>
      </c>
      <c r="K56" s="397">
        <v>8500</v>
      </c>
      <c r="L56" s="398"/>
      <c r="M56" s="422" t="s">
        <v>401</v>
      </c>
    </row>
    <row r="57" spans="1:13" s="1" customFormat="1" ht="12.75" customHeight="1">
      <c r="A57" s="394">
        <v>4</v>
      </c>
      <c r="B57" s="395" t="s">
        <v>199</v>
      </c>
      <c r="C57" s="611" t="s">
        <v>207</v>
      </c>
      <c r="D57" s="396"/>
      <c r="E57" s="395"/>
      <c r="F57" s="397"/>
      <c r="G57" s="397"/>
      <c r="H57" s="610">
        <v>7000</v>
      </c>
      <c r="I57" s="397">
        <v>350</v>
      </c>
      <c r="J57" s="385">
        <v>998</v>
      </c>
      <c r="K57" s="397">
        <v>5652</v>
      </c>
      <c r="L57" s="398"/>
      <c r="M57" s="289"/>
    </row>
    <row r="58" spans="1:13" s="1" customFormat="1" ht="12.75" customHeight="1">
      <c r="A58" s="394">
        <v>5</v>
      </c>
      <c r="B58" s="395" t="s">
        <v>103</v>
      </c>
      <c r="C58" s="544" t="s">
        <v>207</v>
      </c>
      <c r="D58" s="396"/>
      <c r="E58" s="395"/>
      <c r="F58" s="397"/>
      <c r="G58" s="397"/>
      <c r="H58" s="610">
        <v>160000</v>
      </c>
      <c r="I58" s="397">
        <v>160000</v>
      </c>
      <c r="J58" s="385"/>
      <c r="K58" s="397"/>
      <c r="L58" s="398"/>
      <c r="M58" s="289"/>
    </row>
    <row r="59" spans="1:13" s="45" customFormat="1" ht="12.75" customHeight="1">
      <c r="A59" s="43"/>
      <c r="B59" s="41"/>
      <c r="C59" s="478"/>
      <c r="D59" s="46"/>
      <c r="E59" s="612"/>
      <c r="F59" s="613"/>
      <c r="G59" s="613"/>
      <c r="H59" s="614"/>
      <c r="I59" s="614"/>
      <c r="J59" s="615"/>
      <c r="K59" s="615"/>
      <c r="L59" s="616"/>
      <c r="M59" s="617"/>
    </row>
    <row r="60" spans="1:13" s="45" customFormat="1" ht="12.75" customHeight="1">
      <c r="A60" s="618"/>
      <c r="B60" s="619" t="s">
        <v>29</v>
      </c>
      <c r="C60" s="620"/>
      <c r="D60" s="621"/>
      <c r="E60" s="619"/>
      <c r="F60" s="622"/>
      <c r="G60" s="622"/>
      <c r="H60" s="622"/>
      <c r="I60" s="622"/>
      <c r="J60" s="623"/>
      <c r="K60" s="622"/>
      <c r="L60" s="622"/>
      <c r="M60" s="624"/>
    </row>
    <row r="61" spans="1:13" s="44" customFormat="1" ht="12.75" customHeight="1">
      <c r="A61" s="563"/>
      <c r="B61" s="991" t="s">
        <v>30</v>
      </c>
      <c r="C61" s="625"/>
      <c r="D61" s="626"/>
      <c r="E61" s="626"/>
      <c r="F61" s="627">
        <f>SUM(F63+F65+F67+F69+F71+F73+F75+F77+F79+F81+F83+F85+F87)</f>
        <v>65504006</v>
      </c>
      <c r="G61" s="627">
        <f aca="true" t="shared" si="7" ref="G61:L61">SUM(G63+G65+G67+G69+G71+G73+G75+G77+G79+G81+G83+G85+G87)</f>
        <v>8175824</v>
      </c>
      <c r="H61" s="555">
        <f t="shared" si="7"/>
        <v>20850542</v>
      </c>
      <c r="I61" s="627">
        <f t="shared" si="7"/>
        <v>1540805</v>
      </c>
      <c r="J61" s="627">
        <f t="shared" si="7"/>
        <v>2896461</v>
      </c>
      <c r="K61" s="627">
        <f t="shared" si="7"/>
        <v>16413276</v>
      </c>
      <c r="L61" s="627">
        <f t="shared" si="7"/>
        <v>0</v>
      </c>
      <c r="M61" s="628"/>
    </row>
    <row r="62" spans="1:13" s="44" customFormat="1" ht="12.75" customHeight="1">
      <c r="A62" s="394"/>
      <c r="B62" s="968"/>
      <c r="C62" s="629"/>
      <c r="D62" s="490"/>
      <c r="E62" s="490"/>
      <c r="F62" s="540">
        <f>SUM(F64+F66+F68+F70+F72+F74+F76+F78+F80+F82+F84+F86+F88)</f>
        <v>62570528</v>
      </c>
      <c r="G62" s="540">
        <f aca="true" t="shared" si="8" ref="G62:L62">SUM(G64+G66+G68+G70+G72+G74+G76+G78+G80+G82+G84+G86+G88)</f>
        <v>7226400</v>
      </c>
      <c r="H62" s="541">
        <f t="shared" si="8"/>
        <v>20287387</v>
      </c>
      <c r="I62" s="540">
        <f t="shared" si="8"/>
        <v>1014369</v>
      </c>
      <c r="J62" s="540">
        <f t="shared" si="8"/>
        <v>2890953</v>
      </c>
      <c r="K62" s="540">
        <f t="shared" si="8"/>
        <v>16382065</v>
      </c>
      <c r="L62" s="540">
        <f t="shared" si="8"/>
        <v>0</v>
      </c>
      <c r="M62" s="630"/>
    </row>
    <row r="63" spans="1:13" s="44" customFormat="1" ht="12.75" customHeight="1">
      <c r="A63" s="631">
        <v>1</v>
      </c>
      <c r="B63" s="362" t="s">
        <v>32</v>
      </c>
      <c r="C63" s="579" t="s">
        <v>25</v>
      </c>
      <c r="D63" s="571"/>
      <c r="E63" s="393" t="s">
        <v>200</v>
      </c>
      <c r="F63" s="162">
        <v>6186463</v>
      </c>
      <c r="G63" s="632">
        <v>3132690</v>
      </c>
      <c r="H63" s="578">
        <v>3053773</v>
      </c>
      <c r="I63" s="384">
        <v>174007</v>
      </c>
      <c r="J63" s="384">
        <v>431965</v>
      </c>
      <c r="K63" s="384">
        <v>2447801</v>
      </c>
      <c r="L63" s="400"/>
      <c r="M63" s="548" t="s">
        <v>346</v>
      </c>
    </row>
    <row r="64" spans="1:13" s="44" customFormat="1" ht="12.75" customHeight="1">
      <c r="A64" s="394"/>
      <c r="B64" s="388" t="s">
        <v>33</v>
      </c>
      <c r="C64" s="573"/>
      <c r="D64" s="574"/>
      <c r="E64" s="392" t="s">
        <v>201</v>
      </c>
      <c r="F64" s="430">
        <v>6062733</v>
      </c>
      <c r="G64" s="432">
        <v>3031400</v>
      </c>
      <c r="H64" s="430">
        <v>3031333</v>
      </c>
      <c r="I64" s="432">
        <v>151567</v>
      </c>
      <c r="J64" s="432">
        <v>431965</v>
      </c>
      <c r="K64" s="432">
        <v>2447801</v>
      </c>
      <c r="L64" s="432"/>
      <c r="M64" s="633"/>
    </row>
    <row r="65" spans="1:13" s="44" customFormat="1" ht="12.75" customHeight="1">
      <c r="A65" s="631">
        <v>2</v>
      </c>
      <c r="B65" s="362" t="s">
        <v>34</v>
      </c>
      <c r="C65" s="544" t="s">
        <v>31</v>
      </c>
      <c r="D65" s="571"/>
      <c r="E65" s="393" t="s">
        <v>24</v>
      </c>
      <c r="F65" s="162">
        <v>6710817</v>
      </c>
      <c r="G65" s="400">
        <v>3432092</v>
      </c>
      <c r="H65" s="400">
        <v>3278725</v>
      </c>
      <c r="I65" s="384">
        <v>283216</v>
      </c>
      <c r="J65" s="384">
        <v>449326</v>
      </c>
      <c r="K65" s="399">
        <v>2546183</v>
      </c>
      <c r="L65" s="400"/>
      <c r="M65" s="548" t="s">
        <v>347</v>
      </c>
    </row>
    <row r="66" spans="1:13" s="44" customFormat="1" ht="12.75" customHeight="1">
      <c r="A66" s="394"/>
      <c r="B66" s="388"/>
      <c r="C66" s="573"/>
      <c r="D66" s="574"/>
      <c r="E66" s="392" t="s">
        <v>40</v>
      </c>
      <c r="F66" s="430">
        <v>6308168</v>
      </c>
      <c r="G66" s="432">
        <v>3155000</v>
      </c>
      <c r="H66" s="432">
        <v>3153168</v>
      </c>
      <c r="I66" s="432">
        <v>157658</v>
      </c>
      <c r="J66" s="432">
        <v>449326</v>
      </c>
      <c r="K66" s="432">
        <v>2546183</v>
      </c>
      <c r="L66" s="432"/>
      <c r="M66" s="633"/>
    </row>
    <row r="67" spans="1:13" s="44" customFormat="1" ht="12.75" customHeight="1">
      <c r="A67" s="631">
        <v>3</v>
      </c>
      <c r="B67" s="361" t="s">
        <v>202</v>
      </c>
      <c r="C67" s="544" t="s">
        <v>26</v>
      </c>
      <c r="D67" s="545"/>
      <c r="E67" s="391" t="s">
        <v>173</v>
      </c>
      <c r="F67" s="162">
        <v>3611000</v>
      </c>
      <c r="G67" s="400">
        <v>479214</v>
      </c>
      <c r="H67" s="400">
        <v>3131786</v>
      </c>
      <c r="I67" s="384">
        <v>299137</v>
      </c>
      <c r="J67" s="384">
        <v>424897</v>
      </c>
      <c r="K67" s="384">
        <v>2407752</v>
      </c>
      <c r="L67" s="400"/>
      <c r="M67" s="548" t="s">
        <v>348</v>
      </c>
    </row>
    <row r="68" spans="1:13" s="44" customFormat="1" ht="12.75" customHeight="1">
      <c r="A68" s="394"/>
      <c r="B68" s="388"/>
      <c r="C68" s="573"/>
      <c r="D68" s="574"/>
      <c r="E68" s="392" t="s">
        <v>203</v>
      </c>
      <c r="F68" s="430">
        <v>3331736</v>
      </c>
      <c r="G68" s="432">
        <v>350000</v>
      </c>
      <c r="H68" s="432">
        <v>2981736</v>
      </c>
      <c r="I68" s="432">
        <v>149087</v>
      </c>
      <c r="J68" s="432">
        <v>424897</v>
      </c>
      <c r="K68" s="432">
        <v>2407752</v>
      </c>
      <c r="L68" s="432"/>
      <c r="M68" s="634"/>
    </row>
    <row r="69" spans="1:13" s="44" customFormat="1" ht="12.75" customHeight="1">
      <c r="A69" s="631">
        <v>4</v>
      </c>
      <c r="B69" s="361" t="s">
        <v>204</v>
      </c>
      <c r="C69" s="544" t="s">
        <v>26</v>
      </c>
      <c r="D69" s="545"/>
      <c r="E69" s="391" t="s">
        <v>173</v>
      </c>
      <c r="F69" s="166">
        <v>430000</v>
      </c>
      <c r="G69" s="632">
        <v>237928</v>
      </c>
      <c r="H69" s="400">
        <v>192072</v>
      </c>
      <c r="I69" s="400">
        <v>16321</v>
      </c>
      <c r="J69" s="400">
        <v>26363</v>
      </c>
      <c r="K69" s="400">
        <v>149388</v>
      </c>
      <c r="L69" s="400"/>
      <c r="M69" s="548" t="s">
        <v>348</v>
      </c>
    </row>
    <row r="70" spans="1:13" s="44" customFormat="1" ht="12.75" customHeight="1">
      <c r="A70" s="631"/>
      <c r="B70" s="361"/>
      <c r="C70" s="544"/>
      <c r="D70" s="545"/>
      <c r="E70" s="391" t="s">
        <v>135</v>
      </c>
      <c r="F70" s="431">
        <v>370000</v>
      </c>
      <c r="G70" s="635">
        <v>185000</v>
      </c>
      <c r="H70" s="433">
        <v>185000</v>
      </c>
      <c r="I70" s="433">
        <v>9250</v>
      </c>
      <c r="J70" s="433">
        <v>26363</v>
      </c>
      <c r="K70" s="433">
        <v>149388</v>
      </c>
      <c r="L70" s="433"/>
      <c r="M70" s="548"/>
    </row>
    <row r="71" spans="1:13" s="44" customFormat="1" ht="12.75" customHeight="1">
      <c r="A71" s="563">
        <v>5</v>
      </c>
      <c r="B71" s="362" t="s">
        <v>205</v>
      </c>
      <c r="C71" s="579" t="s">
        <v>26</v>
      </c>
      <c r="D71" s="571"/>
      <c r="E71" s="393" t="s">
        <v>173</v>
      </c>
      <c r="F71" s="162">
        <v>432760</v>
      </c>
      <c r="G71" s="636">
        <v>237900</v>
      </c>
      <c r="H71" s="384">
        <v>194860</v>
      </c>
      <c r="I71" s="384">
        <v>13908</v>
      </c>
      <c r="J71" s="384">
        <v>27143</v>
      </c>
      <c r="K71" s="384">
        <v>153809</v>
      </c>
      <c r="L71" s="384"/>
      <c r="M71" s="566" t="s">
        <v>348</v>
      </c>
    </row>
    <row r="72" spans="1:13" s="44" customFormat="1" ht="12.75" customHeight="1">
      <c r="A72" s="394"/>
      <c r="B72" s="388" t="s">
        <v>206</v>
      </c>
      <c r="C72" s="573"/>
      <c r="D72" s="574"/>
      <c r="E72" s="392" t="s">
        <v>135</v>
      </c>
      <c r="F72" s="430">
        <v>375476</v>
      </c>
      <c r="G72" s="637">
        <v>185000</v>
      </c>
      <c r="H72" s="432">
        <v>190476</v>
      </c>
      <c r="I72" s="432">
        <v>9524</v>
      </c>
      <c r="J72" s="432">
        <v>27143</v>
      </c>
      <c r="K72" s="432">
        <v>153809</v>
      </c>
      <c r="L72" s="432"/>
      <c r="M72" s="570"/>
    </row>
    <row r="73" spans="1:13" s="44" customFormat="1" ht="12.75" customHeight="1">
      <c r="A73" s="631">
        <v>6</v>
      </c>
      <c r="B73" s="361" t="s">
        <v>36</v>
      </c>
      <c r="C73" s="544" t="s">
        <v>207</v>
      </c>
      <c r="D73" s="545"/>
      <c r="E73" s="391" t="s">
        <v>37</v>
      </c>
      <c r="F73" s="166">
        <v>695017</v>
      </c>
      <c r="G73" s="632">
        <v>360000</v>
      </c>
      <c r="H73" s="400">
        <v>335017</v>
      </c>
      <c r="I73" s="400">
        <v>16751</v>
      </c>
      <c r="J73" s="400">
        <v>47740</v>
      </c>
      <c r="K73" s="400">
        <v>270526</v>
      </c>
      <c r="L73" s="400"/>
      <c r="M73" s="548" t="s">
        <v>38</v>
      </c>
    </row>
    <row r="74" spans="1:13" s="44" customFormat="1" ht="12.75" customHeight="1">
      <c r="A74" s="631"/>
      <c r="B74" s="361" t="s">
        <v>39</v>
      </c>
      <c r="C74" s="544"/>
      <c r="D74" s="545"/>
      <c r="E74" s="391" t="s">
        <v>40</v>
      </c>
      <c r="F74" s="431">
        <v>646365</v>
      </c>
      <c r="G74" s="635">
        <v>320000</v>
      </c>
      <c r="H74" s="433">
        <v>326365</v>
      </c>
      <c r="I74" s="433">
        <v>16318</v>
      </c>
      <c r="J74" s="433">
        <v>46507</v>
      </c>
      <c r="K74" s="433">
        <v>263540</v>
      </c>
      <c r="L74" s="433"/>
      <c r="M74" s="548" t="s">
        <v>41</v>
      </c>
    </row>
    <row r="75" spans="1:13" s="44" customFormat="1" ht="12.75" customHeight="1">
      <c r="A75" s="563">
        <v>7</v>
      </c>
      <c r="B75" s="362" t="s">
        <v>208</v>
      </c>
      <c r="C75" s="579" t="s">
        <v>207</v>
      </c>
      <c r="D75" s="571"/>
      <c r="E75" s="393" t="s">
        <v>209</v>
      </c>
      <c r="F75" s="162">
        <v>1387000</v>
      </c>
      <c r="G75" s="636">
        <v>30000</v>
      </c>
      <c r="H75" s="384">
        <v>381000</v>
      </c>
      <c r="I75" s="384">
        <v>19050</v>
      </c>
      <c r="J75" s="384">
        <v>54293</v>
      </c>
      <c r="K75" s="384">
        <v>307658</v>
      </c>
      <c r="L75" s="384"/>
      <c r="M75" s="566" t="s">
        <v>38</v>
      </c>
    </row>
    <row r="76" spans="1:13" s="44" customFormat="1" ht="12.75" customHeight="1">
      <c r="A76" s="394"/>
      <c r="B76" s="388" t="s">
        <v>210</v>
      </c>
      <c r="C76" s="573"/>
      <c r="D76" s="574"/>
      <c r="E76" s="392" t="s">
        <v>211</v>
      </c>
      <c r="F76" s="430">
        <v>1351000</v>
      </c>
      <c r="G76" s="637">
        <v>0</v>
      </c>
      <c r="H76" s="432">
        <v>351000</v>
      </c>
      <c r="I76" s="432">
        <v>17550</v>
      </c>
      <c r="J76" s="432">
        <v>50018</v>
      </c>
      <c r="K76" s="432">
        <v>283433</v>
      </c>
      <c r="L76" s="432"/>
      <c r="M76" s="570" t="s">
        <v>41</v>
      </c>
    </row>
    <row r="77" spans="1:15" s="44" customFormat="1" ht="12.75" customHeight="1">
      <c r="A77" s="631">
        <v>8</v>
      </c>
      <c r="B77" s="361" t="s">
        <v>492</v>
      </c>
      <c r="C77" s="544" t="s">
        <v>31</v>
      </c>
      <c r="D77" s="638"/>
      <c r="E77" s="391" t="s">
        <v>493</v>
      </c>
      <c r="F77" s="166">
        <v>1498397</v>
      </c>
      <c r="G77" s="632">
        <v>80000</v>
      </c>
      <c r="H77" s="547">
        <v>1468461</v>
      </c>
      <c r="I77" s="400">
        <v>101923</v>
      </c>
      <c r="J77" s="400">
        <v>204981</v>
      </c>
      <c r="K77" s="400">
        <v>1161557</v>
      </c>
      <c r="L77" s="400"/>
      <c r="M77" s="548"/>
      <c r="O77" s="44" t="s">
        <v>35</v>
      </c>
    </row>
    <row r="78" spans="1:13" s="44" customFormat="1" ht="12.75" customHeight="1">
      <c r="A78" s="394"/>
      <c r="B78" s="388"/>
      <c r="C78" s="573"/>
      <c r="D78" s="639"/>
      <c r="E78" s="392" t="s">
        <v>40</v>
      </c>
      <c r="F78" s="430">
        <v>1438461</v>
      </c>
      <c r="G78" s="640"/>
      <c r="H78" s="430">
        <v>1438461</v>
      </c>
      <c r="I78" s="432">
        <v>71923</v>
      </c>
      <c r="J78" s="432">
        <v>204981</v>
      </c>
      <c r="K78" s="432">
        <v>1161557</v>
      </c>
      <c r="L78" s="432"/>
      <c r="M78" s="633"/>
    </row>
    <row r="79" spans="1:13" s="44" customFormat="1" ht="12.75" customHeight="1">
      <c r="A79" s="631">
        <v>9</v>
      </c>
      <c r="B79" s="361" t="s">
        <v>494</v>
      </c>
      <c r="C79" s="579" t="s">
        <v>25</v>
      </c>
      <c r="D79" s="638"/>
      <c r="E79" s="391" t="s">
        <v>493</v>
      </c>
      <c r="F79" s="166">
        <v>896236</v>
      </c>
      <c r="G79" s="400">
        <v>50000</v>
      </c>
      <c r="H79" s="547">
        <v>849848</v>
      </c>
      <c r="I79" s="400">
        <v>61492</v>
      </c>
      <c r="J79" s="400">
        <v>118253</v>
      </c>
      <c r="K79" s="400">
        <v>670102</v>
      </c>
      <c r="L79" s="400"/>
      <c r="M79" s="548"/>
    </row>
    <row r="80" spans="1:13" s="44" customFormat="1" ht="12.75" customHeight="1">
      <c r="A80" s="631"/>
      <c r="B80" s="361" t="s">
        <v>495</v>
      </c>
      <c r="C80" s="544"/>
      <c r="D80" s="638"/>
      <c r="E80" s="391" t="s">
        <v>40</v>
      </c>
      <c r="F80" s="431">
        <v>829848</v>
      </c>
      <c r="G80" s="641"/>
      <c r="H80" s="431">
        <v>829848</v>
      </c>
      <c r="I80" s="433">
        <v>41492</v>
      </c>
      <c r="J80" s="433">
        <v>118253</v>
      </c>
      <c r="K80" s="433">
        <v>670102</v>
      </c>
      <c r="L80" s="433"/>
      <c r="M80" s="548"/>
    </row>
    <row r="81" spans="1:13" s="44" customFormat="1" ht="12.75" customHeight="1">
      <c r="A81" s="563">
        <v>10</v>
      </c>
      <c r="B81" s="362" t="s">
        <v>496</v>
      </c>
      <c r="C81" s="579" t="s">
        <v>25</v>
      </c>
      <c r="D81" s="564"/>
      <c r="E81" s="393" t="s">
        <v>493</v>
      </c>
      <c r="F81" s="162">
        <v>1295000</v>
      </c>
      <c r="G81" s="384">
        <v>60000</v>
      </c>
      <c r="H81" s="578">
        <v>1235000</v>
      </c>
      <c r="I81" s="384">
        <v>95000</v>
      </c>
      <c r="J81" s="384">
        <v>171000</v>
      </c>
      <c r="K81" s="384">
        <v>969000</v>
      </c>
      <c r="L81" s="384"/>
      <c r="M81" s="566"/>
    </row>
    <row r="82" spans="1:13" s="44" customFormat="1" ht="12.75" customHeight="1">
      <c r="A82" s="394"/>
      <c r="B82" s="388"/>
      <c r="C82" s="573"/>
      <c r="D82" s="639"/>
      <c r="E82" s="392" t="s">
        <v>40</v>
      </c>
      <c r="F82" s="430">
        <v>1200000</v>
      </c>
      <c r="G82" s="640"/>
      <c r="H82" s="430">
        <v>1200000</v>
      </c>
      <c r="I82" s="432">
        <v>60000</v>
      </c>
      <c r="J82" s="432">
        <v>171000</v>
      </c>
      <c r="K82" s="432">
        <v>969000</v>
      </c>
      <c r="L82" s="432"/>
      <c r="M82" s="570"/>
    </row>
    <row r="83" spans="1:13" s="44" customFormat="1" ht="12.75" customHeight="1">
      <c r="A83" s="631">
        <v>11</v>
      </c>
      <c r="B83" s="361" t="s">
        <v>497</v>
      </c>
      <c r="C83" s="544" t="s">
        <v>26</v>
      </c>
      <c r="D83" s="638"/>
      <c r="E83" s="391" t="s">
        <v>498</v>
      </c>
      <c r="F83" s="166">
        <v>3365034</v>
      </c>
      <c r="G83" s="400">
        <v>76000</v>
      </c>
      <c r="H83" s="547">
        <v>620000</v>
      </c>
      <c r="I83" s="400">
        <v>50000</v>
      </c>
      <c r="J83" s="400">
        <v>85500</v>
      </c>
      <c r="K83" s="400">
        <v>484500</v>
      </c>
      <c r="L83" s="400"/>
      <c r="M83" s="548" t="s">
        <v>38</v>
      </c>
    </row>
    <row r="84" spans="1:13" s="44" customFormat="1" ht="12.75" customHeight="1">
      <c r="A84" s="631"/>
      <c r="B84" s="361"/>
      <c r="C84" s="544"/>
      <c r="D84" s="638"/>
      <c r="E84" s="391" t="s">
        <v>481</v>
      </c>
      <c r="F84" s="431">
        <v>2921828</v>
      </c>
      <c r="G84" s="641"/>
      <c r="H84" s="431">
        <v>600000</v>
      </c>
      <c r="I84" s="433">
        <v>30000</v>
      </c>
      <c r="J84" s="433">
        <v>85500</v>
      </c>
      <c r="K84" s="433">
        <v>484500</v>
      </c>
      <c r="L84" s="433"/>
      <c r="M84" s="548" t="s">
        <v>41</v>
      </c>
    </row>
    <row r="85" spans="1:13" s="44" customFormat="1" ht="12.75" customHeight="1">
      <c r="A85" s="563">
        <v>12</v>
      </c>
      <c r="B85" s="362" t="s">
        <v>499</v>
      </c>
      <c r="C85" s="579" t="s">
        <v>25</v>
      </c>
      <c r="D85" s="564"/>
      <c r="E85" s="393" t="s">
        <v>498</v>
      </c>
      <c r="F85" s="162">
        <v>8020215</v>
      </c>
      <c r="G85" s="387"/>
      <c r="H85" s="578">
        <v>2550000</v>
      </c>
      <c r="I85" s="384">
        <v>175000</v>
      </c>
      <c r="J85" s="384">
        <v>356250</v>
      </c>
      <c r="K85" s="384">
        <v>2018750</v>
      </c>
      <c r="L85" s="384"/>
      <c r="M85" s="566"/>
    </row>
    <row r="86" spans="1:13" s="44" customFormat="1" ht="12.75" customHeight="1">
      <c r="A86" s="394"/>
      <c r="B86" s="388" t="s">
        <v>500</v>
      </c>
      <c r="C86" s="573"/>
      <c r="D86" s="639"/>
      <c r="E86" s="392" t="s">
        <v>481</v>
      </c>
      <c r="F86" s="430">
        <v>7655082</v>
      </c>
      <c r="G86" s="640"/>
      <c r="H86" s="430">
        <v>2500000</v>
      </c>
      <c r="I86" s="432">
        <v>125000</v>
      </c>
      <c r="J86" s="432">
        <v>356250</v>
      </c>
      <c r="K86" s="432">
        <v>2018750</v>
      </c>
      <c r="L86" s="432"/>
      <c r="M86" s="570"/>
    </row>
    <row r="87" spans="1:13" s="44" customFormat="1" ht="12.75" customHeight="1">
      <c r="A87" s="631">
        <v>13</v>
      </c>
      <c r="B87" s="361" t="s">
        <v>499</v>
      </c>
      <c r="C87" s="544" t="s">
        <v>26</v>
      </c>
      <c r="D87" s="638"/>
      <c r="E87" s="391" t="s">
        <v>498</v>
      </c>
      <c r="F87" s="166">
        <v>30976067</v>
      </c>
      <c r="G87" s="390"/>
      <c r="H87" s="547">
        <v>3560000</v>
      </c>
      <c r="I87" s="400">
        <v>235000</v>
      </c>
      <c r="J87" s="400">
        <v>498750</v>
      </c>
      <c r="K87" s="400">
        <v>2826250</v>
      </c>
      <c r="L87" s="400"/>
      <c r="M87" s="548"/>
    </row>
    <row r="88" spans="1:13" s="44" customFormat="1" ht="12.75" customHeight="1">
      <c r="A88" s="631"/>
      <c r="B88" s="361" t="s">
        <v>501</v>
      </c>
      <c r="C88" s="544"/>
      <c r="D88" s="638"/>
      <c r="E88" s="391" t="s">
        <v>502</v>
      </c>
      <c r="F88" s="431">
        <v>30079831</v>
      </c>
      <c r="G88" s="641"/>
      <c r="H88" s="431">
        <v>3500000</v>
      </c>
      <c r="I88" s="433">
        <v>175000</v>
      </c>
      <c r="J88" s="433">
        <v>498750</v>
      </c>
      <c r="K88" s="433">
        <v>2826250</v>
      </c>
      <c r="L88" s="433"/>
      <c r="M88" s="548"/>
    </row>
    <row r="89" spans="1:13" s="44" customFormat="1" ht="12.75" customHeight="1">
      <c r="A89" s="618"/>
      <c r="B89" s="418"/>
      <c r="C89" s="581"/>
      <c r="D89" s="582"/>
      <c r="E89" s="642"/>
      <c r="F89" s="419"/>
      <c r="G89" s="421"/>
      <c r="H89" s="421"/>
      <c r="I89" s="421"/>
      <c r="J89" s="421"/>
      <c r="K89" s="421"/>
      <c r="L89" s="421"/>
      <c r="M89" s="643"/>
    </row>
    <row r="90" spans="1:13" s="44" customFormat="1" ht="12.75" customHeight="1">
      <c r="A90" s="563"/>
      <c r="B90" s="989" t="s">
        <v>15</v>
      </c>
      <c r="C90" s="644"/>
      <c r="D90" s="489"/>
      <c r="E90" s="489"/>
      <c r="F90" s="645">
        <f>F92</f>
        <v>0</v>
      </c>
      <c r="G90" s="646">
        <f aca="true" t="shared" si="9" ref="G90:L90">G92</f>
        <v>0</v>
      </c>
      <c r="H90" s="646">
        <f t="shared" si="9"/>
        <v>0</v>
      </c>
      <c r="I90" s="646">
        <f t="shared" si="9"/>
        <v>0</v>
      </c>
      <c r="J90" s="646">
        <f t="shared" si="9"/>
        <v>0</v>
      </c>
      <c r="K90" s="646">
        <f t="shared" si="9"/>
        <v>0</v>
      </c>
      <c r="L90" s="646">
        <f t="shared" si="9"/>
        <v>0</v>
      </c>
      <c r="M90" s="647"/>
    </row>
    <row r="91" spans="1:13" s="44" customFormat="1" ht="12.75" customHeight="1">
      <c r="A91" s="394"/>
      <c r="B91" s="990"/>
      <c r="C91" s="629"/>
      <c r="D91" s="490"/>
      <c r="E91" s="490"/>
      <c r="F91" s="540">
        <f>F93</f>
        <v>0</v>
      </c>
      <c r="G91" s="648">
        <f aca="true" t="shared" si="10" ref="G91:L91">G93</f>
        <v>0</v>
      </c>
      <c r="H91" s="648">
        <f t="shared" si="10"/>
        <v>0</v>
      </c>
      <c r="I91" s="648">
        <f t="shared" si="10"/>
        <v>0</v>
      </c>
      <c r="J91" s="648">
        <f t="shared" si="10"/>
        <v>0</v>
      </c>
      <c r="K91" s="648">
        <f t="shared" si="10"/>
        <v>0</v>
      </c>
      <c r="L91" s="648">
        <f t="shared" si="10"/>
        <v>0</v>
      </c>
      <c r="M91" s="649"/>
    </row>
    <row r="92" spans="1:13" s="44" customFormat="1" ht="12.75" customHeight="1">
      <c r="A92" s="42"/>
      <c r="B92" s="40"/>
      <c r="C92" s="651"/>
      <c r="D92" s="651"/>
      <c r="E92" s="652"/>
      <c r="F92" s="34"/>
      <c r="G92" s="12"/>
      <c r="H92" s="12"/>
      <c r="I92" s="12"/>
      <c r="J92" s="34"/>
      <c r="K92" s="34"/>
      <c r="L92" s="34"/>
      <c r="M92" s="653"/>
    </row>
    <row r="93" spans="1:13" s="44" customFormat="1" ht="12.75" customHeight="1" thickBot="1">
      <c r="A93" s="43"/>
      <c r="B93" s="654"/>
      <c r="C93" s="655"/>
      <c r="D93" s="655"/>
      <c r="E93" s="656"/>
      <c r="F93" s="613"/>
      <c r="G93" s="613"/>
      <c r="H93" s="473"/>
      <c r="I93" s="657"/>
      <c r="J93" s="613"/>
      <c r="K93" s="613"/>
      <c r="L93" s="613"/>
      <c r="M93" s="658"/>
    </row>
    <row r="94" spans="1:13" s="45" customFormat="1" ht="12.75" customHeight="1">
      <c r="A94" s="659"/>
      <c r="B94" s="660" t="s">
        <v>42</v>
      </c>
      <c r="C94" s="661"/>
      <c r="D94" s="662"/>
      <c r="E94" s="660"/>
      <c r="F94" s="663">
        <f aca="true" t="shared" si="11" ref="F94:L94">SUM(F5+F9+F34+F51+F53+F61+F90)</f>
        <v>84797506</v>
      </c>
      <c r="G94" s="663">
        <f t="shared" si="11"/>
        <v>8338557</v>
      </c>
      <c r="H94" s="664">
        <f t="shared" si="11"/>
        <v>28158242</v>
      </c>
      <c r="I94" s="663">
        <f t="shared" si="11"/>
        <v>7172155</v>
      </c>
      <c r="J94" s="663">
        <f t="shared" si="11"/>
        <v>4279009</v>
      </c>
      <c r="K94" s="663">
        <f t="shared" si="11"/>
        <v>16707078</v>
      </c>
      <c r="L94" s="663">
        <f t="shared" si="11"/>
        <v>0</v>
      </c>
      <c r="M94" s="665"/>
    </row>
    <row r="95" spans="1:13" s="45" customFormat="1" ht="12.75" customHeight="1" thickBot="1">
      <c r="A95" s="666"/>
      <c r="B95" s="667"/>
      <c r="C95" s="668"/>
      <c r="D95" s="669"/>
      <c r="E95" s="667"/>
      <c r="F95" s="670">
        <f aca="true" t="shared" si="12" ref="F95:L95">SUM(F10+F35+F62+F91)</f>
        <v>76511228</v>
      </c>
      <c r="G95" s="670">
        <f t="shared" si="12"/>
        <v>7226400</v>
      </c>
      <c r="H95" s="540">
        <f t="shared" si="12"/>
        <v>23878087</v>
      </c>
      <c r="I95" s="670">
        <f t="shared" si="12"/>
        <v>3316369</v>
      </c>
      <c r="J95" s="670">
        <f t="shared" si="12"/>
        <v>4179653</v>
      </c>
      <c r="K95" s="670">
        <f t="shared" si="12"/>
        <v>16382065</v>
      </c>
      <c r="L95" s="670">
        <f t="shared" si="12"/>
        <v>0</v>
      </c>
      <c r="M95" s="671"/>
    </row>
    <row r="96" spans="1:13" s="45" customFormat="1" ht="12.75" customHeight="1">
      <c r="A96" s="47"/>
      <c r="B96" s="48"/>
      <c r="C96" s="49"/>
      <c r="D96" s="50"/>
      <c r="E96" s="47"/>
      <c r="F96" s="51"/>
      <c r="G96" s="52"/>
      <c r="H96" s="52"/>
      <c r="I96" s="52"/>
      <c r="J96" s="52"/>
      <c r="K96" s="52"/>
      <c r="L96" s="52"/>
      <c r="M96" s="52"/>
    </row>
    <row r="97" spans="1:13" s="55" customFormat="1" ht="12.75" customHeight="1" thickBot="1">
      <c r="A97" s="29"/>
      <c r="B97" s="29"/>
      <c r="C97" s="53"/>
      <c r="D97" s="54"/>
      <c r="E97" s="29"/>
      <c r="F97" s="51"/>
      <c r="G97" s="51"/>
      <c r="H97" s="51"/>
      <c r="I97" s="51"/>
      <c r="J97" s="51"/>
      <c r="K97" s="51"/>
      <c r="L97" s="51"/>
      <c r="M97" s="51"/>
    </row>
    <row r="98" spans="1:13" s="1" customFormat="1" ht="19.5" customHeight="1">
      <c r="A98" s="39"/>
      <c r="B98" s="44"/>
      <c r="C98" s="56"/>
      <c r="D98" s="57"/>
      <c r="E98" s="44"/>
      <c r="F98" s="39"/>
      <c r="G98" s="39"/>
      <c r="H98" s="39"/>
      <c r="I98" s="39"/>
      <c r="J98" s="39"/>
      <c r="K98" s="39"/>
      <c r="L98" s="39"/>
      <c r="M98" s="39"/>
    </row>
    <row r="99" spans="1:13" s="1" customFormat="1" ht="19.5" customHeight="1">
      <c r="A99" s="39"/>
      <c r="B99" s="44"/>
      <c r="C99" s="56"/>
      <c r="D99" s="57"/>
      <c r="E99" s="44"/>
      <c r="F99" s="39"/>
      <c r="G99" s="39"/>
      <c r="H99" s="39"/>
      <c r="I99" s="39"/>
      <c r="J99" s="39"/>
      <c r="K99" s="39"/>
      <c r="L99" s="39"/>
      <c r="M99" s="39"/>
    </row>
    <row r="100" spans="1:13" s="8" customFormat="1" ht="12.75">
      <c r="A100"/>
      <c r="B100" s="2"/>
      <c r="C100" s="58"/>
      <c r="D100" s="59"/>
      <c r="E100" s="2"/>
      <c r="F100"/>
      <c r="G100"/>
      <c r="H100"/>
      <c r="I100"/>
      <c r="J100"/>
      <c r="K100"/>
      <c r="L100"/>
      <c r="M100"/>
    </row>
    <row r="101" spans="1:13" s="8" customFormat="1" ht="12.75">
      <c r="A101"/>
      <c r="B101"/>
      <c r="C101" s="37"/>
      <c r="D101" s="38"/>
      <c r="E101"/>
      <c r="F101"/>
      <c r="G101"/>
      <c r="H101"/>
      <c r="I101"/>
      <c r="J101"/>
      <c r="K101"/>
      <c r="L101"/>
      <c r="M101"/>
    </row>
    <row r="102" spans="1:13" s="39" customFormat="1" ht="12.75">
      <c r="A102"/>
      <c r="B102" s="2"/>
      <c r="C102" s="58"/>
      <c r="D102" s="59"/>
      <c r="E102" s="2"/>
      <c r="F102"/>
      <c r="G102"/>
      <c r="H102"/>
      <c r="I102"/>
      <c r="J102"/>
      <c r="K102"/>
      <c r="L102"/>
      <c r="M102"/>
    </row>
    <row r="103" spans="1:13" s="39" customFormat="1" ht="12.75">
      <c r="A103"/>
      <c r="B103" s="2"/>
      <c r="C103" s="58"/>
      <c r="D103" s="59"/>
      <c r="E103" s="2"/>
      <c r="F103"/>
      <c r="G103"/>
      <c r="H103"/>
      <c r="I103"/>
      <c r="J103"/>
      <c r="K103"/>
      <c r="L103"/>
      <c r="M103"/>
    </row>
    <row r="104" spans="2:5" ht="12.75">
      <c r="B104" s="2"/>
      <c r="C104" s="58"/>
      <c r="D104" s="59"/>
      <c r="E104" s="2"/>
    </row>
    <row r="105" spans="2:5" ht="12.75">
      <c r="B105" s="2"/>
      <c r="C105" s="58"/>
      <c r="D105" s="59"/>
      <c r="E105" s="2"/>
    </row>
    <row r="106" spans="2:5" ht="12.75">
      <c r="B106" s="2"/>
      <c r="C106" s="58"/>
      <c r="D106" s="59"/>
      <c r="E106" s="2"/>
    </row>
    <row r="107" spans="2:5" ht="12.75">
      <c r="B107" s="2"/>
      <c r="C107" s="58"/>
      <c r="D107" s="59"/>
      <c r="E107" s="2"/>
    </row>
    <row r="108" spans="2:5" ht="12.75">
      <c r="B108" s="2"/>
      <c r="C108" s="58"/>
      <c r="D108" s="59"/>
      <c r="E108" s="2"/>
    </row>
    <row r="109" spans="2:5" ht="12.75">
      <c r="B109" s="2"/>
      <c r="C109" s="58"/>
      <c r="D109" s="59"/>
      <c r="E109" s="2"/>
    </row>
    <row r="110" spans="2:5" ht="12.75">
      <c r="B110" s="2"/>
      <c r="C110" s="58"/>
      <c r="D110" s="59"/>
      <c r="E110" s="2"/>
    </row>
    <row r="111" spans="2:5" ht="12.75">
      <c r="B111" s="2"/>
      <c r="C111" s="58"/>
      <c r="D111" s="59"/>
      <c r="E111" s="2"/>
    </row>
    <row r="112" spans="2:5" ht="12.75">
      <c r="B112" s="2"/>
      <c r="C112" s="58"/>
      <c r="D112" s="59"/>
      <c r="E112" s="2"/>
    </row>
    <row r="113" spans="2:5" ht="12.75">
      <c r="B113" s="2"/>
      <c r="C113" s="58"/>
      <c r="D113" s="59"/>
      <c r="E113" s="2"/>
    </row>
    <row r="114" spans="2:5" ht="12.75">
      <c r="B114" s="2"/>
      <c r="C114" s="58"/>
      <c r="D114" s="59"/>
      <c r="E114" s="2"/>
    </row>
    <row r="115" spans="2:5" ht="12.75">
      <c r="B115" s="2"/>
      <c r="C115" s="58"/>
      <c r="D115" s="59"/>
      <c r="E115" s="2"/>
    </row>
    <row r="116" spans="2:5" ht="12.75">
      <c r="B116" s="2"/>
      <c r="C116" s="58"/>
      <c r="D116" s="59"/>
      <c r="E116" s="2"/>
    </row>
    <row r="117" spans="2:5" ht="12.75">
      <c r="B117" s="2"/>
      <c r="C117" s="58"/>
      <c r="D117" s="59"/>
      <c r="E117" s="2"/>
    </row>
    <row r="118" spans="2:5" ht="12.75">
      <c r="B118" s="2"/>
      <c r="C118" s="58"/>
      <c r="D118" s="59"/>
      <c r="E118" s="2"/>
    </row>
    <row r="119" spans="2:5" ht="12.75">
      <c r="B119" s="2"/>
      <c r="C119" s="58"/>
      <c r="D119" s="59"/>
      <c r="E119" s="2"/>
    </row>
    <row r="120" spans="2:5" ht="12.75">
      <c r="B120" s="2"/>
      <c r="C120" s="58"/>
      <c r="D120" s="59"/>
      <c r="E120" s="2"/>
    </row>
    <row r="121" spans="2:5" ht="12.75">
      <c r="B121" s="2"/>
      <c r="C121" s="58"/>
      <c r="D121" s="59"/>
      <c r="E121" s="2"/>
    </row>
    <row r="122" spans="2:5" ht="12.75">
      <c r="B122" s="2"/>
      <c r="C122" s="58"/>
      <c r="D122" s="59"/>
      <c r="E122" s="2"/>
    </row>
    <row r="123" spans="2:5" ht="12.75">
      <c r="B123" s="2"/>
      <c r="C123" s="58"/>
      <c r="D123" s="59"/>
      <c r="E123" s="2"/>
    </row>
    <row r="124" spans="2:5" ht="12.75">
      <c r="B124" s="2"/>
      <c r="C124" s="58"/>
      <c r="D124" s="59"/>
      <c r="E124" s="2"/>
    </row>
    <row r="125" spans="2:5" ht="12.75">
      <c r="B125" s="2"/>
      <c r="C125" s="58"/>
      <c r="D125" s="59"/>
      <c r="E125" s="2"/>
    </row>
    <row r="126" spans="2:5" ht="12.75">
      <c r="B126" s="2"/>
      <c r="C126" s="58"/>
      <c r="D126" s="59"/>
      <c r="E126" s="2"/>
    </row>
    <row r="127" spans="2:5" ht="12.75">
      <c r="B127" s="2"/>
      <c r="C127" s="58"/>
      <c r="D127" s="59"/>
      <c r="E127" s="2"/>
    </row>
    <row r="128" spans="2:5" ht="12.75">
      <c r="B128" s="2"/>
      <c r="C128" s="58"/>
      <c r="D128" s="59"/>
      <c r="E128" s="2"/>
    </row>
    <row r="129" spans="2:5" ht="12.75">
      <c r="B129" s="2"/>
      <c r="C129" s="58"/>
      <c r="D129" s="59"/>
      <c r="E129" s="2"/>
    </row>
    <row r="130" spans="2:5" ht="12.75">
      <c r="B130" s="2"/>
      <c r="C130" s="58"/>
      <c r="D130" s="59"/>
      <c r="E130" s="2"/>
    </row>
    <row r="131" spans="2:5" ht="12.75">
      <c r="B131" s="2"/>
      <c r="C131" s="58"/>
      <c r="D131" s="59"/>
      <c r="E131" s="2"/>
    </row>
    <row r="132" spans="2:5" ht="12.75">
      <c r="B132" s="2"/>
      <c r="C132" s="58"/>
      <c r="D132" s="59"/>
      <c r="E132" s="2"/>
    </row>
    <row r="133" spans="2:5" ht="12.75">
      <c r="B133" s="2"/>
      <c r="C133" s="58"/>
      <c r="D133" s="59"/>
      <c r="E133" s="2"/>
    </row>
    <row r="134" spans="2:5" ht="12.75">
      <c r="B134" s="2"/>
      <c r="C134" s="58"/>
      <c r="D134" s="59"/>
      <c r="E134" s="2"/>
    </row>
    <row r="135" spans="2:5" ht="12.75">
      <c r="B135" s="2"/>
      <c r="C135" s="58"/>
      <c r="D135" s="59"/>
      <c r="E135" s="2"/>
    </row>
    <row r="136" spans="2:5" ht="12.75">
      <c r="B136" s="2"/>
      <c r="C136" s="58"/>
      <c r="D136" s="59"/>
      <c r="E136" s="2"/>
    </row>
    <row r="137" spans="2:5" ht="12.75">
      <c r="B137" s="2"/>
      <c r="C137" s="58"/>
      <c r="D137" s="59"/>
      <c r="E137" s="2"/>
    </row>
    <row r="138" spans="2:5" ht="12.75">
      <c r="B138" s="2"/>
      <c r="C138" s="58"/>
      <c r="D138" s="59"/>
      <c r="E138" s="2"/>
    </row>
    <row r="139" spans="2:5" ht="12.75">
      <c r="B139" s="2"/>
      <c r="C139" s="58"/>
      <c r="D139" s="59"/>
      <c r="E139" s="2"/>
    </row>
    <row r="140" spans="2:5" ht="12.75">
      <c r="B140" s="2"/>
      <c r="C140" s="58"/>
      <c r="D140" s="59"/>
      <c r="E140" s="2"/>
    </row>
    <row r="141" spans="2:5" ht="12.75">
      <c r="B141" s="2"/>
      <c r="C141" s="58"/>
      <c r="D141" s="59"/>
      <c r="E141" s="2"/>
    </row>
    <row r="142" spans="2:5" ht="12.75">
      <c r="B142" s="2"/>
      <c r="C142" s="58"/>
      <c r="D142" s="59"/>
      <c r="E142" s="2"/>
    </row>
    <row r="143" spans="2:5" ht="12.75">
      <c r="B143" s="2"/>
      <c r="C143" s="58"/>
      <c r="D143" s="59"/>
      <c r="E143" s="2"/>
    </row>
    <row r="144" spans="2:5" ht="12.75">
      <c r="B144" s="2"/>
      <c r="C144" s="58"/>
      <c r="D144" s="59"/>
      <c r="E144" s="2"/>
    </row>
    <row r="145" spans="2:5" ht="12.75">
      <c r="B145" s="2"/>
      <c r="C145" s="58"/>
      <c r="D145" s="59"/>
      <c r="E145" s="2"/>
    </row>
    <row r="146" spans="2:5" ht="12.75">
      <c r="B146" s="2"/>
      <c r="C146" s="58"/>
      <c r="D146" s="59"/>
      <c r="E146" s="2"/>
    </row>
    <row r="147" spans="2:5" ht="12.75">
      <c r="B147" s="2"/>
      <c r="C147" s="58"/>
      <c r="D147" s="59"/>
      <c r="E147" s="2"/>
    </row>
    <row r="148" spans="2:5" ht="12.75">
      <c r="B148" s="2"/>
      <c r="C148" s="58"/>
      <c r="D148" s="59"/>
      <c r="E148" s="2"/>
    </row>
    <row r="149" spans="2:5" ht="12.75">
      <c r="B149" s="2"/>
      <c r="C149" s="58"/>
      <c r="D149" s="59"/>
      <c r="E149" s="2"/>
    </row>
    <row r="150" spans="2:5" ht="12.75">
      <c r="B150" s="2"/>
      <c r="C150" s="58"/>
      <c r="D150" s="59"/>
      <c r="E150" s="2"/>
    </row>
    <row r="151" spans="2:5" ht="12.75">
      <c r="B151" s="2"/>
      <c r="C151" s="58"/>
      <c r="D151" s="59"/>
      <c r="E151" s="2"/>
    </row>
  </sheetData>
  <sheetProtection/>
  <mergeCells count="12">
    <mergeCell ref="D3:D4"/>
    <mergeCell ref="E3:E4"/>
    <mergeCell ref="M3:M4"/>
    <mergeCell ref="B3:B4"/>
    <mergeCell ref="F3:F4"/>
    <mergeCell ref="G3:G4"/>
    <mergeCell ref="H3:H4"/>
    <mergeCell ref="I3:L3"/>
    <mergeCell ref="B90:B91"/>
    <mergeCell ref="B61:B62"/>
    <mergeCell ref="A3:A4"/>
    <mergeCell ref="C3:C4"/>
  </mergeCells>
  <printOptions horizontalCentered="1"/>
  <pageMargins left="0.5905511811023623" right="0.5511811023622047" top="0.984251968503937" bottom="0.4724409448818898" header="0.4724409448818898" footer="0.2755905511811024"/>
  <pageSetup fitToHeight="5" fitToWidth="1" horizontalDpi="600" verticalDpi="600" orientation="landscape" paperSize="9" scale="74" r:id="rId1"/>
  <headerFooter alignWithMargins="0">
    <oddHeader>&amp;LSlovenský vodohospodársky podnik, štátny podnik Banská Štiavnica&amp;C&amp;12Investičný program PLÁN A ROZPOČET NA ROK  2013
&amp;Rv EUR
</oddHeader>
    <oddFooter>&amp;C&amp;P</oddFooter>
  </headerFooter>
  <rowBreaks count="1" manualBreakCount="1">
    <brk id="9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W1631"/>
  <sheetViews>
    <sheetView showGridLines="0" defaultGridColor="0" view="pageBreakPreview" zoomScaleSheetLayoutView="100" zoomScalePageLayoutView="0" colorId="22" workbookViewId="0" topLeftCell="B1">
      <selection activeCell="B2" sqref="B2:N202"/>
    </sheetView>
  </sheetViews>
  <sheetFormatPr defaultColWidth="9.00390625" defaultRowHeight="12.75"/>
  <cols>
    <col min="1" max="1" width="3.625" style="66" customWidth="1"/>
    <col min="2" max="2" width="2.75390625" style="126" customWidth="1"/>
    <col min="3" max="3" width="37.75390625" style="66" customWidth="1"/>
    <col min="4" max="4" width="9.75390625" style="66" customWidth="1"/>
    <col min="5" max="5" width="16.00390625" style="66" customWidth="1"/>
    <col min="6" max="6" width="8.75390625" style="66" customWidth="1"/>
    <col min="7" max="8" width="11.75390625" style="127" customWidth="1"/>
    <col min="9" max="13" width="11.75390625" style="66" customWidth="1"/>
    <col min="14" max="14" width="13.75390625" style="66" customWidth="1"/>
    <col min="15" max="15" width="4.75390625" style="66" customWidth="1"/>
    <col min="16" max="16" width="9.125" style="66" customWidth="1"/>
    <col min="17" max="18" width="11.75390625" style="66" customWidth="1"/>
    <col min="19" max="19" width="11.75390625" style="67" customWidth="1"/>
    <col min="20" max="22" width="11.75390625" style="66" customWidth="1"/>
    <col min="23" max="23" width="11.75390625" style="68" customWidth="1"/>
    <col min="24" max="24" width="13.75390625" style="66" customWidth="1"/>
    <col min="25" max="16384" width="9.125" style="66" customWidth="1"/>
  </cols>
  <sheetData>
    <row r="1" spans="2:23" s="60" customFormat="1" ht="24.75" customHeight="1" thickBot="1">
      <c r="B1" s="650" t="s">
        <v>504</v>
      </c>
      <c r="C1" s="992"/>
      <c r="G1" s="61"/>
      <c r="H1" s="61"/>
      <c r="N1" s="62"/>
      <c r="S1" s="63"/>
      <c r="W1" s="64"/>
    </row>
    <row r="2" spans="2:15" ht="16.5" customHeight="1">
      <c r="B2" s="997" t="s">
        <v>43</v>
      </c>
      <c r="C2" s="999" t="s">
        <v>19</v>
      </c>
      <c r="D2" s="995" t="s">
        <v>44</v>
      </c>
      <c r="E2" s="995" t="s">
        <v>21</v>
      </c>
      <c r="F2" s="995" t="s">
        <v>45</v>
      </c>
      <c r="G2" s="1008" t="s">
        <v>532</v>
      </c>
      <c r="H2" s="1008" t="s">
        <v>533</v>
      </c>
      <c r="I2" s="965" t="s">
        <v>531</v>
      </c>
      <c r="J2" s="995" t="s">
        <v>46</v>
      </c>
      <c r="K2" s="995"/>
      <c r="L2" s="995"/>
      <c r="M2" s="995"/>
      <c r="N2" s="995" t="s">
        <v>16</v>
      </c>
      <c r="O2" s="65"/>
    </row>
    <row r="3" spans="2:15" ht="45" customHeight="1" thickBot="1">
      <c r="B3" s="998"/>
      <c r="C3" s="1000"/>
      <c r="D3" s="996"/>
      <c r="E3" s="996"/>
      <c r="F3" s="996"/>
      <c r="G3" s="1009"/>
      <c r="H3" s="1009"/>
      <c r="I3" s="966"/>
      <c r="J3" s="426" t="s">
        <v>47</v>
      </c>
      <c r="K3" s="426" t="s">
        <v>48</v>
      </c>
      <c r="L3" s="426" t="s">
        <v>49</v>
      </c>
      <c r="M3" s="426" t="s">
        <v>7</v>
      </c>
      <c r="N3" s="996"/>
      <c r="O3" s="69"/>
    </row>
    <row r="4" spans="2:15" ht="12.75" customHeight="1">
      <c r="B4" s="111"/>
      <c r="C4" s="672" t="s">
        <v>357</v>
      </c>
      <c r="D4" s="673" t="s">
        <v>50</v>
      </c>
      <c r="E4" s="673" t="s">
        <v>50</v>
      </c>
      <c r="F4" s="673" t="s">
        <v>50</v>
      </c>
      <c r="G4" s="674">
        <f>SUM(G6+G8+G10+G12+G14+G16+G18+G20+G22+G24+G26)</f>
        <v>21132403</v>
      </c>
      <c r="H4" s="674">
        <f aca="true" t="shared" si="0" ref="H4:M4">SUM(H6+H8+H10+H12+H14+H16+H18+H20+H22+H24+H26)</f>
        <v>4936716</v>
      </c>
      <c r="I4" s="675">
        <f t="shared" si="0"/>
        <v>3683957</v>
      </c>
      <c r="J4" s="674">
        <f t="shared" si="0"/>
        <v>3683957</v>
      </c>
      <c r="K4" s="674">
        <f t="shared" si="0"/>
        <v>0</v>
      </c>
      <c r="L4" s="674">
        <f t="shared" si="0"/>
        <v>0</v>
      </c>
      <c r="M4" s="674">
        <f t="shared" si="0"/>
        <v>0</v>
      </c>
      <c r="N4" s="674"/>
      <c r="O4" s="70"/>
    </row>
    <row r="5" spans="2:15" ht="12.75" customHeight="1" thickBot="1">
      <c r="B5" s="676"/>
      <c r="C5" s="677"/>
      <c r="D5" s="678" t="s">
        <v>50</v>
      </c>
      <c r="E5" s="678" t="s">
        <v>50</v>
      </c>
      <c r="F5" s="678" t="s">
        <v>50</v>
      </c>
      <c r="G5" s="679">
        <f>SUM(G7+G9+G11+G13+G15+G17+G19+G21+G23+G25+G27)</f>
        <v>20745998</v>
      </c>
      <c r="H5" s="679">
        <f aca="true" t="shared" si="1" ref="H5:M5">SUM(H7+H9+H11+H13+H15+H17+H19+H21+H23+H25+H27)</f>
        <v>4664678</v>
      </c>
      <c r="I5" s="680">
        <f t="shared" si="1"/>
        <v>3643162</v>
      </c>
      <c r="J5" s="679">
        <f t="shared" si="1"/>
        <v>3643162</v>
      </c>
      <c r="K5" s="679">
        <f t="shared" si="1"/>
        <v>0</v>
      </c>
      <c r="L5" s="679">
        <f t="shared" si="1"/>
        <v>0</v>
      </c>
      <c r="M5" s="679">
        <f t="shared" si="1"/>
        <v>0</v>
      </c>
      <c r="N5" s="679"/>
      <c r="O5" s="70"/>
    </row>
    <row r="6" spans="2:15" ht="12.75" customHeight="1">
      <c r="B6" s="682" t="s">
        <v>51</v>
      </c>
      <c r="C6" s="71" t="s">
        <v>52</v>
      </c>
      <c r="D6" s="683" t="s">
        <v>53</v>
      </c>
      <c r="E6" s="683" t="s">
        <v>54</v>
      </c>
      <c r="F6" s="115" t="s">
        <v>55</v>
      </c>
      <c r="G6" s="72">
        <v>6368784</v>
      </c>
      <c r="H6" s="72">
        <v>2541959</v>
      </c>
      <c r="I6" s="72">
        <v>1100000</v>
      </c>
      <c r="J6" s="72">
        <v>1100000</v>
      </c>
      <c r="K6" s="88"/>
      <c r="L6" s="88"/>
      <c r="M6" s="88"/>
      <c r="N6" s="278"/>
      <c r="O6" s="70"/>
    </row>
    <row r="7" spans="2:15" ht="12.75" customHeight="1">
      <c r="B7" s="684"/>
      <c r="C7" s="74" t="s">
        <v>56</v>
      </c>
      <c r="D7" s="685"/>
      <c r="E7" s="685" t="s">
        <v>57</v>
      </c>
      <c r="F7" s="119" t="s">
        <v>58</v>
      </c>
      <c r="G7" s="75">
        <v>6306845</v>
      </c>
      <c r="H7" s="75">
        <v>2515924</v>
      </c>
      <c r="I7" s="75">
        <v>1100000</v>
      </c>
      <c r="J7" s="75">
        <v>1100000</v>
      </c>
      <c r="K7" s="88"/>
      <c r="L7" s="88"/>
      <c r="M7" s="88"/>
      <c r="N7" s="278"/>
      <c r="O7" s="70"/>
    </row>
    <row r="8" spans="2:23" ht="12.75" customHeight="1">
      <c r="B8" s="682" t="s">
        <v>59</v>
      </c>
      <c r="C8" s="71" t="s">
        <v>65</v>
      </c>
      <c r="D8" s="683" t="s">
        <v>66</v>
      </c>
      <c r="E8" s="683" t="s">
        <v>67</v>
      </c>
      <c r="F8" s="115" t="s">
        <v>68</v>
      </c>
      <c r="G8" s="72">
        <v>437650</v>
      </c>
      <c r="H8" s="72">
        <v>337383</v>
      </c>
      <c r="I8" s="76">
        <v>100267</v>
      </c>
      <c r="J8" s="76">
        <v>100267</v>
      </c>
      <c r="K8" s="76"/>
      <c r="L8" s="76"/>
      <c r="M8" s="76"/>
      <c r="N8" s="686"/>
      <c r="O8" s="77"/>
      <c r="Q8" s="78"/>
      <c r="R8" s="78"/>
      <c r="S8" s="77"/>
      <c r="T8" s="78"/>
      <c r="U8" s="78"/>
      <c r="V8" s="60"/>
      <c r="W8" s="64"/>
    </row>
    <row r="9" spans="2:23" ht="12.75" customHeight="1">
      <c r="B9" s="684"/>
      <c r="C9" s="74" t="s">
        <v>69</v>
      </c>
      <c r="D9" s="685"/>
      <c r="E9" s="687" t="s">
        <v>66</v>
      </c>
      <c r="F9" s="119" t="s">
        <v>81</v>
      </c>
      <c r="G9" s="75">
        <v>430640</v>
      </c>
      <c r="H9" s="75">
        <v>334640</v>
      </c>
      <c r="I9" s="75">
        <v>96000</v>
      </c>
      <c r="J9" s="75">
        <v>96000</v>
      </c>
      <c r="K9" s="688"/>
      <c r="L9" s="688"/>
      <c r="M9" s="688"/>
      <c r="N9" s="689"/>
      <c r="O9" s="79"/>
      <c r="Q9" s="80"/>
      <c r="R9" s="80"/>
      <c r="S9" s="81"/>
      <c r="T9" s="80"/>
      <c r="U9" s="80"/>
      <c r="V9" s="60"/>
      <c r="W9" s="64"/>
    </row>
    <row r="10" spans="2:23" ht="12.75" customHeight="1">
      <c r="B10" s="682" t="s">
        <v>62</v>
      </c>
      <c r="C10" s="71" t="s">
        <v>76</v>
      </c>
      <c r="D10" s="683" t="s">
        <v>60</v>
      </c>
      <c r="E10" s="683" t="s">
        <v>362</v>
      </c>
      <c r="F10" s="115" t="s">
        <v>77</v>
      </c>
      <c r="G10" s="72">
        <v>422337</v>
      </c>
      <c r="H10" s="72">
        <v>397930</v>
      </c>
      <c r="I10" s="72">
        <v>24407</v>
      </c>
      <c r="J10" s="72">
        <v>24407</v>
      </c>
      <c r="K10" s="72"/>
      <c r="L10" s="72"/>
      <c r="M10" s="72"/>
      <c r="N10" s="690"/>
      <c r="O10" s="79"/>
      <c r="Q10" s="78"/>
      <c r="R10" s="78"/>
      <c r="S10" s="77"/>
      <c r="T10" s="78"/>
      <c r="U10" s="78"/>
      <c r="V10" s="60"/>
      <c r="W10" s="64"/>
    </row>
    <row r="11" spans="2:23" ht="12.75" customHeight="1">
      <c r="B11" s="684"/>
      <c r="C11" s="74" t="s">
        <v>363</v>
      </c>
      <c r="D11" s="685"/>
      <c r="E11" s="685" t="s">
        <v>60</v>
      </c>
      <c r="F11" s="119" t="s">
        <v>81</v>
      </c>
      <c r="G11" s="75">
        <v>391521</v>
      </c>
      <c r="H11" s="75">
        <v>369114</v>
      </c>
      <c r="I11" s="75">
        <v>22407</v>
      </c>
      <c r="J11" s="75">
        <v>22407</v>
      </c>
      <c r="K11" s="688"/>
      <c r="L11" s="688"/>
      <c r="M11" s="688"/>
      <c r="N11" s="689"/>
      <c r="O11" s="79"/>
      <c r="Q11" s="80"/>
      <c r="R11" s="80"/>
      <c r="S11" s="81"/>
      <c r="T11" s="80"/>
      <c r="U11" s="80"/>
      <c r="V11" s="60"/>
      <c r="W11" s="64"/>
    </row>
    <row r="12" spans="2:23" ht="12.75" customHeight="1">
      <c r="B12" s="682" t="s">
        <v>64</v>
      </c>
      <c r="C12" s="71" t="s">
        <v>212</v>
      </c>
      <c r="D12" s="683" t="s">
        <v>79</v>
      </c>
      <c r="E12" s="691" t="s">
        <v>161</v>
      </c>
      <c r="F12" s="115" t="s">
        <v>364</v>
      </c>
      <c r="G12" s="72">
        <v>630000</v>
      </c>
      <c r="H12" s="72">
        <v>324300</v>
      </c>
      <c r="I12" s="72">
        <v>305700</v>
      </c>
      <c r="J12" s="72">
        <v>305700</v>
      </c>
      <c r="K12" s="72"/>
      <c r="L12" s="72"/>
      <c r="M12" s="72"/>
      <c r="N12" s="690"/>
      <c r="O12" s="79"/>
      <c r="Q12" s="78"/>
      <c r="R12" s="78"/>
      <c r="S12" s="77"/>
      <c r="T12" s="78"/>
      <c r="U12" s="78"/>
      <c r="V12" s="60"/>
      <c r="W12" s="64"/>
    </row>
    <row r="13" spans="2:23" ht="12.75" customHeight="1">
      <c r="B13" s="684"/>
      <c r="C13" s="74" t="s">
        <v>213</v>
      </c>
      <c r="D13" s="685"/>
      <c r="E13" s="687" t="s">
        <v>79</v>
      </c>
      <c r="F13" s="119" t="s">
        <v>81</v>
      </c>
      <c r="G13" s="75">
        <v>597491</v>
      </c>
      <c r="H13" s="75">
        <v>300000</v>
      </c>
      <c r="I13" s="75">
        <v>297491</v>
      </c>
      <c r="J13" s="75">
        <v>297491</v>
      </c>
      <c r="K13" s="688"/>
      <c r="L13" s="688"/>
      <c r="M13" s="688"/>
      <c r="N13" s="689"/>
      <c r="O13" s="79"/>
      <c r="Q13" s="80"/>
      <c r="R13" s="80"/>
      <c r="S13" s="81"/>
      <c r="T13" s="80"/>
      <c r="U13" s="80"/>
      <c r="V13" s="60"/>
      <c r="W13" s="64"/>
    </row>
    <row r="14" spans="2:23" ht="12.75" customHeight="1">
      <c r="B14" s="682" t="s">
        <v>70</v>
      </c>
      <c r="C14" s="71" t="s">
        <v>214</v>
      </c>
      <c r="D14" s="683" t="s">
        <v>53</v>
      </c>
      <c r="E14" s="683" t="s">
        <v>63</v>
      </c>
      <c r="F14" s="115" t="s">
        <v>94</v>
      </c>
      <c r="G14" s="72">
        <v>418327</v>
      </c>
      <c r="H14" s="72">
        <v>38285</v>
      </c>
      <c r="I14" s="72">
        <v>55000</v>
      </c>
      <c r="J14" s="72">
        <v>55000</v>
      </c>
      <c r="K14" s="72"/>
      <c r="L14" s="72"/>
      <c r="M14" s="72"/>
      <c r="N14" s="692"/>
      <c r="O14" s="77"/>
      <c r="Q14" s="78"/>
      <c r="R14" s="78"/>
      <c r="S14" s="77"/>
      <c r="T14" s="78"/>
      <c r="U14" s="78"/>
      <c r="V14" s="60"/>
      <c r="W14" s="64"/>
    </row>
    <row r="15" spans="2:23" ht="12.75" customHeight="1">
      <c r="B15" s="684"/>
      <c r="C15" s="74" t="s">
        <v>215</v>
      </c>
      <c r="D15" s="685"/>
      <c r="E15" s="685" t="s">
        <v>53</v>
      </c>
      <c r="F15" s="119" t="s">
        <v>58</v>
      </c>
      <c r="G15" s="75">
        <v>398327</v>
      </c>
      <c r="H15" s="75">
        <v>25000</v>
      </c>
      <c r="I15" s="75">
        <v>55000</v>
      </c>
      <c r="J15" s="75">
        <v>55000</v>
      </c>
      <c r="K15" s="688"/>
      <c r="L15" s="688"/>
      <c r="M15" s="688"/>
      <c r="N15" s="693"/>
      <c r="O15" s="79"/>
      <c r="Q15" s="80"/>
      <c r="R15" s="80"/>
      <c r="S15" s="81"/>
      <c r="T15" s="80"/>
      <c r="U15" s="80"/>
      <c r="V15" s="60"/>
      <c r="W15" s="64"/>
    </row>
    <row r="16" spans="2:23" ht="12.75" customHeight="1">
      <c r="B16" s="682" t="s">
        <v>72</v>
      </c>
      <c r="C16" s="82" t="s">
        <v>162</v>
      </c>
      <c r="D16" s="694" t="s">
        <v>53</v>
      </c>
      <c r="E16" s="694" t="s">
        <v>63</v>
      </c>
      <c r="F16" s="695" t="s">
        <v>94</v>
      </c>
      <c r="G16" s="76">
        <v>8453404</v>
      </c>
      <c r="H16" s="76">
        <v>41678</v>
      </c>
      <c r="I16" s="76">
        <v>0</v>
      </c>
      <c r="J16" s="76">
        <v>0</v>
      </c>
      <c r="K16" s="72"/>
      <c r="L16" s="72"/>
      <c r="M16" s="72"/>
      <c r="N16" s="690"/>
      <c r="O16" s="79"/>
      <c r="Q16" s="78"/>
      <c r="R16" s="78"/>
      <c r="S16" s="77"/>
      <c r="T16" s="78"/>
      <c r="U16" s="78"/>
      <c r="V16" s="60"/>
      <c r="W16" s="64"/>
    </row>
    <row r="17" spans="2:23" ht="12.75" customHeight="1">
      <c r="B17" s="684"/>
      <c r="C17" s="74" t="s">
        <v>216</v>
      </c>
      <c r="D17" s="685"/>
      <c r="E17" s="685" t="s">
        <v>53</v>
      </c>
      <c r="F17" s="119" t="s">
        <v>217</v>
      </c>
      <c r="G17" s="75">
        <v>8398061</v>
      </c>
      <c r="H17" s="75">
        <v>20000</v>
      </c>
      <c r="I17" s="75">
        <v>0</v>
      </c>
      <c r="J17" s="75">
        <v>0</v>
      </c>
      <c r="K17" s="688"/>
      <c r="L17" s="688"/>
      <c r="M17" s="688"/>
      <c r="N17" s="689"/>
      <c r="O17" s="79"/>
      <c r="Q17" s="80"/>
      <c r="R17" s="80"/>
      <c r="S17" s="81"/>
      <c r="T17" s="80"/>
      <c r="U17" s="80"/>
      <c r="V17" s="60"/>
      <c r="W17" s="64"/>
    </row>
    <row r="18" spans="2:23" ht="12.75" customHeight="1">
      <c r="B18" s="682" t="s">
        <v>74</v>
      </c>
      <c r="C18" s="71" t="s">
        <v>218</v>
      </c>
      <c r="D18" s="683" t="s">
        <v>60</v>
      </c>
      <c r="E18" s="683" t="s">
        <v>61</v>
      </c>
      <c r="F18" s="115" t="s">
        <v>94</v>
      </c>
      <c r="G18" s="76">
        <v>1010253</v>
      </c>
      <c r="H18" s="76">
        <v>115000</v>
      </c>
      <c r="I18" s="76">
        <v>200000</v>
      </c>
      <c r="J18" s="76">
        <v>200000</v>
      </c>
      <c r="K18" s="696"/>
      <c r="L18" s="696"/>
      <c r="M18" s="696"/>
      <c r="N18" s="690"/>
      <c r="O18" s="79"/>
      <c r="Q18" s="80"/>
      <c r="R18" s="80"/>
      <c r="S18" s="81"/>
      <c r="T18" s="80"/>
      <c r="U18" s="80"/>
      <c r="V18" s="60"/>
      <c r="W18" s="64"/>
    </row>
    <row r="19" spans="2:23" ht="12.75" customHeight="1">
      <c r="B19" s="682"/>
      <c r="C19" s="71" t="s">
        <v>219</v>
      </c>
      <c r="D19" s="683"/>
      <c r="E19" s="683" t="s">
        <v>60</v>
      </c>
      <c r="F19" s="115" t="s">
        <v>58</v>
      </c>
      <c r="G19" s="84">
        <v>995532</v>
      </c>
      <c r="H19" s="84">
        <v>100000</v>
      </c>
      <c r="I19" s="84">
        <v>200000</v>
      </c>
      <c r="J19" s="84">
        <v>200000</v>
      </c>
      <c r="K19" s="696"/>
      <c r="L19" s="696"/>
      <c r="M19" s="696"/>
      <c r="N19" s="690"/>
      <c r="O19" s="79"/>
      <c r="Q19" s="80"/>
      <c r="R19" s="80"/>
      <c r="S19" s="81"/>
      <c r="T19" s="80"/>
      <c r="U19" s="80"/>
      <c r="V19" s="60"/>
      <c r="W19" s="64"/>
    </row>
    <row r="20" spans="2:23" ht="12.75" customHeight="1">
      <c r="B20" s="697" t="s">
        <v>75</v>
      </c>
      <c r="C20" s="82" t="s">
        <v>156</v>
      </c>
      <c r="D20" s="694" t="s">
        <v>71</v>
      </c>
      <c r="E20" s="694" t="s">
        <v>80</v>
      </c>
      <c r="F20" s="695" t="s">
        <v>94</v>
      </c>
      <c r="G20" s="76">
        <v>1101331</v>
      </c>
      <c r="H20" s="76">
        <v>549387</v>
      </c>
      <c r="I20" s="76">
        <v>551944</v>
      </c>
      <c r="J20" s="76">
        <v>551944</v>
      </c>
      <c r="K20" s="698"/>
      <c r="L20" s="698"/>
      <c r="M20" s="698"/>
      <c r="N20" s="686"/>
      <c r="O20" s="79"/>
      <c r="Q20" s="80"/>
      <c r="R20" s="80"/>
      <c r="S20" s="81"/>
      <c r="T20" s="80"/>
      <c r="U20" s="80"/>
      <c r="V20" s="60"/>
      <c r="W20" s="64"/>
    </row>
    <row r="21" spans="2:23" ht="12.75" customHeight="1">
      <c r="B21" s="684"/>
      <c r="C21" s="74" t="s">
        <v>220</v>
      </c>
      <c r="D21" s="685"/>
      <c r="E21" s="685"/>
      <c r="F21" s="119" t="s">
        <v>81</v>
      </c>
      <c r="G21" s="75">
        <v>1041994</v>
      </c>
      <c r="H21" s="75">
        <v>500000</v>
      </c>
      <c r="I21" s="75">
        <v>541994</v>
      </c>
      <c r="J21" s="75">
        <v>541994</v>
      </c>
      <c r="K21" s="688"/>
      <c r="L21" s="688"/>
      <c r="M21" s="688"/>
      <c r="N21" s="689"/>
      <c r="O21" s="79"/>
      <c r="Q21" s="80"/>
      <c r="R21" s="80"/>
      <c r="S21" s="81"/>
      <c r="T21" s="80"/>
      <c r="U21" s="80"/>
      <c r="V21" s="60"/>
      <c r="W21" s="64"/>
    </row>
    <row r="22" spans="2:23" ht="12.75" customHeight="1">
      <c r="B22" s="682" t="s">
        <v>78</v>
      </c>
      <c r="C22" s="71" t="s">
        <v>221</v>
      </c>
      <c r="D22" s="683" t="s">
        <v>79</v>
      </c>
      <c r="E22" s="683" t="s">
        <v>80</v>
      </c>
      <c r="F22" s="115" t="s">
        <v>157</v>
      </c>
      <c r="G22" s="76">
        <v>840000</v>
      </c>
      <c r="H22" s="76">
        <v>233000</v>
      </c>
      <c r="I22" s="76">
        <v>607000</v>
      </c>
      <c r="J22" s="76">
        <v>607000</v>
      </c>
      <c r="K22" s="696"/>
      <c r="L22" s="696"/>
      <c r="M22" s="696"/>
      <c r="N22" s="690"/>
      <c r="O22" s="79"/>
      <c r="Q22" s="80"/>
      <c r="R22" s="80"/>
      <c r="S22" s="81"/>
      <c r="T22" s="80"/>
      <c r="U22" s="80"/>
      <c r="V22" s="60"/>
      <c r="W22" s="64"/>
    </row>
    <row r="23" spans="2:23" ht="12.75" customHeight="1">
      <c r="B23" s="682"/>
      <c r="C23" s="71" t="s">
        <v>79</v>
      </c>
      <c r="D23" s="683"/>
      <c r="E23" s="683"/>
      <c r="F23" s="115" t="s">
        <v>81</v>
      </c>
      <c r="G23" s="84">
        <v>800000</v>
      </c>
      <c r="H23" s="84">
        <v>200000</v>
      </c>
      <c r="I23" s="84">
        <v>600000</v>
      </c>
      <c r="J23" s="84">
        <v>600000</v>
      </c>
      <c r="K23" s="696"/>
      <c r="L23" s="696"/>
      <c r="M23" s="696"/>
      <c r="N23" s="690"/>
      <c r="O23" s="79"/>
      <c r="Q23" s="80"/>
      <c r="R23" s="80"/>
      <c r="S23" s="81"/>
      <c r="T23" s="80"/>
      <c r="U23" s="80"/>
      <c r="V23" s="60"/>
      <c r="W23" s="64"/>
    </row>
    <row r="24" spans="2:23" ht="12.75" customHeight="1">
      <c r="B24" s="697" t="s">
        <v>82</v>
      </c>
      <c r="C24" s="82" t="s">
        <v>166</v>
      </c>
      <c r="D24" s="694" t="s">
        <v>79</v>
      </c>
      <c r="E24" s="694" t="s">
        <v>80</v>
      </c>
      <c r="F24" s="695" t="s">
        <v>164</v>
      </c>
      <c r="G24" s="76">
        <v>685317</v>
      </c>
      <c r="H24" s="76">
        <v>27433</v>
      </c>
      <c r="I24" s="76">
        <v>305000</v>
      </c>
      <c r="J24" s="76">
        <v>305000</v>
      </c>
      <c r="K24" s="698"/>
      <c r="L24" s="698"/>
      <c r="M24" s="698"/>
      <c r="N24" s="686"/>
      <c r="O24" s="79"/>
      <c r="Q24" s="80"/>
      <c r="R24" s="80"/>
      <c r="S24" s="81"/>
      <c r="T24" s="80"/>
      <c r="U24" s="80"/>
      <c r="V24" s="60"/>
      <c r="W24" s="64"/>
    </row>
    <row r="25" spans="2:23" ht="12.75" customHeight="1">
      <c r="B25" s="684"/>
      <c r="C25" s="74" t="s">
        <v>222</v>
      </c>
      <c r="D25" s="685"/>
      <c r="E25" s="685"/>
      <c r="F25" s="119" t="s">
        <v>81</v>
      </c>
      <c r="G25" s="75">
        <v>655317</v>
      </c>
      <c r="H25" s="75">
        <v>0</v>
      </c>
      <c r="I25" s="75">
        <v>300000</v>
      </c>
      <c r="J25" s="75">
        <v>300000</v>
      </c>
      <c r="K25" s="688"/>
      <c r="L25" s="688"/>
      <c r="M25" s="688"/>
      <c r="N25" s="689"/>
      <c r="O25" s="79"/>
      <c r="Q25" s="80"/>
      <c r="R25" s="80"/>
      <c r="S25" s="81"/>
      <c r="T25" s="80"/>
      <c r="U25" s="80"/>
      <c r="V25" s="60"/>
      <c r="W25" s="64"/>
    </row>
    <row r="26" spans="2:23" ht="12.75" customHeight="1">
      <c r="B26" s="682" t="s">
        <v>83</v>
      </c>
      <c r="C26" s="71" t="s">
        <v>223</v>
      </c>
      <c r="D26" s="683" t="s">
        <v>71</v>
      </c>
      <c r="E26" s="683" t="s">
        <v>80</v>
      </c>
      <c r="F26" s="115" t="s">
        <v>164</v>
      </c>
      <c r="G26" s="72">
        <v>765000</v>
      </c>
      <c r="H26" s="72">
        <v>330361</v>
      </c>
      <c r="I26" s="72">
        <v>434639</v>
      </c>
      <c r="J26" s="72">
        <v>434639</v>
      </c>
      <c r="K26" s="696"/>
      <c r="L26" s="696"/>
      <c r="M26" s="696"/>
      <c r="N26" s="690"/>
      <c r="O26" s="79"/>
      <c r="Q26" s="80"/>
      <c r="R26" s="80"/>
      <c r="S26" s="81"/>
      <c r="T26" s="80"/>
      <c r="U26" s="80"/>
      <c r="V26" s="60"/>
      <c r="W26" s="64"/>
    </row>
    <row r="27" spans="2:23" ht="12.75" customHeight="1" thickBot="1">
      <c r="B27" s="682"/>
      <c r="C27" s="71" t="s">
        <v>224</v>
      </c>
      <c r="D27" s="683"/>
      <c r="E27" s="683"/>
      <c r="F27" s="115" t="s">
        <v>81</v>
      </c>
      <c r="G27" s="84">
        <v>730270</v>
      </c>
      <c r="H27" s="84">
        <v>300000</v>
      </c>
      <c r="I27" s="84">
        <v>430270</v>
      </c>
      <c r="J27" s="84">
        <v>430270</v>
      </c>
      <c r="K27" s="696"/>
      <c r="L27" s="696"/>
      <c r="M27" s="696"/>
      <c r="N27" s="690"/>
      <c r="O27" s="79"/>
      <c r="Q27" s="80"/>
      <c r="R27" s="80"/>
      <c r="S27" s="81"/>
      <c r="T27" s="80"/>
      <c r="U27" s="80"/>
      <c r="V27" s="60"/>
      <c r="W27" s="64"/>
    </row>
    <row r="28" spans="2:23" ht="12.75" customHeight="1">
      <c r="B28" s="111"/>
      <c r="C28" s="672" t="s">
        <v>359</v>
      </c>
      <c r="D28" s="673" t="s">
        <v>50</v>
      </c>
      <c r="E28" s="673" t="s">
        <v>50</v>
      </c>
      <c r="F28" s="673" t="s">
        <v>50</v>
      </c>
      <c r="G28" s="674">
        <f>SUM(G30+G32+G34+G36+G38+G40+G42+G44+G46+G48+G50+G52+G54+G56+G58+G60)</f>
        <v>11771886</v>
      </c>
      <c r="H28" s="674">
        <f aca="true" t="shared" si="2" ref="H28:M28">SUM(H30+H32+H34+H36+H38+H40+H42+H44+H46+H48+H50+H52+H54+H56+H58+H60)</f>
        <v>368347</v>
      </c>
      <c r="I28" s="675">
        <f t="shared" si="2"/>
        <v>5632880</v>
      </c>
      <c r="J28" s="674">
        <f t="shared" si="2"/>
        <v>502880</v>
      </c>
      <c r="K28" s="674">
        <f t="shared" si="2"/>
        <v>5130000</v>
      </c>
      <c r="L28" s="674">
        <f t="shared" si="2"/>
        <v>0</v>
      </c>
      <c r="M28" s="674">
        <f t="shared" si="2"/>
        <v>0</v>
      </c>
      <c r="N28" s="674"/>
      <c r="O28" s="79"/>
      <c r="Q28" s="70"/>
      <c r="R28" s="70"/>
      <c r="S28" s="70"/>
      <c r="T28" s="70"/>
      <c r="U28" s="70"/>
      <c r="V28" s="60"/>
      <c r="W28" s="64"/>
    </row>
    <row r="29" spans="2:23" ht="12.75" customHeight="1" thickBot="1">
      <c r="B29" s="676"/>
      <c r="C29" s="677"/>
      <c r="D29" s="678" t="s">
        <v>50</v>
      </c>
      <c r="E29" s="678" t="s">
        <v>50</v>
      </c>
      <c r="F29" s="678" t="s">
        <v>50</v>
      </c>
      <c r="G29" s="679">
        <f>SUM(G31+G33+G35+G37+G39+G41+G43+G45+G47+G49+G51+G53+G55+G57+G59+G61)</f>
        <v>11255692</v>
      </c>
      <c r="H29" s="679">
        <f aca="true" t="shared" si="3" ref="H29:M29">SUM(H31+H33+H35+H37+H39+H41+H43+H45+H47+H49+H51+H53+H55+H57+H59+H61)</f>
        <v>0</v>
      </c>
      <c r="I29" s="680">
        <f t="shared" si="3"/>
        <v>5565000</v>
      </c>
      <c r="J29" s="679">
        <f t="shared" si="3"/>
        <v>435000</v>
      </c>
      <c r="K29" s="679">
        <f t="shared" si="3"/>
        <v>5130000</v>
      </c>
      <c r="L29" s="679">
        <f t="shared" si="3"/>
        <v>0</v>
      </c>
      <c r="M29" s="679">
        <f t="shared" si="3"/>
        <v>0</v>
      </c>
      <c r="N29" s="699"/>
      <c r="O29" s="79"/>
      <c r="Q29" s="83"/>
      <c r="R29" s="83"/>
      <c r="S29" s="83"/>
      <c r="T29" s="83"/>
      <c r="U29" s="83"/>
      <c r="V29" s="60"/>
      <c r="W29" s="64"/>
    </row>
    <row r="30" spans="2:23" ht="12.75" customHeight="1">
      <c r="B30" s="87" t="s">
        <v>51</v>
      </c>
      <c r="C30" s="82" t="s">
        <v>165</v>
      </c>
      <c r="D30" s="683" t="s">
        <v>66</v>
      </c>
      <c r="E30" s="683" t="s">
        <v>67</v>
      </c>
      <c r="F30" s="115" t="s">
        <v>244</v>
      </c>
      <c r="G30" s="72">
        <v>547103</v>
      </c>
      <c r="H30" s="72">
        <v>33728</v>
      </c>
      <c r="I30" s="72">
        <v>102000</v>
      </c>
      <c r="J30" s="72">
        <v>2000</v>
      </c>
      <c r="K30" s="72">
        <v>100000</v>
      </c>
      <c r="L30" s="73"/>
      <c r="M30" s="73"/>
      <c r="N30" s="328"/>
      <c r="O30" s="79"/>
      <c r="Q30" s="83"/>
      <c r="R30" s="83"/>
      <c r="S30" s="83"/>
      <c r="T30" s="83"/>
      <c r="U30" s="83"/>
      <c r="V30" s="60"/>
      <c r="W30" s="64"/>
    </row>
    <row r="31" spans="2:23" ht="12.75" customHeight="1">
      <c r="B31" s="87"/>
      <c r="C31" s="71" t="s">
        <v>170</v>
      </c>
      <c r="D31" s="683"/>
      <c r="E31" s="683" t="s">
        <v>66</v>
      </c>
      <c r="F31" s="115" t="s">
        <v>58</v>
      </c>
      <c r="G31" s="84">
        <v>497909</v>
      </c>
      <c r="H31" s="84">
        <v>0</v>
      </c>
      <c r="I31" s="84">
        <v>100000</v>
      </c>
      <c r="J31" s="84">
        <v>0</v>
      </c>
      <c r="K31" s="375">
        <v>100000</v>
      </c>
      <c r="L31" s="73"/>
      <c r="M31" s="73"/>
      <c r="N31" s="291"/>
      <c r="O31" s="79"/>
      <c r="Q31" s="83"/>
      <c r="R31" s="83"/>
      <c r="S31" s="83"/>
      <c r="T31" s="83"/>
      <c r="U31" s="83"/>
      <c r="V31" s="60"/>
      <c r="W31" s="64"/>
    </row>
    <row r="32" spans="2:23" ht="12.75" customHeight="1">
      <c r="B32" s="89" t="s">
        <v>59</v>
      </c>
      <c r="C32" s="82" t="s">
        <v>93</v>
      </c>
      <c r="D32" s="694" t="s">
        <v>71</v>
      </c>
      <c r="E32" s="694" t="s">
        <v>80</v>
      </c>
      <c r="F32" s="695" t="s">
        <v>225</v>
      </c>
      <c r="G32" s="76">
        <v>1822037</v>
      </c>
      <c r="H32" s="76">
        <v>51226</v>
      </c>
      <c r="I32" s="76">
        <v>1000000</v>
      </c>
      <c r="J32" s="76">
        <v>0</v>
      </c>
      <c r="K32" s="76">
        <v>1000000</v>
      </c>
      <c r="L32" s="91"/>
      <c r="M32" s="91"/>
      <c r="N32" s="293"/>
      <c r="O32" s="79"/>
      <c r="Q32" s="83"/>
      <c r="R32" s="83"/>
      <c r="S32" s="83"/>
      <c r="T32" s="83"/>
      <c r="U32" s="83"/>
      <c r="V32" s="60"/>
      <c r="W32" s="64"/>
    </row>
    <row r="33" spans="2:23" ht="12.75" customHeight="1">
      <c r="B33" s="87"/>
      <c r="C33" s="71" t="s">
        <v>95</v>
      </c>
      <c r="D33" s="292"/>
      <c r="E33" s="683"/>
      <c r="F33" s="115" t="s">
        <v>163</v>
      </c>
      <c r="G33" s="84">
        <v>1767037</v>
      </c>
      <c r="H33" s="84">
        <v>0</v>
      </c>
      <c r="I33" s="84">
        <v>1000000</v>
      </c>
      <c r="J33" s="84">
        <v>0</v>
      </c>
      <c r="K33" s="376">
        <v>1000000</v>
      </c>
      <c r="L33" s="73"/>
      <c r="M33" s="73"/>
      <c r="N33" s="291"/>
      <c r="O33" s="79"/>
      <c r="Q33" s="83"/>
      <c r="R33" s="83"/>
      <c r="S33" s="83"/>
      <c r="T33" s="83"/>
      <c r="U33" s="83"/>
      <c r="V33" s="60"/>
      <c r="W33" s="64"/>
    </row>
    <row r="34" spans="2:23" ht="12.75" customHeight="1">
      <c r="B34" s="89" t="s">
        <v>62</v>
      </c>
      <c r="C34" s="82" t="s">
        <v>96</v>
      </c>
      <c r="D34" s="694" t="s">
        <v>73</v>
      </c>
      <c r="E34" s="694" t="s">
        <v>80</v>
      </c>
      <c r="F34" s="695" t="s">
        <v>225</v>
      </c>
      <c r="G34" s="76">
        <v>743547</v>
      </c>
      <c r="H34" s="76">
        <v>41230</v>
      </c>
      <c r="I34" s="76">
        <v>300000</v>
      </c>
      <c r="J34" s="76">
        <v>0</v>
      </c>
      <c r="K34" s="72">
        <v>300000</v>
      </c>
      <c r="L34" s="91"/>
      <c r="M34" s="91"/>
      <c r="N34" s="293"/>
      <c r="O34" s="79"/>
      <c r="Q34" s="83"/>
      <c r="R34" s="83"/>
      <c r="S34" s="83"/>
      <c r="T34" s="83"/>
      <c r="U34" s="83"/>
      <c r="V34" s="60"/>
      <c r="W34" s="64"/>
    </row>
    <row r="35" spans="2:23" ht="12.75" customHeight="1">
      <c r="B35" s="92"/>
      <c r="C35" s="74" t="s">
        <v>97</v>
      </c>
      <c r="D35" s="327"/>
      <c r="E35" s="685"/>
      <c r="F35" s="119" t="s">
        <v>163</v>
      </c>
      <c r="G35" s="75">
        <v>698547</v>
      </c>
      <c r="H35" s="75">
        <v>0</v>
      </c>
      <c r="I35" s="75">
        <v>300000</v>
      </c>
      <c r="J35" s="75">
        <v>0</v>
      </c>
      <c r="K35" s="93">
        <v>300000</v>
      </c>
      <c r="L35" s="93"/>
      <c r="M35" s="93"/>
      <c r="N35" s="290"/>
      <c r="O35" s="79"/>
      <c r="Q35" s="83"/>
      <c r="R35" s="83"/>
      <c r="S35" s="83"/>
      <c r="T35" s="83"/>
      <c r="U35" s="83"/>
      <c r="V35" s="60"/>
      <c r="W35" s="64"/>
    </row>
    <row r="36" spans="2:23" ht="12.75" customHeight="1">
      <c r="B36" s="89" t="s">
        <v>64</v>
      </c>
      <c r="C36" s="294" t="s">
        <v>100</v>
      </c>
      <c r="D36" s="700" t="s">
        <v>71</v>
      </c>
      <c r="E36" s="700" t="s">
        <v>80</v>
      </c>
      <c r="F36" s="695" t="s">
        <v>225</v>
      </c>
      <c r="G36" s="76">
        <v>688878</v>
      </c>
      <c r="H36" s="76">
        <v>20900</v>
      </c>
      <c r="I36" s="76">
        <v>300000</v>
      </c>
      <c r="J36" s="76">
        <v>0</v>
      </c>
      <c r="K36" s="76">
        <v>300000</v>
      </c>
      <c r="L36" s="91"/>
      <c r="M36" s="91"/>
      <c r="N36" s="293"/>
      <c r="O36" s="79"/>
      <c r="Q36" s="83"/>
      <c r="R36" s="83"/>
      <c r="S36" s="83"/>
      <c r="T36" s="83"/>
      <c r="U36" s="83"/>
      <c r="V36" s="60"/>
      <c r="W36" s="64"/>
    </row>
    <row r="37" spans="2:23" ht="12.75" customHeight="1">
      <c r="B37" s="92"/>
      <c r="C37" s="295" t="s">
        <v>229</v>
      </c>
      <c r="D37" s="118"/>
      <c r="E37" s="701"/>
      <c r="F37" s="119" t="s">
        <v>163</v>
      </c>
      <c r="G37" s="75">
        <v>663878</v>
      </c>
      <c r="H37" s="75">
        <v>0</v>
      </c>
      <c r="I37" s="75">
        <v>300000</v>
      </c>
      <c r="J37" s="75">
        <v>0</v>
      </c>
      <c r="K37" s="75">
        <v>300000</v>
      </c>
      <c r="L37" s="93"/>
      <c r="M37" s="93"/>
      <c r="N37" s="290"/>
      <c r="O37" s="79"/>
      <c r="Q37" s="83"/>
      <c r="R37" s="83"/>
      <c r="S37" s="83"/>
      <c r="T37" s="83"/>
      <c r="U37" s="83"/>
      <c r="V37" s="60"/>
      <c r="W37" s="64"/>
    </row>
    <row r="38" spans="2:23" ht="12.75" customHeight="1">
      <c r="B38" s="87" t="s">
        <v>70</v>
      </c>
      <c r="C38" s="71" t="s">
        <v>230</v>
      </c>
      <c r="D38" s="683" t="s">
        <v>53</v>
      </c>
      <c r="E38" s="683" t="s">
        <v>80</v>
      </c>
      <c r="F38" s="115" t="s">
        <v>225</v>
      </c>
      <c r="G38" s="72">
        <v>465000</v>
      </c>
      <c r="H38" s="72">
        <v>30000</v>
      </c>
      <c r="I38" s="72">
        <v>435000</v>
      </c>
      <c r="J38" s="76">
        <v>5000</v>
      </c>
      <c r="K38" s="72">
        <v>430000</v>
      </c>
      <c r="L38" s="73"/>
      <c r="M38" s="73"/>
      <c r="N38" s="291"/>
      <c r="O38" s="79"/>
      <c r="Q38" s="83"/>
      <c r="R38" s="83"/>
      <c r="S38" s="83"/>
      <c r="T38" s="83"/>
      <c r="U38" s="83"/>
      <c r="V38" s="60"/>
      <c r="W38" s="64"/>
    </row>
    <row r="39" spans="2:23" ht="12.75" customHeight="1">
      <c r="B39" s="87"/>
      <c r="C39" s="71" t="s">
        <v>232</v>
      </c>
      <c r="D39" s="683"/>
      <c r="E39" s="683"/>
      <c r="F39" s="115" t="s">
        <v>81</v>
      </c>
      <c r="G39" s="84">
        <v>430000</v>
      </c>
      <c r="H39" s="84">
        <v>0</v>
      </c>
      <c r="I39" s="84">
        <v>430000</v>
      </c>
      <c r="J39" s="84">
        <v>0</v>
      </c>
      <c r="K39" s="84">
        <v>430000</v>
      </c>
      <c r="L39" s="73"/>
      <c r="M39" s="73"/>
      <c r="N39" s="291"/>
      <c r="O39" s="79"/>
      <c r="Q39" s="83"/>
      <c r="R39" s="83"/>
      <c r="S39" s="83"/>
      <c r="T39" s="83"/>
      <c r="U39" s="83"/>
      <c r="V39" s="60"/>
      <c r="W39" s="64"/>
    </row>
    <row r="40" spans="2:23" ht="12.75" customHeight="1">
      <c r="B40" s="89" t="s">
        <v>72</v>
      </c>
      <c r="C40" s="82" t="s">
        <v>152</v>
      </c>
      <c r="D40" s="694" t="s">
        <v>53</v>
      </c>
      <c r="E40" s="694" t="s">
        <v>80</v>
      </c>
      <c r="F40" s="695" t="s">
        <v>225</v>
      </c>
      <c r="G40" s="76">
        <v>480300</v>
      </c>
      <c r="H40" s="76">
        <v>7077</v>
      </c>
      <c r="I40" s="76">
        <v>200000</v>
      </c>
      <c r="J40" s="76">
        <v>0</v>
      </c>
      <c r="K40" s="76">
        <v>200000</v>
      </c>
      <c r="L40" s="91"/>
      <c r="M40" s="91"/>
      <c r="N40" s="293"/>
      <c r="O40" s="79"/>
      <c r="Q40" s="83"/>
      <c r="R40" s="83"/>
      <c r="S40" s="83"/>
      <c r="T40" s="83"/>
      <c r="U40" s="83"/>
      <c r="V40" s="60"/>
      <c r="W40" s="64"/>
    </row>
    <row r="41" spans="2:23" ht="12.75" customHeight="1">
      <c r="B41" s="92"/>
      <c r="C41" s="74" t="s">
        <v>153</v>
      </c>
      <c r="D41" s="685"/>
      <c r="E41" s="685"/>
      <c r="F41" s="119" t="s">
        <v>163</v>
      </c>
      <c r="G41" s="75">
        <v>470300</v>
      </c>
      <c r="H41" s="75">
        <v>0</v>
      </c>
      <c r="I41" s="75">
        <v>200000</v>
      </c>
      <c r="J41" s="75">
        <v>0</v>
      </c>
      <c r="K41" s="75">
        <v>200000</v>
      </c>
      <c r="L41" s="93"/>
      <c r="M41" s="93"/>
      <c r="N41" s="290"/>
      <c r="O41" s="79"/>
      <c r="Q41" s="83"/>
      <c r="R41" s="83"/>
      <c r="S41" s="83"/>
      <c r="T41" s="83"/>
      <c r="U41" s="83"/>
      <c r="V41" s="60"/>
      <c r="W41" s="64"/>
    </row>
    <row r="42" spans="2:23" ht="12.75" customHeight="1">
      <c r="B42" s="87" t="s">
        <v>74</v>
      </c>
      <c r="C42" s="71" t="s">
        <v>233</v>
      </c>
      <c r="D42" s="683" t="s">
        <v>71</v>
      </c>
      <c r="E42" s="683" t="s">
        <v>80</v>
      </c>
      <c r="F42" s="115" t="s">
        <v>225</v>
      </c>
      <c r="G42" s="72">
        <v>1660000</v>
      </c>
      <c r="H42" s="72">
        <v>57475</v>
      </c>
      <c r="I42" s="72">
        <v>1000000</v>
      </c>
      <c r="J42" s="76">
        <v>0</v>
      </c>
      <c r="K42" s="72">
        <v>1000000</v>
      </c>
      <c r="L42" s="73"/>
      <c r="M42" s="73"/>
      <c r="N42" s="291"/>
      <c r="O42" s="79"/>
      <c r="Q42" s="83"/>
      <c r="R42" s="83"/>
      <c r="S42" s="83"/>
      <c r="T42" s="83"/>
      <c r="U42" s="83"/>
      <c r="V42" s="60"/>
      <c r="W42" s="64"/>
    </row>
    <row r="43" spans="2:23" ht="12.75" customHeight="1">
      <c r="B43" s="87"/>
      <c r="C43" s="71" t="s">
        <v>234</v>
      </c>
      <c r="D43" s="683"/>
      <c r="E43" s="683"/>
      <c r="F43" s="115" t="s">
        <v>163</v>
      </c>
      <c r="G43" s="84">
        <v>1600000</v>
      </c>
      <c r="H43" s="84">
        <v>0</v>
      </c>
      <c r="I43" s="84">
        <v>1000000</v>
      </c>
      <c r="J43" s="84">
        <v>0</v>
      </c>
      <c r="K43" s="84">
        <v>1000000</v>
      </c>
      <c r="L43" s="73"/>
      <c r="M43" s="73"/>
      <c r="N43" s="291"/>
      <c r="O43" s="79"/>
      <c r="Q43" s="83"/>
      <c r="R43" s="83"/>
      <c r="S43" s="83"/>
      <c r="T43" s="83"/>
      <c r="U43" s="83"/>
      <c r="V43" s="60"/>
      <c r="W43" s="64"/>
    </row>
    <row r="44" spans="2:23" ht="12.75" customHeight="1">
      <c r="B44" s="89" t="s">
        <v>75</v>
      </c>
      <c r="C44" s="82" t="s">
        <v>235</v>
      </c>
      <c r="D44" s="694" t="s">
        <v>71</v>
      </c>
      <c r="E44" s="694" t="s">
        <v>80</v>
      </c>
      <c r="F44" s="695" t="s">
        <v>225</v>
      </c>
      <c r="G44" s="76">
        <v>1338021</v>
      </c>
      <c r="H44" s="76">
        <v>48700</v>
      </c>
      <c r="I44" s="76">
        <v>700000</v>
      </c>
      <c r="J44" s="76">
        <v>0</v>
      </c>
      <c r="K44" s="76">
        <v>700000</v>
      </c>
      <c r="L44" s="91"/>
      <c r="M44" s="91"/>
      <c r="N44" s="293"/>
      <c r="O44" s="79"/>
      <c r="Q44" s="83"/>
      <c r="R44" s="83"/>
      <c r="S44" s="83"/>
      <c r="T44" s="83"/>
      <c r="U44" s="83"/>
      <c r="V44" s="60"/>
      <c r="W44" s="64"/>
    </row>
    <row r="45" spans="2:23" ht="12.75" customHeight="1">
      <c r="B45" s="87"/>
      <c r="C45" s="71" t="s">
        <v>236</v>
      </c>
      <c r="D45" s="683"/>
      <c r="E45" s="683"/>
      <c r="F45" s="115" t="s">
        <v>163</v>
      </c>
      <c r="G45" s="84">
        <v>1283021</v>
      </c>
      <c r="H45" s="84">
        <v>0</v>
      </c>
      <c r="I45" s="84">
        <v>700000</v>
      </c>
      <c r="J45" s="84">
        <v>0</v>
      </c>
      <c r="K45" s="75">
        <v>700000</v>
      </c>
      <c r="L45" s="73"/>
      <c r="M45" s="73"/>
      <c r="N45" s="291"/>
      <c r="O45" s="79"/>
      <c r="Q45" s="83"/>
      <c r="R45" s="83"/>
      <c r="S45" s="83"/>
      <c r="T45" s="83"/>
      <c r="U45" s="83"/>
      <c r="V45" s="60"/>
      <c r="W45" s="64"/>
    </row>
    <row r="46" spans="2:23" ht="12.75" customHeight="1">
      <c r="B46" s="89" t="s">
        <v>78</v>
      </c>
      <c r="C46" s="82" t="s">
        <v>237</v>
      </c>
      <c r="D46" s="694" t="s">
        <v>71</v>
      </c>
      <c r="E46" s="694" t="s">
        <v>80</v>
      </c>
      <c r="F46" s="695" t="s">
        <v>225</v>
      </c>
      <c r="G46" s="76">
        <v>595000</v>
      </c>
      <c r="H46" s="76">
        <v>21000</v>
      </c>
      <c r="I46" s="76">
        <v>200000</v>
      </c>
      <c r="J46" s="76">
        <v>0</v>
      </c>
      <c r="K46" s="76">
        <v>200000</v>
      </c>
      <c r="L46" s="91"/>
      <c r="M46" s="91"/>
      <c r="N46" s="293"/>
      <c r="O46" s="79"/>
      <c r="Q46" s="83"/>
      <c r="R46" s="83"/>
      <c r="S46" s="83"/>
      <c r="T46" s="83"/>
      <c r="U46" s="83"/>
      <c r="V46" s="60"/>
      <c r="W46" s="64"/>
    </row>
    <row r="47" spans="2:23" ht="12.75" customHeight="1">
      <c r="B47" s="92"/>
      <c r="C47" s="74" t="s">
        <v>238</v>
      </c>
      <c r="D47" s="685"/>
      <c r="E47" s="685"/>
      <c r="F47" s="119" t="s">
        <v>163</v>
      </c>
      <c r="G47" s="75">
        <v>570000</v>
      </c>
      <c r="H47" s="75">
        <v>0</v>
      </c>
      <c r="I47" s="75">
        <v>200000</v>
      </c>
      <c r="J47" s="75">
        <v>0</v>
      </c>
      <c r="K47" s="75">
        <v>200000</v>
      </c>
      <c r="L47" s="93"/>
      <c r="M47" s="93"/>
      <c r="N47" s="290"/>
      <c r="O47" s="79"/>
      <c r="Q47" s="83"/>
      <c r="R47" s="83"/>
      <c r="S47" s="83"/>
      <c r="T47" s="83"/>
      <c r="U47" s="83"/>
      <c r="V47" s="60"/>
      <c r="W47" s="64"/>
    </row>
    <row r="48" spans="2:23" ht="12.75" customHeight="1">
      <c r="B48" s="87" t="s">
        <v>82</v>
      </c>
      <c r="C48" s="71" t="s">
        <v>239</v>
      </c>
      <c r="D48" s="683" t="s">
        <v>71</v>
      </c>
      <c r="E48" s="683" t="s">
        <v>80</v>
      </c>
      <c r="F48" s="115" t="s">
        <v>225</v>
      </c>
      <c r="G48" s="72">
        <v>625000</v>
      </c>
      <c r="H48" s="72">
        <v>19811</v>
      </c>
      <c r="I48" s="72">
        <v>300000</v>
      </c>
      <c r="J48" s="76">
        <v>0</v>
      </c>
      <c r="K48" s="72">
        <v>300000</v>
      </c>
      <c r="L48" s="73"/>
      <c r="M48" s="73"/>
      <c r="N48" s="291"/>
      <c r="O48" s="79"/>
      <c r="Q48" s="83"/>
      <c r="R48" s="83"/>
      <c r="S48" s="83"/>
      <c r="T48" s="83"/>
      <c r="U48" s="83"/>
      <c r="V48" s="60"/>
      <c r="W48" s="64"/>
    </row>
    <row r="49" spans="2:23" ht="12.75" customHeight="1">
      <c r="B49" s="87"/>
      <c r="C49" s="71" t="s">
        <v>91</v>
      </c>
      <c r="D49" s="683"/>
      <c r="E49" s="683"/>
      <c r="F49" s="115" t="s">
        <v>163</v>
      </c>
      <c r="G49" s="84">
        <v>600000</v>
      </c>
      <c r="H49" s="84">
        <v>0</v>
      </c>
      <c r="I49" s="84">
        <v>300000</v>
      </c>
      <c r="J49" s="84">
        <v>0</v>
      </c>
      <c r="K49" s="84">
        <v>300000</v>
      </c>
      <c r="L49" s="73"/>
      <c r="M49" s="73"/>
      <c r="N49" s="291"/>
      <c r="O49" s="79"/>
      <c r="Q49" s="83"/>
      <c r="R49" s="83"/>
      <c r="S49" s="83"/>
      <c r="T49" s="83"/>
      <c r="U49" s="83"/>
      <c r="V49" s="60"/>
      <c r="W49" s="64"/>
    </row>
    <row r="50" spans="2:23" ht="12.75" customHeight="1">
      <c r="B50" s="89" t="s">
        <v>83</v>
      </c>
      <c r="C50" s="82" t="s">
        <v>240</v>
      </c>
      <c r="D50" s="694" t="s">
        <v>53</v>
      </c>
      <c r="E50" s="694" t="s">
        <v>80</v>
      </c>
      <c r="F50" s="695" t="s">
        <v>225</v>
      </c>
      <c r="G50" s="76">
        <v>107000</v>
      </c>
      <c r="H50" s="76">
        <v>6000</v>
      </c>
      <c r="I50" s="76">
        <v>101000</v>
      </c>
      <c r="J50" s="76">
        <v>101000</v>
      </c>
      <c r="K50" s="76"/>
      <c r="L50" s="91"/>
      <c r="M50" s="91"/>
      <c r="N50" s="293"/>
      <c r="O50" s="79"/>
      <c r="Q50" s="83"/>
      <c r="R50" s="83"/>
      <c r="S50" s="83"/>
      <c r="T50" s="83"/>
      <c r="U50" s="83"/>
      <c r="V50" s="60"/>
      <c r="W50" s="64"/>
    </row>
    <row r="51" spans="2:23" ht="12.75" customHeight="1">
      <c r="B51" s="92"/>
      <c r="C51" s="74" t="s">
        <v>241</v>
      </c>
      <c r="D51" s="685"/>
      <c r="E51" s="685"/>
      <c r="F51" s="119" t="s">
        <v>81</v>
      </c>
      <c r="G51" s="75">
        <v>100000</v>
      </c>
      <c r="H51" s="75">
        <v>0</v>
      </c>
      <c r="I51" s="75">
        <v>100000</v>
      </c>
      <c r="J51" s="75">
        <v>100000</v>
      </c>
      <c r="K51" s="75"/>
      <c r="L51" s="93"/>
      <c r="M51" s="93"/>
      <c r="N51" s="290"/>
      <c r="O51" s="79"/>
      <c r="Q51" s="83"/>
      <c r="R51" s="83"/>
      <c r="S51" s="83"/>
      <c r="T51" s="83"/>
      <c r="U51" s="83"/>
      <c r="V51" s="60"/>
      <c r="W51" s="64"/>
    </row>
    <row r="52" spans="2:23" ht="12.75" customHeight="1">
      <c r="B52" s="89" t="s">
        <v>84</v>
      </c>
      <c r="C52" s="82" t="s">
        <v>242</v>
      </c>
      <c r="D52" s="694" t="s">
        <v>79</v>
      </c>
      <c r="E52" s="694" t="s">
        <v>80</v>
      </c>
      <c r="F52" s="695" t="s">
        <v>225</v>
      </c>
      <c r="G52" s="76">
        <v>125000</v>
      </c>
      <c r="H52" s="76">
        <v>1200</v>
      </c>
      <c r="I52" s="76">
        <v>124880</v>
      </c>
      <c r="J52" s="76">
        <v>124880</v>
      </c>
      <c r="K52" s="76"/>
      <c r="L52" s="91"/>
      <c r="M52" s="91"/>
      <c r="N52" s="293"/>
      <c r="O52" s="79"/>
      <c r="Q52" s="83"/>
      <c r="R52" s="83"/>
      <c r="S52" s="83"/>
      <c r="T52" s="83"/>
      <c r="U52" s="83"/>
      <c r="V52" s="60"/>
      <c r="W52" s="64"/>
    </row>
    <row r="53" spans="2:23" ht="12.75" customHeight="1">
      <c r="B53" s="92"/>
      <c r="C53" s="74" t="s">
        <v>243</v>
      </c>
      <c r="D53" s="685"/>
      <c r="E53" s="685"/>
      <c r="F53" s="119" t="s">
        <v>81</v>
      </c>
      <c r="G53" s="75">
        <v>120000</v>
      </c>
      <c r="H53" s="75">
        <v>0</v>
      </c>
      <c r="I53" s="75">
        <v>120000</v>
      </c>
      <c r="J53" s="75">
        <v>120000</v>
      </c>
      <c r="K53" s="75"/>
      <c r="L53" s="93"/>
      <c r="M53" s="93"/>
      <c r="N53" s="290"/>
      <c r="O53" s="79"/>
      <c r="Q53" s="83"/>
      <c r="R53" s="83"/>
      <c r="S53" s="83"/>
      <c r="T53" s="83"/>
      <c r="U53" s="83"/>
      <c r="V53" s="60"/>
      <c r="W53" s="64"/>
    </row>
    <row r="54" spans="2:23" ht="12.75" customHeight="1">
      <c r="B54" s="87" t="s">
        <v>85</v>
      </c>
      <c r="C54" s="71" t="s">
        <v>250</v>
      </c>
      <c r="D54" s="683" t="s">
        <v>73</v>
      </c>
      <c r="E54" s="683" t="s">
        <v>365</v>
      </c>
      <c r="F54" s="115" t="s">
        <v>225</v>
      </c>
      <c r="G54" s="76">
        <v>130000</v>
      </c>
      <c r="H54" s="76">
        <v>10000</v>
      </c>
      <c r="I54" s="76">
        <v>120000</v>
      </c>
      <c r="J54" s="76">
        <v>120000</v>
      </c>
      <c r="K54" s="84"/>
      <c r="L54" s="73"/>
      <c r="M54" s="73"/>
      <c r="N54" s="291"/>
      <c r="O54" s="79"/>
      <c r="Q54" s="83"/>
      <c r="R54" s="83"/>
      <c r="S54" s="83"/>
      <c r="T54" s="83"/>
      <c r="U54" s="83"/>
      <c r="V54" s="60"/>
      <c r="W54" s="64"/>
    </row>
    <row r="55" spans="2:23" ht="12.75" customHeight="1">
      <c r="B55" s="87"/>
      <c r="C55" s="71" t="s">
        <v>73</v>
      </c>
      <c r="D55" s="683"/>
      <c r="E55" s="683" t="s">
        <v>73</v>
      </c>
      <c r="F55" s="115" t="s">
        <v>81</v>
      </c>
      <c r="G55" s="84">
        <v>115000</v>
      </c>
      <c r="H55" s="84">
        <v>0</v>
      </c>
      <c r="I55" s="84">
        <v>115000</v>
      </c>
      <c r="J55" s="84">
        <v>115000</v>
      </c>
      <c r="K55" s="84"/>
      <c r="L55" s="73"/>
      <c r="M55" s="73"/>
      <c r="N55" s="291"/>
      <c r="O55" s="79"/>
      <c r="Q55" s="83"/>
      <c r="R55" s="83"/>
      <c r="S55" s="83"/>
      <c r="T55" s="83"/>
      <c r="U55" s="83"/>
      <c r="V55" s="60"/>
      <c r="W55" s="64"/>
    </row>
    <row r="56" spans="2:23" ht="12.75" customHeight="1">
      <c r="B56" s="89" t="s">
        <v>86</v>
      </c>
      <c r="C56" s="82" t="s">
        <v>254</v>
      </c>
      <c r="D56" s="694" t="s">
        <v>71</v>
      </c>
      <c r="E56" s="694" t="s">
        <v>80</v>
      </c>
      <c r="F56" s="695" t="s">
        <v>225</v>
      </c>
      <c r="G56" s="76">
        <v>1785000</v>
      </c>
      <c r="H56" s="76">
        <v>20000</v>
      </c>
      <c r="I56" s="76">
        <v>500000</v>
      </c>
      <c r="J56" s="76">
        <v>0</v>
      </c>
      <c r="K56" s="76">
        <v>500000</v>
      </c>
      <c r="L56" s="91"/>
      <c r="M56" s="91"/>
      <c r="N56" s="293"/>
      <c r="O56" s="79"/>
      <c r="Q56" s="83"/>
      <c r="R56" s="83"/>
      <c r="S56" s="83"/>
      <c r="T56" s="83"/>
      <c r="U56" s="83"/>
      <c r="V56" s="60"/>
      <c r="W56" s="64"/>
    </row>
    <row r="57" spans="2:23" ht="12.75" customHeight="1">
      <c r="B57" s="92"/>
      <c r="C57" s="74" t="s">
        <v>101</v>
      </c>
      <c r="D57" s="685"/>
      <c r="E57" s="685"/>
      <c r="F57" s="119" t="s">
        <v>58</v>
      </c>
      <c r="G57" s="75">
        <v>1740000</v>
      </c>
      <c r="H57" s="75">
        <v>0</v>
      </c>
      <c r="I57" s="75">
        <v>500000</v>
      </c>
      <c r="J57" s="75">
        <v>0</v>
      </c>
      <c r="K57" s="75">
        <v>500000</v>
      </c>
      <c r="L57" s="93"/>
      <c r="M57" s="93"/>
      <c r="N57" s="290"/>
      <c r="O57" s="79"/>
      <c r="Q57" s="83"/>
      <c r="R57" s="83"/>
      <c r="S57" s="83"/>
      <c r="T57" s="83"/>
      <c r="U57" s="83"/>
      <c r="V57" s="60"/>
      <c r="W57" s="64"/>
    </row>
    <row r="58" spans="2:23" ht="12.75" customHeight="1">
      <c r="B58" s="87" t="s">
        <v>87</v>
      </c>
      <c r="C58" s="71" t="s">
        <v>366</v>
      </c>
      <c r="D58" s="683" t="s">
        <v>53</v>
      </c>
      <c r="E58" s="683" t="s">
        <v>63</v>
      </c>
      <c r="F58" s="115" t="s">
        <v>244</v>
      </c>
      <c r="G58" s="76">
        <v>330000</v>
      </c>
      <c r="H58" s="76">
        <v>0</v>
      </c>
      <c r="I58" s="76">
        <v>125000</v>
      </c>
      <c r="J58" s="76">
        <v>25000</v>
      </c>
      <c r="K58" s="72">
        <v>100000</v>
      </c>
      <c r="L58" s="73"/>
      <c r="M58" s="73"/>
      <c r="N58" s="291"/>
      <c r="O58" s="79"/>
      <c r="Q58" s="83"/>
      <c r="R58" s="83"/>
      <c r="S58" s="83"/>
      <c r="T58" s="83"/>
      <c r="U58" s="83"/>
      <c r="V58" s="60"/>
      <c r="W58" s="64"/>
    </row>
    <row r="59" spans="2:23" ht="12.75" customHeight="1">
      <c r="B59" s="87"/>
      <c r="C59" s="71" t="s">
        <v>367</v>
      </c>
      <c r="D59" s="683"/>
      <c r="E59" s="683" t="s">
        <v>53</v>
      </c>
      <c r="F59" s="115" t="s">
        <v>58</v>
      </c>
      <c r="G59" s="84">
        <v>300000</v>
      </c>
      <c r="H59" s="84">
        <v>0</v>
      </c>
      <c r="I59" s="84">
        <v>100000</v>
      </c>
      <c r="J59" s="84">
        <v>0</v>
      </c>
      <c r="K59" s="84">
        <v>100000</v>
      </c>
      <c r="L59" s="73"/>
      <c r="M59" s="73"/>
      <c r="N59" s="291"/>
      <c r="O59" s="79"/>
      <c r="Q59" s="83"/>
      <c r="R59" s="83"/>
      <c r="S59" s="83"/>
      <c r="T59" s="83"/>
      <c r="U59" s="83"/>
      <c r="V59" s="60"/>
      <c r="W59" s="64"/>
    </row>
    <row r="60" spans="2:23" ht="12.75" customHeight="1">
      <c r="B60" s="89" t="s">
        <v>88</v>
      </c>
      <c r="C60" s="82" t="s">
        <v>368</v>
      </c>
      <c r="D60" s="694" t="s">
        <v>53</v>
      </c>
      <c r="E60" s="694" t="s">
        <v>80</v>
      </c>
      <c r="F60" s="695" t="s">
        <v>244</v>
      </c>
      <c r="G60" s="76">
        <v>330000</v>
      </c>
      <c r="H60" s="76">
        <v>0</v>
      </c>
      <c r="I60" s="76">
        <v>125000</v>
      </c>
      <c r="J60" s="76">
        <v>125000</v>
      </c>
      <c r="K60" s="76"/>
      <c r="L60" s="91"/>
      <c r="M60" s="91"/>
      <c r="N60" s="293"/>
      <c r="O60" s="79"/>
      <c r="Q60" s="83"/>
      <c r="R60" s="83"/>
      <c r="S60" s="83"/>
      <c r="T60" s="83"/>
      <c r="U60" s="83"/>
      <c r="V60" s="60"/>
      <c r="W60" s="64"/>
    </row>
    <row r="61" spans="2:23" ht="12.75" customHeight="1" thickBot="1">
      <c r="B61" s="87"/>
      <c r="C61" s="71" t="s">
        <v>369</v>
      </c>
      <c r="D61" s="292"/>
      <c r="E61" s="683"/>
      <c r="F61" s="115" t="s">
        <v>58</v>
      </c>
      <c r="G61" s="84">
        <v>300000</v>
      </c>
      <c r="H61" s="73">
        <v>0</v>
      </c>
      <c r="I61" s="84">
        <v>100000</v>
      </c>
      <c r="J61" s="84">
        <v>100000</v>
      </c>
      <c r="K61" s="84"/>
      <c r="L61" s="73"/>
      <c r="M61" s="73"/>
      <c r="N61" s="291"/>
      <c r="O61" s="79"/>
      <c r="Q61" s="83"/>
      <c r="R61" s="83"/>
      <c r="S61" s="83"/>
      <c r="T61" s="83"/>
      <c r="U61" s="83"/>
      <c r="V61" s="60"/>
      <c r="W61" s="64"/>
    </row>
    <row r="62" spans="2:23" ht="12.75" customHeight="1">
      <c r="B62" s="111"/>
      <c r="C62" s="672" t="s">
        <v>92</v>
      </c>
      <c r="D62" s="673" t="s">
        <v>50</v>
      </c>
      <c r="E62" s="673" t="s">
        <v>50</v>
      </c>
      <c r="F62" s="673" t="s">
        <v>50</v>
      </c>
      <c r="G62" s="674">
        <f>SUM(G64+G66+G68+G70+G72+G74+G76+G78+G80+G82+G84+G86+G88+G90+G92+G94+G96+G98+G100+G102+G104+G106+G108+G110+G112+G114+G116+G118)</f>
        <v>22455693</v>
      </c>
      <c r="H62" s="674">
        <f aca="true" t="shared" si="4" ref="H62:M62">SUM(H64+H66+H68+H70+H72+H74+H76+H78+H80+H82+H84+H86+H88+H90+H92+H94+H96+H98+H100+H102+H104+H106+H108+H110+H112+H114+H116+H118)</f>
        <v>389648</v>
      </c>
      <c r="I62" s="675">
        <f t="shared" si="4"/>
        <v>227000</v>
      </c>
      <c r="J62" s="674">
        <f t="shared" si="4"/>
        <v>227000</v>
      </c>
      <c r="K62" s="674">
        <f t="shared" si="4"/>
        <v>0</v>
      </c>
      <c r="L62" s="674">
        <f t="shared" si="4"/>
        <v>0</v>
      </c>
      <c r="M62" s="674">
        <f t="shared" si="4"/>
        <v>0</v>
      </c>
      <c r="N62" s="674"/>
      <c r="O62" s="70"/>
      <c r="Q62" s="70"/>
      <c r="R62" s="70"/>
      <c r="S62" s="70"/>
      <c r="T62" s="70"/>
      <c r="U62" s="70"/>
      <c r="V62" s="60"/>
      <c r="W62" s="64"/>
    </row>
    <row r="63" spans="2:23" ht="12.75" customHeight="1" thickBot="1">
      <c r="B63" s="676"/>
      <c r="C63" s="677"/>
      <c r="D63" s="678" t="s">
        <v>50</v>
      </c>
      <c r="E63" s="678" t="s">
        <v>50</v>
      </c>
      <c r="F63" s="678" t="s">
        <v>50</v>
      </c>
      <c r="G63" s="679">
        <f>SUM(G65+G67+G69+G71+G73+G75+G77+G79+G81+G83+G85+G87+G89+G91+G93+G95+G97+G99+G101+G103+G105+G107+G109+G111+G113+G115+G117+G119)</f>
        <v>21369388</v>
      </c>
      <c r="H63" s="679">
        <f aca="true" t="shared" si="5" ref="H63:M63">SUM(H65+H67+H69+H71+H73+H75+H77+H79+H81+H83+H85+H87+H89+H91+H93+H95+H97+H99+H101+H103+H105+H107+H109+H111+H113+H115+H117+H119)</f>
        <v>0</v>
      </c>
      <c r="I63" s="680">
        <f t="shared" si="5"/>
        <v>0</v>
      </c>
      <c r="J63" s="679">
        <f t="shared" si="5"/>
        <v>0</v>
      </c>
      <c r="K63" s="679">
        <f t="shared" si="5"/>
        <v>0</v>
      </c>
      <c r="L63" s="679">
        <f t="shared" si="5"/>
        <v>0</v>
      </c>
      <c r="M63" s="679">
        <f t="shared" si="5"/>
        <v>0</v>
      </c>
      <c r="N63" s="699"/>
      <c r="O63" s="70"/>
      <c r="Q63" s="83"/>
      <c r="R63" s="83"/>
      <c r="S63" s="83"/>
      <c r="T63" s="83"/>
      <c r="U63" s="83"/>
      <c r="V63" s="60"/>
      <c r="W63" s="64"/>
    </row>
    <row r="64" spans="2:23" ht="12.75" customHeight="1">
      <c r="B64" s="111" t="s">
        <v>51</v>
      </c>
      <c r="C64" s="702" t="s">
        <v>98</v>
      </c>
      <c r="D64" s="703" t="s">
        <v>71</v>
      </c>
      <c r="E64" s="703" t="s">
        <v>80</v>
      </c>
      <c r="F64" s="704" t="s">
        <v>227</v>
      </c>
      <c r="G64" s="705">
        <v>2600000</v>
      </c>
      <c r="H64" s="705">
        <v>49499</v>
      </c>
      <c r="I64" s="705">
        <v>1000</v>
      </c>
      <c r="J64" s="705">
        <v>1000</v>
      </c>
      <c r="K64" s="279"/>
      <c r="L64" s="279"/>
      <c r="M64" s="280"/>
      <c r="N64" s="377" t="s">
        <v>226</v>
      </c>
      <c r="O64" s="79"/>
      <c r="Q64" s="80"/>
      <c r="R64" s="80"/>
      <c r="S64" s="81"/>
      <c r="T64" s="80"/>
      <c r="U64" s="80"/>
      <c r="V64" s="60"/>
      <c r="W64" s="64"/>
    </row>
    <row r="65" spans="2:23" ht="12.75" customHeight="1">
      <c r="B65" s="92"/>
      <c r="C65" s="74" t="s">
        <v>99</v>
      </c>
      <c r="D65" s="685"/>
      <c r="E65" s="685"/>
      <c r="F65" s="119" t="s">
        <v>228</v>
      </c>
      <c r="G65" s="84">
        <v>2530000</v>
      </c>
      <c r="H65" s="84">
        <v>0</v>
      </c>
      <c r="I65" s="84">
        <v>0</v>
      </c>
      <c r="J65" s="84">
        <v>0</v>
      </c>
      <c r="K65" s="75"/>
      <c r="L65" s="75"/>
      <c r="M65" s="93"/>
      <c r="N65" s="378"/>
      <c r="O65" s="79"/>
      <c r="Q65" s="80"/>
      <c r="R65" s="80"/>
      <c r="S65" s="81"/>
      <c r="T65" s="80"/>
      <c r="U65" s="80"/>
      <c r="V65" s="60"/>
      <c r="W65" s="64"/>
    </row>
    <row r="66" spans="2:23" ht="12.75" customHeight="1">
      <c r="B66" s="87" t="s">
        <v>59</v>
      </c>
      <c r="C66" s="71" t="s">
        <v>167</v>
      </c>
      <c r="D66" s="683" t="s">
        <v>60</v>
      </c>
      <c r="E66" s="683" t="s">
        <v>80</v>
      </c>
      <c r="F66" s="115" t="s">
        <v>227</v>
      </c>
      <c r="G66" s="86">
        <v>720000</v>
      </c>
      <c r="H66" s="86">
        <v>26500</v>
      </c>
      <c r="I66" s="86">
        <v>1000</v>
      </c>
      <c r="J66" s="86">
        <v>1000</v>
      </c>
      <c r="K66" s="84"/>
      <c r="L66" s="84"/>
      <c r="M66" s="73"/>
      <c r="N66" s="379" t="s">
        <v>226</v>
      </c>
      <c r="O66" s="79"/>
      <c r="Q66" s="80"/>
      <c r="R66" s="80"/>
      <c r="S66" s="81"/>
      <c r="T66" s="80"/>
      <c r="U66" s="80"/>
      <c r="V66" s="60"/>
      <c r="W66" s="64"/>
    </row>
    <row r="67" spans="2:23" ht="12.75" customHeight="1">
      <c r="B67" s="87"/>
      <c r="C67" s="71" t="s">
        <v>171</v>
      </c>
      <c r="D67" s="683"/>
      <c r="E67" s="683"/>
      <c r="F67" s="115" t="s">
        <v>58</v>
      </c>
      <c r="G67" s="75">
        <v>660000</v>
      </c>
      <c r="H67" s="75">
        <v>0</v>
      </c>
      <c r="I67" s="75">
        <v>0</v>
      </c>
      <c r="J67" s="75">
        <v>0</v>
      </c>
      <c r="K67" s="84"/>
      <c r="L67" s="84"/>
      <c r="M67" s="73"/>
      <c r="N67" s="379"/>
      <c r="O67" s="79"/>
      <c r="Q67" s="80"/>
      <c r="R67" s="80"/>
      <c r="S67" s="81"/>
      <c r="T67" s="80"/>
      <c r="U67" s="80"/>
      <c r="V67" s="60"/>
      <c r="W67" s="64"/>
    </row>
    <row r="68" spans="2:23" ht="12.75" customHeight="1">
      <c r="B68" s="89" t="s">
        <v>62</v>
      </c>
      <c r="C68" s="82" t="s">
        <v>169</v>
      </c>
      <c r="D68" s="694" t="s">
        <v>71</v>
      </c>
      <c r="E68" s="694" t="s">
        <v>80</v>
      </c>
      <c r="F68" s="695" t="s">
        <v>227</v>
      </c>
      <c r="G68" s="706">
        <v>870000</v>
      </c>
      <c r="H68" s="706">
        <v>40150</v>
      </c>
      <c r="I68" s="706">
        <v>1000</v>
      </c>
      <c r="J68" s="706">
        <v>1000</v>
      </c>
      <c r="K68" s="90"/>
      <c r="L68" s="90"/>
      <c r="M68" s="91"/>
      <c r="N68" s="380" t="s">
        <v>226</v>
      </c>
      <c r="O68" s="79"/>
      <c r="Q68" s="80"/>
      <c r="R68" s="80"/>
      <c r="S68" s="81"/>
      <c r="T68" s="80"/>
      <c r="U68" s="80"/>
      <c r="V68" s="60"/>
      <c r="W68" s="64"/>
    </row>
    <row r="69" spans="2:23" ht="12.75" customHeight="1">
      <c r="B69" s="92"/>
      <c r="C69" s="74" t="s">
        <v>101</v>
      </c>
      <c r="D69" s="685"/>
      <c r="E69" s="685"/>
      <c r="F69" s="119" t="s">
        <v>58</v>
      </c>
      <c r="G69" s="84">
        <v>800000</v>
      </c>
      <c r="H69" s="84">
        <v>0</v>
      </c>
      <c r="I69" s="84">
        <v>0</v>
      </c>
      <c r="J69" s="84">
        <v>0</v>
      </c>
      <c r="K69" s="75"/>
      <c r="L69" s="75"/>
      <c r="M69" s="93"/>
      <c r="N69" s="378"/>
      <c r="O69" s="79"/>
      <c r="Q69" s="80"/>
      <c r="R69" s="80"/>
      <c r="S69" s="81"/>
      <c r="T69" s="80"/>
      <c r="U69" s="80"/>
      <c r="V69" s="60"/>
      <c r="W69" s="64"/>
    </row>
    <row r="70" spans="2:23" ht="12.75" customHeight="1">
      <c r="B70" s="87" t="s">
        <v>64</v>
      </c>
      <c r="C70" s="71" t="s">
        <v>168</v>
      </c>
      <c r="D70" s="683" t="s">
        <v>60</v>
      </c>
      <c r="E70" s="683" t="s">
        <v>80</v>
      </c>
      <c r="F70" s="115" t="s">
        <v>227</v>
      </c>
      <c r="G70" s="86">
        <v>720000</v>
      </c>
      <c r="H70" s="86">
        <v>25500</v>
      </c>
      <c r="I70" s="86">
        <v>1000</v>
      </c>
      <c r="J70" s="86">
        <v>1000</v>
      </c>
      <c r="K70" s="84"/>
      <c r="L70" s="84"/>
      <c r="M70" s="73"/>
      <c r="N70" s="379" t="s">
        <v>226</v>
      </c>
      <c r="O70" s="79"/>
      <c r="Q70" s="80"/>
      <c r="R70" s="80"/>
      <c r="S70" s="81"/>
      <c r="T70" s="80"/>
      <c r="U70" s="80"/>
      <c r="V70" s="60"/>
      <c r="W70" s="64"/>
    </row>
    <row r="71" spans="2:23" ht="12.75" customHeight="1">
      <c r="B71" s="87"/>
      <c r="C71" s="71" t="s">
        <v>60</v>
      </c>
      <c r="D71" s="683"/>
      <c r="E71" s="683"/>
      <c r="F71" s="115" t="s">
        <v>58</v>
      </c>
      <c r="G71" s="75">
        <v>660000</v>
      </c>
      <c r="H71" s="75">
        <v>0</v>
      </c>
      <c r="I71" s="75">
        <v>0</v>
      </c>
      <c r="J71" s="75">
        <v>0</v>
      </c>
      <c r="K71" s="84"/>
      <c r="L71" s="84"/>
      <c r="M71" s="73"/>
      <c r="N71" s="379"/>
      <c r="O71" s="79"/>
      <c r="Q71" s="80"/>
      <c r="R71" s="80"/>
      <c r="S71" s="81"/>
      <c r="T71" s="80"/>
      <c r="U71" s="80"/>
      <c r="V71" s="60"/>
      <c r="W71" s="64"/>
    </row>
    <row r="72" spans="2:23" ht="12.75" customHeight="1">
      <c r="B72" s="89" t="s">
        <v>70</v>
      </c>
      <c r="C72" s="82" t="s">
        <v>245</v>
      </c>
      <c r="D72" s="694" t="s">
        <v>66</v>
      </c>
      <c r="E72" s="694" t="s">
        <v>80</v>
      </c>
      <c r="F72" s="695" t="s">
        <v>227</v>
      </c>
      <c r="G72" s="706">
        <v>535000</v>
      </c>
      <c r="H72" s="706">
        <v>25707</v>
      </c>
      <c r="I72" s="706">
        <v>1000</v>
      </c>
      <c r="J72" s="706">
        <v>1000</v>
      </c>
      <c r="K72" s="90"/>
      <c r="L72" s="90"/>
      <c r="M72" s="91"/>
      <c r="N72" s="380" t="s">
        <v>226</v>
      </c>
      <c r="O72" s="79"/>
      <c r="Q72" s="80"/>
      <c r="R72" s="80"/>
      <c r="S72" s="81"/>
      <c r="T72" s="80"/>
      <c r="U72" s="80"/>
      <c r="V72" s="60"/>
      <c r="W72" s="64"/>
    </row>
    <row r="73" spans="2:23" ht="12.75" customHeight="1">
      <c r="B73" s="92"/>
      <c r="C73" s="74" t="s">
        <v>246</v>
      </c>
      <c r="D73" s="685"/>
      <c r="E73" s="685"/>
      <c r="F73" s="119" t="s">
        <v>58</v>
      </c>
      <c r="G73" s="84">
        <v>500000</v>
      </c>
      <c r="H73" s="84">
        <v>0</v>
      </c>
      <c r="I73" s="84">
        <v>0</v>
      </c>
      <c r="J73" s="84">
        <v>0</v>
      </c>
      <c r="K73" s="75"/>
      <c r="L73" s="75"/>
      <c r="M73" s="93"/>
      <c r="N73" s="378"/>
      <c r="O73" s="79"/>
      <c r="Q73" s="80"/>
      <c r="R73" s="80"/>
      <c r="S73" s="81"/>
      <c r="T73" s="80"/>
      <c r="U73" s="80"/>
      <c r="V73" s="60"/>
      <c r="W73" s="64"/>
    </row>
    <row r="74" spans="2:23" ht="12.75" customHeight="1">
      <c r="B74" s="87" t="s">
        <v>72</v>
      </c>
      <c r="C74" s="71" t="s">
        <v>247</v>
      </c>
      <c r="D74" s="683" t="s">
        <v>71</v>
      </c>
      <c r="E74" s="683" t="s">
        <v>80</v>
      </c>
      <c r="F74" s="115" t="s">
        <v>248</v>
      </c>
      <c r="G74" s="86">
        <v>670000</v>
      </c>
      <c r="H74" s="86">
        <v>62292</v>
      </c>
      <c r="I74" s="86">
        <v>1000</v>
      </c>
      <c r="J74" s="86">
        <v>1000</v>
      </c>
      <c r="K74" s="84"/>
      <c r="L74" s="84"/>
      <c r="M74" s="73"/>
      <c r="N74" s="379" t="s">
        <v>226</v>
      </c>
      <c r="O74" s="79"/>
      <c r="Q74" s="80"/>
      <c r="R74" s="80"/>
      <c r="S74" s="81"/>
      <c r="T74" s="80"/>
      <c r="U74" s="80"/>
      <c r="V74" s="60"/>
      <c r="W74" s="64"/>
    </row>
    <row r="75" spans="2:23" ht="12.75" customHeight="1">
      <c r="B75" s="87"/>
      <c r="C75" s="71" t="s">
        <v>249</v>
      </c>
      <c r="D75" s="683"/>
      <c r="E75" s="683"/>
      <c r="F75" s="115" t="s">
        <v>58</v>
      </c>
      <c r="G75" s="75">
        <v>600000</v>
      </c>
      <c r="H75" s="75">
        <v>0</v>
      </c>
      <c r="I75" s="75">
        <v>0</v>
      </c>
      <c r="J75" s="75">
        <v>0</v>
      </c>
      <c r="K75" s="84"/>
      <c r="L75" s="84"/>
      <c r="M75" s="73"/>
      <c r="N75" s="379"/>
      <c r="O75" s="79"/>
      <c r="Q75" s="80"/>
      <c r="R75" s="80"/>
      <c r="S75" s="81"/>
      <c r="T75" s="80"/>
      <c r="U75" s="80"/>
      <c r="V75" s="60"/>
      <c r="W75" s="64"/>
    </row>
    <row r="76" spans="2:23" ht="12.75" customHeight="1">
      <c r="B76" s="89" t="s">
        <v>74</v>
      </c>
      <c r="C76" s="82" t="s">
        <v>251</v>
      </c>
      <c r="D76" s="694" t="s">
        <v>79</v>
      </c>
      <c r="E76" s="694" t="s">
        <v>80</v>
      </c>
      <c r="F76" s="695" t="s">
        <v>227</v>
      </c>
      <c r="G76" s="706">
        <v>428000</v>
      </c>
      <c r="H76" s="706">
        <v>20000</v>
      </c>
      <c r="I76" s="706">
        <v>1000</v>
      </c>
      <c r="J76" s="706">
        <v>1000</v>
      </c>
      <c r="K76" s="90"/>
      <c r="L76" s="90"/>
      <c r="M76" s="91"/>
      <c r="N76" s="380" t="s">
        <v>226</v>
      </c>
      <c r="O76" s="79"/>
      <c r="Q76" s="80"/>
      <c r="R76" s="80"/>
      <c r="S76" s="81"/>
      <c r="T76" s="80"/>
      <c r="U76" s="80"/>
      <c r="V76" s="60"/>
      <c r="W76" s="64"/>
    </row>
    <row r="77" spans="2:23" ht="12.75" customHeight="1">
      <c r="B77" s="92"/>
      <c r="C77" s="74" t="s">
        <v>253</v>
      </c>
      <c r="D77" s="685"/>
      <c r="E77" s="685"/>
      <c r="F77" s="119" t="s">
        <v>163</v>
      </c>
      <c r="G77" s="84">
        <v>400000</v>
      </c>
      <c r="H77" s="84">
        <v>0</v>
      </c>
      <c r="I77" s="84">
        <v>0</v>
      </c>
      <c r="J77" s="84">
        <v>0</v>
      </c>
      <c r="K77" s="75"/>
      <c r="L77" s="75"/>
      <c r="M77" s="93"/>
      <c r="N77" s="378"/>
      <c r="O77" s="79"/>
      <c r="Q77" s="80"/>
      <c r="R77" s="80"/>
      <c r="S77" s="81"/>
      <c r="T77" s="80"/>
      <c r="U77" s="80"/>
      <c r="V77" s="60"/>
      <c r="W77" s="64"/>
    </row>
    <row r="78" spans="2:23" ht="12.75" customHeight="1">
      <c r="B78" s="87" t="s">
        <v>75</v>
      </c>
      <c r="C78" s="71" t="s">
        <v>255</v>
      </c>
      <c r="D78" s="683" t="s">
        <v>73</v>
      </c>
      <c r="E78" s="683" t="s">
        <v>80</v>
      </c>
      <c r="F78" s="115" t="s">
        <v>227</v>
      </c>
      <c r="G78" s="86">
        <v>312325</v>
      </c>
      <c r="H78" s="86">
        <v>10000</v>
      </c>
      <c r="I78" s="86">
        <v>1000</v>
      </c>
      <c r="J78" s="86">
        <v>1000</v>
      </c>
      <c r="K78" s="84"/>
      <c r="L78" s="84"/>
      <c r="M78" s="73"/>
      <c r="N78" s="379" t="s">
        <v>226</v>
      </c>
      <c r="O78" s="79"/>
      <c r="Q78" s="80"/>
      <c r="R78" s="80"/>
      <c r="S78" s="81"/>
      <c r="T78" s="80"/>
      <c r="U78" s="80"/>
      <c r="V78" s="60"/>
      <c r="W78" s="64"/>
    </row>
    <row r="79" spans="2:23" ht="12.75" customHeight="1">
      <c r="B79" s="87"/>
      <c r="C79" s="71" t="s">
        <v>73</v>
      </c>
      <c r="D79" s="683"/>
      <c r="E79" s="683"/>
      <c r="F79" s="115" t="s">
        <v>163</v>
      </c>
      <c r="G79" s="75">
        <v>298750</v>
      </c>
      <c r="H79" s="75">
        <v>0</v>
      </c>
      <c r="I79" s="75">
        <v>0</v>
      </c>
      <c r="J79" s="75">
        <v>0</v>
      </c>
      <c r="K79" s="84"/>
      <c r="L79" s="84"/>
      <c r="M79" s="73"/>
      <c r="N79" s="379"/>
      <c r="O79" s="79"/>
      <c r="Q79" s="80"/>
      <c r="R79" s="80"/>
      <c r="S79" s="81"/>
      <c r="T79" s="80"/>
      <c r="U79" s="80"/>
      <c r="V79" s="60"/>
      <c r="W79" s="64"/>
    </row>
    <row r="80" spans="2:23" ht="12.75" customHeight="1">
      <c r="B80" s="89" t="s">
        <v>78</v>
      </c>
      <c r="C80" s="82" t="s">
        <v>256</v>
      </c>
      <c r="D80" s="694" t="s">
        <v>73</v>
      </c>
      <c r="E80" s="694" t="s">
        <v>80</v>
      </c>
      <c r="F80" s="695" t="s">
        <v>227</v>
      </c>
      <c r="G80" s="706">
        <v>820460</v>
      </c>
      <c r="H80" s="706">
        <v>20000</v>
      </c>
      <c r="I80" s="706">
        <v>1000</v>
      </c>
      <c r="J80" s="706">
        <v>1000</v>
      </c>
      <c r="K80" s="90"/>
      <c r="L80" s="90"/>
      <c r="M80" s="91"/>
      <c r="N80" s="380" t="s">
        <v>226</v>
      </c>
      <c r="O80" s="79"/>
      <c r="Q80" s="80"/>
      <c r="R80" s="80"/>
      <c r="S80" s="81"/>
      <c r="T80" s="80"/>
      <c r="U80" s="80"/>
      <c r="V80" s="60"/>
      <c r="W80" s="64"/>
    </row>
    <row r="81" spans="2:23" ht="12.75" customHeight="1">
      <c r="B81" s="92"/>
      <c r="C81" s="74" t="s">
        <v>257</v>
      </c>
      <c r="D81" s="685"/>
      <c r="E81" s="685"/>
      <c r="F81" s="119" t="s">
        <v>58</v>
      </c>
      <c r="G81" s="84">
        <v>763460</v>
      </c>
      <c r="H81" s="84">
        <v>0</v>
      </c>
      <c r="I81" s="84">
        <v>0</v>
      </c>
      <c r="J81" s="84">
        <v>0</v>
      </c>
      <c r="K81" s="75"/>
      <c r="L81" s="75"/>
      <c r="M81" s="93"/>
      <c r="N81" s="378"/>
      <c r="O81" s="79"/>
      <c r="Q81" s="80"/>
      <c r="R81" s="80"/>
      <c r="S81" s="81"/>
      <c r="T81" s="80"/>
      <c r="U81" s="80"/>
      <c r="V81" s="60"/>
      <c r="W81" s="64"/>
    </row>
    <row r="82" spans="2:23" ht="12.75" customHeight="1">
      <c r="B82" s="89" t="s">
        <v>82</v>
      </c>
      <c r="C82" s="82" t="s">
        <v>258</v>
      </c>
      <c r="D82" s="694" t="s">
        <v>53</v>
      </c>
      <c r="E82" s="694" t="s">
        <v>80</v>
      </c>
      <c r="F82" s="695" t="s">
        <v>227</v>
      </c>
      <c r="G82" s="86">
        <v>36000</v>
      </c>
      <c r="H82" s="86">
        <v>10000</v>
      </c>
      <c r="I82" s="86">
        <v>1000</v>
      </c>
      <c r="J82" s="86">
        <v>1000</v>
      </c>
      <c r="K82" s="90"/>
      <c r="L82" s="90"/>
      <c r="M82" s="91"/>
      <c r="N82" s="380" t="s">
        <v>226</v>
      </c>
      <c r="O82" s="79"/>
      <c r="Q82" s="80"/>
      <c r="R82" s="80"/>
      <c r="S82" s="81"/>
      <c r="T82" s="80"/>
      <c r="U82" s="80"/>
      <c r="V82" s="60"/>
      <c r="W82" s="64"/>
    </row>
    <row r="83" spans="2:23" ht="12.75" customHeight="1">
      <c r="B83" s="92"/>
      <c r="C83" s="74" t="s">
        <v>259</v>
      </c>
      <c r="D83" s="685"/>
      <c r="E83" s="685"/>
      <c r="F83" s="119" t="s">
        <v>163</v>
      </c>
      <c r="G83" s="75">
        <v>24300</v>
      </c>
      <c r="H83" s="75">
        <v>0</v>
      </c>
      <c r="I83" s="75">
        <v>0</v>
      </c>
      <c r="J83" s="75">
        <v>0</v>
      </c>
      <c r="K83" s="75"/>
      <c r="L83" s="75"/>
      <c r="M83" s="93"/>
      <c r="N83" s="378"/>
      <c r="O83" s="79"/>
      <c r="Q83" s="80"/>
      <c r="R83" s="80"/>
      <c r="S83" s="81"/>
      <c r="T83" s="80"/>
      <c r="U83" s="80"/>
      <c r="V83" s="60"/>
      <c r="W83" s="64"/>
    </row>
    <row r="84" spans="2:23" ht="12.75" customHeight="1">
      <c r="B84" s="89" t="s">
        <v>83</v>
      </c>
      <c r="C84" s="82" t="s">
        <v>260</v>
      </c>
      <c r="D84" s="694" t="s">
        <v>53</v>
      </c>
      <c r="E84" s="694" t="s">
        <v>80</v>
      </c>
      <c r="F84" s="695" t="s">
        <v>227</v>
      </c>
      <c r="G84" s="706">
        <v>722000</v>
      </c>
      <c r="H84" s="706">
        <v>20000</v>
      </c>
      <c r="I84" s="706">
        <v>1000</v>
      </c>
      <c r="J84" s="706">
        <v>1000</v>
      </c>
      <c r="K84" s="90"/>
      <c r="L84" s="90"/>
      <c r="M84" s="91"/>
      <c r="N84" s="380" t="s">
        <v>226</v>
      </c>
      <c r="O84" s="79"/>
      <c r="Q84" s="80"/>
      <c r="R84" s="80"/>
      <c r="S84" s="81"/>
      <c r="T84" s="80"/>
      <c r="U84" s="80"/>
      <c r="V84" s="60"/>
      <c r="W84" s="64"/>
    </row>
    <row r="85" spans="2:23" ht="12.75" customHeight="1">
      <c r="B85" s="92"/>
      <c r="C85" s="74" t="s">
        <v>261</v>
      </c>
      <c r="D85" s="685"/>
      <c r="E85" s="685"/>
      <c r="F85" s="119" t="s">
        <v>58</v>
      </c>
      <c r="G85" s="84">
        <v>665000</v>
      </c>
      <c r="H85" s="84">
        <v>0</v>
      </c>
      <c r="I85" s="84">
        <v>0</v>
      </c>
      <c r="J85" s="84">
        <v>0</v>
      </c>
      <c r="K85" s="75"/>
      <c r="L85" s="75"/>
      <c r="M85" s="93"/>
      <c r="N85" s="378"/>
      <c r="O85" s="79"/>
      <c r="Q85" s="80"/>
      <c r="R85" s="80"/>
      <c r="S85" s="81"/>
      <c r="T85" s="80"/>
      <c r="U85" s="80"/>
      <c r="V85" s="60"/>
      <c r="W85" s="64"/>
    </row>
    <row r="86" spans="2:23" ht="12.75" customHeight="1">
      <c r="B86" s="87" t="s">
        <v>84</v>
      </c>
      <c r="C86" s="71" t="s">
        <v>263</v>
      </c>
      <c r="D86" s="683" t="s">
        <v>53</v>
      </c>
      <c r="E86" s="683" t="s">
        <v>80</v>
      </c>
      <c r="F86" s="115" t="s">
        <v>227</v>
      </c>
      <c r="G86" s="86">
        <v>115000</v>
      </c>
      <c r="H86" s="86">
        <v>10000</v>
      </c>
      <c r="I86" s="86">
        <v>1000</v>
      </c>
      <c r="J86" s="86">
        <v>1000</v>
      </c>
      <c r="K86" s="84"/>
      <c r="L86" s="84"/>
      <c r="M86" s="73"/>
      <c r="N86" s="379" t="s">
        <v>226</v>
      </c>
      <c r="O86" s="79"/>
      <c r="Q86" s="80"/>
      <c r="R86" s="80"/>
      <c r="S86" s="81"/>
      <c r="T86" s="80"/>
      <c r="U86" s="80"/>
      <c r="V86" s="60"/>
      <c r="W86" s="64"/>
    </row>
    <row r="87" spans="2:23" ht="12.75" customHeight="1">
      <c r="B87" s="87"/>
      <c r="C87" s="71" t="s">
        <v>264</v>
      </c>
      <c r="D87" s="683"/>
      <c r="E87" s="683"/>
      <c r="F87" s="115" t="s">
        <v>163</v>
      </c>
      <c r="G87" s="75">
        <v>100000</v>
      </c>
      <c r="H87" s="75">
        <v>0</v>
      </c>
      <c r="I87" s="75">
        <v>0</v>
      </c>
      <c r="J87" s="75">
        <v>0</v>
      </c>
      <c r="K87" s="84"/>
      <c r="L87" s="84"/>
      <c r="M87" s="73"/>
      <c r="N87" s="379"/>
      <c r="O87" s="79"/>
      <c r="Q87" s="80"/>
      <c r="R87" s="80"/>
      <c r="S87" s="81"/>
      <c r="T87" s="80"/>
      <c r="U87" s="80"/>
      <c r="V87" s="60"/>
      <c r="W87" s="64"/>
    </row>
    <row r="88" spans="2:23" ht="12.75" customHeight="1">
      <c r="B88" s="89" t="s">
        <v>85</v>
      </c>
      <c r="C88" s="82" t="s">
        <v>270</v>
      </c>
      <c r="D88" s="694" t="s">
        <v>71</v>
      </c>
      <c r="E88" s="694" t="s">
        <v>80</v>
      </c>
      <c r="F88" s="695" t="s">
        <v>227</v>
      </c>
      <c r="G88" s="706">
        <v>225000</v>
      </c>
      <c r="H88" s="706">
        <v>20000</v>
      </c>
      <c r="I88" s="706">
        <v>1000</v>
      </c>
      <c r="J88" s="706">
        <v>1000</v>
      </c>
      <c r="K88" s="90"/>
      <c r="L88" s="90"/>
      <c r="M88" s="91"/>
      <c r="N88" s="380" t="s">
        <v>226</v>
      </c>
      <c r="O88" s="79"/>
      <c r="Q88" s="80"/>
      <c r="R88" s="80"/>
      <c r="S88" s="81"/>
      <c r="T88" s="80"/>
      <c r="U88" s="80"/>
      <c r="V88" s="60"/>
      <c r="W88" s="64"/>
    </row>
    <row r="89" spans="2:23" ht="12.75" customHeight="1">
      <c r="B89" s="92"/>
      <c r="C89" s="74" t="s">
        <v>101</v>
      </c>
      <c r="D89" s="685"/>
      <c r="E89" s="685"/>
      <c r="F89" s="119" t="s">
        <v>163</v>
      </c>
      <c r="G89" s="84">
        <v>200000</v>
      </c>
      <c r="H89" s="84">
        <v>0</v>
      </c>
      <c r="I89" s="84">
        <v>0</v>
      </c>
      <c r="J89" s="84">
        <v>0</v>
      </c>
      <c r="K89" s="75"/>
      <c r="L89" s="75"/>
      <c r="M89" s="93"/>
      <c r="N89" s="378"/>
      <c r="O89" s="79"/>
      <c r="Q89" s="80"/>
      <c r="R89" s="80"/>
      <c r="S89" s="81"/>
      <c r="T89" s="80"/>
      <c r="U89" s="80"/>
      <c r="V89" s="60"/>
      <c r="W89" s="64"/>
    </row>
    <row r="90" spans="2:23" ht="12.75" customHeight="1">
      <c r="B90" s="87" t="s">
        <v>86</v>
      </c>
      <c r="C90" s="71" t="s">
        <v>271</v>
      </c>
      <c r="D90" s="683" t="s">
        <v>66</v>
      </c>
      <c r="E90" s="683" t="s">
        <v>80</v>
      </c>
      <c r="F90" s="115" t="s">
        <v>227</v>
      </c>
      <c r="G90" s="86">
        <v>250000</v>
      </c>
      <c r="H90" s="86">
        <v>10000</v>
      </c>
      <c r="I90" s="86">
        <v>1000</v>
      </c>
      <c r="J90" s="86">
        <v>1000</v>
      </c>
      <c r="K90" s="84"/>
      <c r="L90" s="84"/>
      <c r="M90" s="73"/>
      <c r="N90" s="379" t="s">
        <v>226</v>
      </c>
      <c r="O90" s="79"/>
      <c r="Q90" s="80"/>
      <c r="R90" s="80"/>
      <c r="S90" s="81"/>
      <c r="T90" s="80"/>
      <c r="U90" s="80"/>
      <c r="V90" s="60"/>
      <c r="W90" s="64"/>
    </row>
    <row r="91" spans="2:23" ht="12.75" customHeight="1">
      <c r="B91" s="87"/>
      <c r="C91" s="71" t="s">
        <v>267</v>
      </c>
      <c r="D91" s="683"/>
      <c r="E91" s="683"/>
      <c r="F91" s="115" t="s">
        <v>163</v>
      </c>
      <c r="G91" s="75">
        <v>235000</v>
      </c>
      <c r="H91" s="75">
        <v>0</v>
      </c>
      <c r="I91" s="75">
        <v>0</v>
      </c>
      <c r="J91" s="75">
        <v>0</v>
      </c>
      <c r="K91" s="84"/>
      <c r="L91" s="84"/>
      <c r="M91" s="73"/>
      <c r="N91" s="379"/>
      <c r="O91" s="79"/>
      <c r="Q91" s="80"/>
      <c r="R91" s="80"/>
      <c r="S91" s="81"/>
      <c r="T91" s="80"/>
      <c r="U91" s="80"/>
      <c r="V91" s="60"/>
      <c r="W91" s="64"/>
    </row>
    <row r="92" spans="2:23" ht="12.75" customHeight="1">
      <c r="B92" s="89" t="s">
        <v>87</v>
      </c>
      <c r="C92" s="82" t="s">
        <v>266</v>
      </c>
      <c r="D92" s="694" t="s">
        <v>66</v>
      </c>
      <c r="E92" s="707" t="s">
        <v>80</v>
      </c>
      <c r="F92" s="695" t="s">
        <v>227</v>
      </c>
      <c r="G92" s="76">
        <v>920040</v>
      </c>
      <c r="H92" s="86">
        <v>20000</v>
      </c>
      <c r="I92" s="86">
        <v>1000</v>
      </c>
      <c r="J92" s="86">
        <v>1000</v>
      </c>
      <c r="K92" s="90"/>
      <c r="L92" s="90"/>
      <c r="M92" s="91"/>
      <c r="N92" s="379" t="s">
        <v>226</v>
      </c>
      <c r="O92" s="79"/>
      <c r="Q92" s="80"/>
      <c r="R92" s="80"/>
      <c r="S92" s="81"/>
      <c r="T92" s="80"/>
      <c r="U92" s="80"/>
      <c r="V92" s="60"/>
      <c r="W92" s="64"/>
    </row>
    <row r="93" spans="2:23" ht="12.75" customHeight="1">
      <c r="B93" s="92"/>
      <c r="C93" s="74" t="s">
        <v>267</v>
      </c>
      <c r="D93" s="685"/>
      <c r="E93" s="685"/>
      <c r="F93" s="119" t="s">
        <v>370</v>
      </c>
      <c r="G93" s="75">
        <v>863040</v>
      </c>
      <c r="H93" s="75">
        <v>0</v>
      </c>
      <c r="I93" s="75">
        <v>0</v>
      </c>
      <c r="J93" s="75">
        <v>0</v>
      </c>
      <c r="K93" s="75"/>
      <c r="L93" s="75"/>
      <c r="M93" s="93"/>
      <c r="N93" s="378"/>
      <c r="O93" s="79"/>
      <c r="Q93" s="80"/>
      <c r="R93" s="80"/>
      <c r="S93" s="81"/>
      <c r="T93" s="80"/>
      <c r="U93" s="80"/>
      <c r="V93" s="60"/>
      <c r="W93" s="64"/>
    </row>
    <row r="94" spans="2:23" ht="12.75" customHeight="1">
      <c r="B94" s="87" t="s">
        <v>88</v>
      </c>
      <c r="C94" s="71" t="s">
        <v>268</v>
      </c>
      <c r="D94" s="683" t="s">
        <v>66</v>
      </c>
      <c r="E94" s="708" t="s">
        <v>80</v>
      </c>
      <c r="F94" s="115" t="s">
        <v>227</v>
      </c>
      <c r="G94" s="72">
        <v>886850</v>
      </c>
      <c r="H94" s="72">
        <v>20000</v>
      </c>
      <c r="I94" s="72">
        <v>1000</v>
      </c>
      <c r="J94" s="72">
        <v>1000</v>
      </c>
      <c r="K94" s="84"/>
      <c r="L94" s="84"/>
      <c r="M94" s="73"/>
      <c r="N94" s="379" t="s">
        <v>226</v>
      </c>
      <c r="O94" s="79"/>
      <c r="Q94" s="80"/>
      <c r="R94" s="80"/>
      <c r="S94" s="81"/>
      <c r="T94" s="80"/>
      <c r="U94" s="80"/>
      <c r="V94" s="60"/>
      <c r="W94" s="64"/>
    </row>
    <row r="95" spans="2:23" ht="12.75" customHeight="1">
      <c r="B95" s="92"/>
      <c r="C95" s="74" t="s">
        <v>269</v>
      </c>
      <c r="D95" s="685"/>
      <c r="E95" s="687"/>
      <c r="F95" s="119" t="s">
        <v>58</v>
      </c>
      <c r="G95" s="75">
        <v>829850</v>
      </c>
      <c r="H95" s="75">
        <v>0</v>
      </c>
      <c r="I95" s="75">
        <v>0</v>
      </c>
      <c r="J95" s="75">
        <v>0</v>
      </c>
      <c r="K95" s="75"/>
      <c r="L95" s="75"/>
      <c r="M95" s="93"/>
      <c r="N95" s="378"/>
      <c r="O95" s="79"/>
      <c r="Q95" s="80"/>
      <c r="R95" s="80"/>
      <c r="S95" s="81"/>
      <c r="T95" s="80"/>
      <c r="U95" s="80"/>
      <c r="V95" s="60"/>
      <c r="W95" s="64"/>
    </row>
    <row r="96" spans="2:23" ht="12.75" customHeight="1">
      <c r="B96" s="87" t="s">
        <v>89</v>
      </c>
      <c r="C96" s="71" t="s">
        <v>371</v>
      </c>
      <c r="D96" s="683" t="s">
        <v>73</v>
      </c>
      <c r="E96" s="691" t="s">
        <v>80</v>
      </c>
      <c r="F96" s="115" t="s">
        <v>227</v>
      </c>
      <c r="G96" s="72">
        <v>720878</v>
      </c>
      <c r="H96" s="72">
        <v>0</v>
      </c>
      <c r="I96" s="72">
        <v>20000</v>
      </c>
      <c r="J96" s="72">
        <v>20000</v>
      </c>
      <c r="K96" s="72"/>
      <c r="L96" s="709"/>
      <c r="M96" s="709"/>
      <c r="N96" s="379" t="s">
        <v>252</v>
      </c>
      <c r="O96" s="79"/>
      <c r="Q96" s="80"/>
      <c r="R96" s="80"/>
      <c r="S96" s="81"/>
      <c r="T96" s="80"/>
      <c r="U96" s="80"/>
      <c r="V96" s="60"/>
      <c r="W96" s="64"/>
    </row>
    <row r="97" spans="2:23" ht="12.75" customHeight="1">
      <c r="B97" s="92"/>
      <c r="C97" s="74" t="s">
        <v>372</v>
      </c>
      <c r="D97" s="685"/>
      <c r="E97" s="687"/>
      <c r="F97" s="119" t="s">
        <v>370</v>
      </c>
      <c r="G97" s="75">
        <v>663878</v>
      </c>
      <c r="H97" s="75">
        <v>0</v>
      </c>
      <c r="I97" s="75">
        <v>0</v>
      </c>
      <c r="J97" s="75">
        <v>0</v>
      </c>
      <c r="K97" s="75"/>
      <c r="L97" s="75"/>
      <c r="M97" s="75"/>
      <c r="N97" s="378"/>
      <c r="O97" s="79"/>
      <c r="Q97" s="80"/>
      <c r="R97" s="80"/>
      <c r="S97" s="81"/>
      <c r="T97" s="80"/>
      <c r="U97" s="80"/>
      <c r="V97" s="60"/>
      <c r="W97" s="64"/>
    </row>
    <row r="98" spans="2:23" ht="12.75" customHeight="1">
      <c r="B98" s="89" t="s">
        <v>90</v>
      </c>
      <c r="C98" s="82" t="s">
        <v>373</v>
      </c>
      <c r="D98" s="694" t="s">
        <v>73</v>
      </c>
      <c r="E98" s="707" t="s">
        <v>80</v>
      </c>
      <c r="F98" s="695" t="s">
        <v>374</v>
      </c>
      <c r="G98" s="76">
        <v>10000</v>
      </c>
      <c r="H98" s="76">
        <v>0</v>
      </c>
      <c r="I98" s="76">
        <v>10000</v>
      </c>
      <c r="J98" s="76">
        <v>10000</v>
      </c>
      <c r="K98" s="710"/>
      <c r="L98" s="710"/>
      <c r="M98" s="710"/>
      <c r="N98" s="380" t="s">
        <v>231</v>
      </c>
      <c r="O98" s="79"/>
      <c r="Q98" s="80"/>
      <c r="R98" s="80"/>
      <c r="S98" s="81"/>
      <c r="T98" s="80"/>
      <c r="U98" s="80"/>
      <c r="V98" s="60"/>
      <c r="W98" s="64"/>
    </row>
    <row r="99" spans="2:23" ht="12.75" customHeight="1">
      <c r="B99" s="92"/>
      <c r="C99" s="74" t="s">
        <v>73</v>
      </c>
      <c r="D99" s="685"/>
      <c r="E99" s="687"/>
      <c r="F99" s="119" t="s">
        <v>375</v>
      </c>
      <c r="G99" s="75">
        <v>85000</v>
      </c>
      <c r="H99" s="75">
        <v>0</v>
      </c>
      <c r="I99" s="75">
        <v>0</v>
      </c>
      <c r="J99" s="75">
        <v>0</v>
      </c>
      <c r="K99" s="75"/>
      <c r="L99" s="75"/>
      <c r="M99" s="75"/>
      <c r="N99" s="378"/>
      <c r="O99" s="79"/>
      <c r="Q99" s="80"/>
      <c r="R99" s="80"/>
      <c r="S99" s="81"/>
      <c r="T99" s="80"/>
      <c r="U99" s="80"/>
      <c r="V99" s="60"/>
      <c r="W99" s="64"/>
    </row>
    <row r="100" spans="2:23" ht="12.75" customHeight="1">
      <c r="B100" s="89" t="s">
        <v>155</v>
      </c>
      <c r="C100" s="82" t="s">
        <v>376</v>
      </c>
      <c r="D100" s="694" t="s">
        <v>73</v>
      </c>
      <c r="E100" s="694" t="s">
        <v>80</v>
      </c>
      <c r="F100" s="695" t="s">
        <v>227</v>
      </c>
      <c r="G100" s="76">
        <v>675000</v>
      </c>
      <c r="H100" s="76">
        <v>0</v>
      </c>
      <c r="I100" s="76">
        <v>10000</v>
      </c>
      <c r="J100" s="76">
        <v>10000</v>
      </c>
      <c r="K100" s="90"/>
      <c r="L100" s="90"/>
      <c r="M100" s="90"/>
      <c r="N100" s="380" t="s">
        <v>231</v>
      </c>
      <c r="O100" s="79"/>
      <c r="Q100" s="80"/>
      <c r="R100" s="80"/>
      <c r="S100" s="81"/>
      <c r="T100" s="80"/>
      <c r="U100" s="80"/>
      <c r="V100" s="60"/>
      <c r="W100" s="64"/>
    </row>
    <row r="101" spans="2:23" ht="12.75" customHeight="1">
      <c r="B101" s="92"/>
      <c r="C101" s="74" t="s">
        <v>377</v>
      </c>
      <c r="D101" s="685"/>
      <c r="E101" s="685"/>
      <c r="F101" s="119" t="s">
        <v>228</v>
      </c>
      <c r="G101" s="75">
        <v>659970</v>
      </c>
      <c r="H101" s="75">
        <v>0</v>
      </c>
      <c r="I101" s="75">
        <v>0</v>
      </c>
      <c r="J101" s="75">
        <v>0</v>
      </c>
      <c r="K101" s="75"/>
      <c r="L101" s="75"/>
      <c r="M101" s="75"/>
      <c r="N101" s="378"/>
      <c r="O101" s="79"/>
      <c r="Q101" s="80"/>
      <c r="R101" s="80"/>
      <c r="S101" s="81"/>
      <c r="T101" s="80"/>
      <c r="U101" s="80"/>
      <c r="V101" s="60"/>
      <c r="W101" s="64"/>
    </row>
    <row r="102" spans="2:23" ht="12.75" customHeight="1">
      <c r="B102" s="697" t="s">
        <v>158</v>
      </c>
      <c r="C102" s="82" t="s">
        <v>378</v>
      </c>
      <c r="D102" s="694" t="s">
        <v>53</v>
      </c>
      <c r="E102" s="707" t="s">
        <v>80</v>
      </c>
      <c r="F102" s="695" t="s">
        <v>374</v>
      </c>
      <c r="G102" s="76">
        <v>4922000</v>
      </c>
      <c r="H102" s="76">
        <v>0</v>
      </c>
      <c r="I102" s="76">
        <v>40000</v>
      </c>
      <c r="J102" s="76">
        <v>40000</v>
      </c>
      <c r="K102" s="90"/>
      <c r="L102" s="90"/>
      <c r="M102" s="90"/>
      <c r="N102" s="380" t="s">
        <v>379</v>
      </c>
      <c r="O102" s="79"/>
      <c r="Q102" s="80"/>
      <c r="R102" s="80"/>
      <c r="S102" s="81"/>
      <c r="T102" s="80"/>
      <c r="U102" s="80"/>
      <c r="V102" s="60"/>
      <c r="W102" s="64"/>
    </row>
    <row r="103" spans="2:23" ht="12.75" customHeight="1">
      <c r="B103" s="682"/>
      <c r="C103" s="71" t="s">
        <v>380</v>
      </c>
      <c r="D103" s="683"/>
      <c r="E103" s="691"/>
      <c r="F103" s="115" t="s">
        <v>370</v>
      </c>
      <c r="G103" s="84">
        <v>4850000</v>
      </c>
      <c r="H103" s="84">
        <v>0</v>
      </c>
      <c r="I103" s="84">
        <v>0</v>
      </c>
      <c r="J103" s="84">
        <v>0</v>
      </c>
      <c r="K103" s="84"/>
      <c r="L103" s="84"/>
      <c r="M103" s="84"/>
      <c r="N103" s="379" t="s">
        <v>381</v>
      </c>
      <c r="O103" s="79"/>
      <c r="Q103" s="80"/>
      <c r="R103" s="80"/>
      <c r="S103" s="81"/>
      <c r="T103" s="80"/>
      <c r="U103" s="80"/>
      <c r="V103" s="60"/>
      <c r="W103" s="64"/>
    </row>
    <row r="104" spans="2:23" ht="12.75" customHeight="1">
      <c r="B104" s="697" t="s">
        <v>177</v>
      </c>
      <c r="C104" s="82" t="s">
        <v>382</v>
      </c>
      <c r="D104" s="694" t="s">
        <v>53</v>
      </c>
      <c r="E104" s="707" t="s">
        <v>80</v>
      </c>
      <c r="F104" s="695" t="s">
        <v>374</v>
      </c>
      <c r="G104" s="86">
        <v>215000</v>
      </c>
      <c r="H104" s="86">
        <v>0</v>
      </c>
      <c r="I104" s="86">
        <v>1000</v>
      </c>
      <c r="J104" s="86">
        <v>1000</v>
      </c>
      <c r="K104" s="90"/>
      <c r="L104" s="90"/>
      <c r="M104" s="90"/>
      <c r="N104" s="380" t="s">
        <v>226</v>
      </c>
      <c r="O104" s="79"/>
      <c r="Q104" s="80"/>
      <c r="R104" s="80"/>
      <c r="S104" s="81"/>
      <c r="T104" s="80"/>
      <c r="U104" s="80"/>
      <c r="V104" s="60"/>
      <c r="W104" s="64"/>
    </row>
    <row r="105" spans="2:23" ht="12.75" customHeight="1">
      <c r="B105" s="684"/>
      <c r="C105" s="74" t="s">
        <v>53</v>
      </c>
      <c r="D105" s="685"/>
      <c r="E105" s="687"/>
      <c r="F105" s="119" t="s">
        <v>58</v>
      </c>
      <c r="G105" s="75">
        <v>200000</v>
      </c>
      <c r="H105" s="75">
        <v>0</v>
      </c>
      <c r="I105" s="75">
        <v>0</v>
      </c>
      <c r="J105" s="75">
        <v>0</v>
      </c>
      <c r="K105" s="75"/>
      <c r="L105" s="75"/>
      <c r="M105" s="75"/>
      <c r="N105" s="378"/>
      <c r="O105" s="79"/>
      <c r="Q105" s="80"/>
      <c r="R105" s="80"/>
      <c r="S105" s="81"/>
      <c r="T105" s="80"/>
      <c r="U105" s="80"/>
      <c r="V105" s="60"/>
      <c r="W105" s="64"/>
    </row>
    <row r="106" spans="2:23" ht="12.75" customHeight="1">
      <c r="B106" s="682" t="s">
        <v>178</v>
      </c>
      <c r="C106" s="71" t="s">
        <v>383</v>
      </c>
      <c r="D106" s="683" t="s">
        <v>53</v>
      </c>
      <c r="E106" s="691" t="s">
        <v>80</v>
      </c>
      <c r="F106" s="115" t="s">
        <v>374</v>
      </c>
      <c r="G106" s="72">
        <v>318000</v>
      </c>
      <c r="H106" s="72">
        <v>0</v>
      </c>
      <c r="I106" s="72">
        <v>10000</v>
      </c>
      <c r="J106" s="72">
        <v>10000</v>
      </c>
      <c r="K106" s="84"/>
      <c r="L106" s="84"/>
      <c r="M106" s="84"/>
      <c r="N106" s="379" t="s">
        <v>231</v>
      </c>
      <c r="O106" s="79"/>
      <c r="Q106" s="80"/>
      <c r="R106" s="80"/>
      <c r="S106" s="81"/>
      <c r="T106" s="80"/>
      <c r="U106" s="80"/>
      <c r="V106" s="60"/>
      <c r="W106" s="64"/>
    </row>
    <row r="107" spans="2:23" ht="12.75" customHeight="1">
      <c r="B107" s="682"/>
      <c r="C107" s="71" t="s">
        <v>384</v>
      </c>
      <c r="D107" s="683"/>
      <c r="E107" s="691"/>
      <c r="F107" s="115" t="s">
        <v>58</v>
      </c>
      <c r="G107" s="84">
        <v>300000</v>
      </c>
      <c r="H107" s="84">
        <v>0</v>
      </c>
      <c r="I107" s="84">
        <v>0</v>
      </c>
      <c r="J107" s="84">
        <v>0</v>
      </c>
      <c r="K107" s="84"/>
      <c r="L107" s="84"/>
      <c r="M107" s="84"/>
      <c r="N107" s="379"/>
      <c r="O107" s="79"/>
      <c r="Q107" s="80"/>
      <c r="R107" s="80"/>
      <c r="S107" s="81"/>
      <c r="T107" s="80"/>
      <c r="U107" s="80"/>
      <c r="V107" s="60"/>
      <c r="W107" s="64"/>
    </row>
    <row r="108" spans="2:23" ht="12.75" customHeight="1">
      <c r="B108" s="697" t="s">
        <v>179</v>
      </c>
      <c r="C108" s="82" t="s">
        <v>385</v>
      </c>
      <c r="D108" s="694" t="s">
        <v>53</v>
      </c>
      <c r="E108" s="694" t="s">
        <v>80</v>
      </c>
      <c r="F108" s="695" t="s">
        <v>374</v>
      </c>
      <c r="G108" s="76">
        <v>1357760</v>
      </c>
      <c r="H108" s="76">
        <v>0</v>
      </c>
      <c r="I108" s="76">
        <v>20000</v>
      </c>
      <c r="J108" s="76">
        <v>20000</v>
      </c>
      <c r="K108" s="76"/>
      <c r="L108" s="76"/>
      <c r="M108" s="76"/>
      <c r="N108" s="380" t="s">
        <v>231</v>
      </c>
      <c r="O108" s="79"/>
      <c r="Q108" s="80"/>
      <c r="R108" s="80"/>
      <c r="S108" s="81"/>
      <c r="T108" s="80"/>
      <c r="U108" s="80"/>
      <c r="V108" s="60"/>
      <c r="W108" s="64"/>
    </row>
    <row r="109" spans="2:23" ht="12.75" customHeight="1">
      <c r="B109" s="684"/>
      <c r="C109" s="74" t="s">
        <v>384</v>
      </c>
      <c r="D109" s="685"/>
      <c r="E109" s="685"/>
      <c r="F109" s="119" t="s">
        <v>228</v>
      </c>
      <c r="G109" s="75">
        <v>1327760</v>
      </c>
      <c r="H109" s="75">
        <v>0</v>
      </c>
      <c r="I109" s="75">
        <v>0</v>
      </c>
      <c r="J109" s="75">
        <v>0</v>
      </c>
      <c r="K109" s="75"/>
      <c r="L109" s="75"/>
      <c r="M109" s="75"/>
      <c r="N109" s="378"/>
      <c r="O109" s="79"/>
      <c r="Q109" s="80"/>
      <c r="R109" s="80"/>
      <c r="S109" s="81"/>
      <c r="T109" s="80"/>
      <c r="U109" s="80"/>
      <c r="V109" s="60"/>
      <c r="W109" s="64"/>
    </row>
    <row r="110" spans="2:23" ht="12.75" customHeight="1">
      <c r="B110" s="89" t="s">
        <v>180</v>
      </c>
      <c r="C110" s="82" t="s">
        <v>386</v>
      </c>
      <c r="D110" s="694" t="s">
        <v>66</v>
      </c>
      <c r="E110" s="707" t="s">
        <v>80</v>
      </c>
      <c r="F110" s="695" t="s">
        <v>374</v>
      </c>
      <c r="G110" s="86">
        <v>388940</v>
      </c>
      <c r="H110" s="86">
        <v>0</v>
      </c>
      <c r="I110" s="86">
        <v>20000</v>
      </c>
      <c r="J110" s="86">
        <v>20000</v>
      </c>
      <c r="K110" s="84"/>
      <c r="L110" s="84"/>
      <c r="M110" s="84"/>
      <c r="N110" s="379" t="s">
        <v>252</v>
      </c>
      <c r="O110" s="79"/>
      <c r="Q110" s="80"/>
      <c r="R110" s="80"/>
      <c r="S110" s="81"/>
      <c r="T110" s="80"/>
      <c r="U110" s="80"/>
      <c r="V110" s="60"/>
      <c r="W110" s="64"/>
    </row>
    <row r="111" spans="2:23" ht="12.75" customHeight="1">
      <c r="B111" s="87"/>
      <c r="C111" s="71" t="s">
        <v>66</v>
      </c>
      <c r="D111" s="683"/>
      <c r="E111" s="691"/>
      <c r="F111" s="115" t="s">
        <v>58</v>
      </c>
      <c r="G111" s="84">
        <v>331940</v>
      </c>
      <c r="H111" s="84">
        <v>0</v>
      </c>
      <c r="I111" s="84">
        <v>0</v>
      </c>
      <c r="J111" s="84">
        <v>0</v>
      </c>
      <c r="K111" s="84"/>
      <c r="L111" s="84"/>
      <c r="M111" s="84"/>
      <c r="N111" s="379"/>
      <c r="O111" s="79"/>
      <c r="Q111" s="80"/>
      <c r="R111" s="80"/>
      <c r="S111" s="81"/>
      <c r="T111" s="80"/>
      <c r="U111" s="80"/>
      <c r="V111" s="60"/>
      <c r="W111" s="64"/>
    </row>
    <row r="112" spans="2:23" ht="12.75" customHeight="1">
      <c r="B112" s="697" t="s">
        <v>181</v>
      </c>
      <c r="C112" s="82" t="s">
        <v>387</v>
      </c>
      <c r="D112" s="694" t="s">
        <v>66</v>
      </c>
      <c r="E112" s="707" t="s">
        <v>80</v>
      </c>
      <c r="F112" s="695" t="s">
        <v>374</v>
      </c>
      <c r="G112" s="86">
        <v>544810</v>
      </c>
      <c r="H112" s="86">
        <v>0</v>
      </c>
      <c r="I112" s="86">
        <v>20000</v>
      </c>
      <c r="J112" s="86">
        <v>20000</v>
      </c>
      <c r="K112" s="86"/>
      <c r="L112" s="90"/>
      <c r="M112" s="90"/>
      <c r="N112" s="380" t="s">
        <v>252</v>
      </c>
      <c r="O112" s="79"/>
      <c r="Q112" s="80"/>
      <c r="R112" s="80"/>
      <c r="S112" s="81"/>
      <c r="T112" s="80"/>
      <c r="U112" s="80"/>
      <c r="V112" s="60"/>
      <c r="W112" s="64"/>
    </row>
    <row r="113" spans="2:23" ht="12.75" customHeight="1">
      <c r="B113" s="684"/>
      <c r="C113" s="74" t="s">
        <v>388</v>
      </c>
      <c r="D113" s="685"/>
      <c r="E113" s="687"/>
      <c r="F113" s="119" t="s">
        <v>228</v>
      </c>
      <c r="G113" s="75">
        <v>487810</v>
      </c>
      <c r="H113" s="75">
        <v>0</v>
      </c>
      <c r="I113" s="75">
        <v>0</v>
      </c>
      <c r="J113" s="75">
        <v>0</v>
      </c>
      <c r="K113" s="75"/>
      <c r="L113" s="75"/>
      <c r="M113" s="75"/>
      <c r="N113" s="378"/>
      <c r="O113" s="79"/>
      <c r="Q113" s="80"/>
      <c r="R113" s="80"/>
      <c r="S113" s="81"/>
      <c r="T113" s="80"/>
      <c r="U113" s="80"/>
      <c r="V113" s="60"/>
      <c r="W113" s="64"/>
    </row>
    <row r="114" spans="2:23" ht="12.75" customHeight="1">
      <c r="B114" s="682" t="s">
        <v>182</v>
      </c>
      <c r="C114" s="71" t="s">
        <v>389</v>
      </c>
      <c r="D114" s="683" t="s">
        <v>66</v>
      </c>
      <c r="E114" s="691" t="s">
        <v>80</v>
      </c>
      <c r="F114" s="115" t="s">
        <v>374</v>
      </c>
      <c r="G114" s="86">
        <v>544810</v>
      </c>
      <c r="H114" s="86">
        <v>0</v>
      </c>
      <c r="I114" s="86">
        <v>20000</v>
      </c>
      <c r="J114" s="86">
        <v>20000</v>
      </c>
      <c r="K114" s="86"/>
      <c r="L114" s="84"/>
      <c r="M114" s="84"/>
      <c r="N114" s="379" t="s">
        <v>252</v>
      </c>
      <c r="O114" s="79"/>
      <c r="Q114" s="80"/>
      <c r="R114" s="80"/>
      <c r="S114" s="81"/>
      <c r="T114" s="80"/>
      <c r="U114" s="80"/>
      <c r="V114" s="60"/>
      <c r="W114" s="64"/>
    </row>
    <row r="115" spans="2:23" ht="12.75" customHeight="1">
      <c r="B115" s="682"/>
      <c r="C115" s="71" t="s">
        <v>66</v>
      </c>
      <c r="D115" s="683"/>
      <c r="E115" s="691"/>
      <c r="F115" s="115" t="s">
        <v>228</v>
      </c>
      <c r="G115" s="84">
        <v>487810</v>
      </c>
      <c r="H115" s="84">
        <v>0</v>
      </c>
      <c r="I115" s="84">
        <v>0</v>
      </c>
      <c r="J115" s="84">
        <v>0</v>
      </c>
      <c r="K115" s="84"/>
      <c r="L115" s="84"/>
      <c r="M115" s="84"/>
      <c r="N115" s="379"/>
      <c r="O115" s="79"/>
      <c r="Q115" s="80"/>
      <c r="R115" s="80"/>
      <c r="S115" s="81"/>
      <c r="T115" s="80"/>
      <c r="U115" s="80"/>
      <c r="V115" s="60"/>
      <c r="W115" s="64"/>
    </row>
    <row r="116" spans="2:23" ht="12.75" customHeight="1">
      <c r="B116" s="697" t="s">
        <v>183</v>
      </c>
      <c r="C116" s="82" t="s">
        <v>390</v>
      </c>
      <c r="D116" s="694" t="s">
        <v>66</v>
      </c>
      <c r="E116" s="707" t="s">
        <v>80</v>
      </c>
      <c r="F116" s="695" t="s">
        <v>374</v>
      </c>
      <c r="G116" s="86">
        <v>1052820</v>
      </c>
      <c r="H116" s="86">
        <v>0</v>
      </c>
      <c r="I116" s="86">
        <v>20000</v>
      </c>
      <c r="J116" s="86">
        <v>20000</v>
      </c>
      <c r="K116" s="86"/>
      <c r="L116" s="90"/>
      <c r="M116" s="90"/>
      <c r="N116" s="380" t="s">
        <v>252</v>
      </c>
      <c r="O116" s="79"/>
      <c r="Q116" s="80"/>
      <c r="R116" s="80"/>
      <c r="S116" s="81"/>
      <c r="T116" s="80"/>
      <c r="U116" s="80"/>
      <c r="V116" s="60"/>
      <c r="W116" s="64"/>
    </row>
    <row r="117" spans="2:23" ht="12.75" customHeight="1">
      <c r="B117" s="684"/>
      <c r="C117" s="74" t="s">
        <v>66</v>
      </c>
      <c r="D117" s="685"/>
      <c r="E117" s="687"/>
      <c r="F117" s="119" t="s">
        <v>370</v>
      </c>
      <c r="G117" s="75">
        <v>995820</v>
      </c>
      <c r="H117" s="75">
        <v>0</v>
      </c>
      <c r="I117" s="75">
        <v>0</v>
      </c>
      <c r="J117" s="75">
        <v>0</v>
      </c>
      <c r="K117" s="75"/>
      <c r="L117" s="75"/>
      <c r="M117" s="75"/>
      <c r="N117" s="378"/>
      <c r="O117" s="79"/>
      <c r="Q117" s="80"/>
      <c r="R117" s="80"/>
      <c r="S117" s="81"/>
      <c r="T117" s="80"/>
      <c r="U117" s="80"/>
      <c r="V117" s="60"/>
      <c r="W117" s="64"/>
    </row>
    <row r="118" spans="2:23" ht="12.75" customHeight="1">
      <c r="B118" s="682" t="s">
        <v>262</v>
      </c>
      <c r="C118" s="71" t="s">
        <v>391</v>
      </c>
      <c r="D118" s="683" t="s">
        <v>71</v>
      </c>
      <c r="E118" s="691" t="s">
        <v>80</v>
      </c>
      <c r="F118" s="115" t="s">
        <v>227</v>
      </c>
      <c r="G118" s="86">
        <v>875000</v>
      </c>
      <c r="H118" s="86">
        <v>0</v>
      </c>
      <c r="I118" s="86">
        <v>20000</v>
      </c>
      <c r="J118" s="86">
        <v>20000</v>
      </c>
      <c r="K118" s="86"/>
      <c r="L118" s="84"/>
      <c r="M118" s="84"/>
      <c r="N118" s="379" t="s">
        <v>252</v>
      </c>
      <c r="O118" s="79"/>
      <c r="Q118" s="80"/>
      <c r="R118" s="80"/>
      <c r="S118" s="81"/>
      <c r="T118" s="80"/>
      <c r="U118" s="80"/>
      <c r="V118" s="60"/>
      <c r="W118" s="64"/>
    </row>
    <row r="119" spans="2:23" ht="12.75" customHeight="1" thickBot="1">
      <c r="B119" s="682"/>
      <c r="C119" s="71" t="s">
        <v>71</v>
      </c>
      <c r="D119" s="683"/>
      <c r="E119" s="691"/>
      <c r="F119" s="115" t="s">
        <v>58</v>
      </c>
      <c r="G119" s="84">
        <v>850000</v>
      </c>
      <c r="H119" s="84">
        <v>0</v>
      </c>
      <c r="I119" s="84">
        <v>0</v>
      </c>
      <c r="J119" s="84">
        <v>0</v>
      </c>
      <c r="K119" s="84"/>
      <c r="L119" s="84"/>
      <c r="M119" s="84"/>
      <c r="N119" s="379"/>
      <c r="O119" s="79"/>
      <c r="Q119" s="80"/>
      <c r="R119" s="80"/>
      <c r="S119" s="81"/>
      <c r="T119" s="80"/>
      <c r="U119" s="80"/>
      <c r="V119" s="60"/>
      <c r="W119" s="64"/>
    </row>
    <row r="120" spans="2:23" ht="25.5" customHeight="1" thickBot="1">
      <c r="B120" s="281"/>
      <c r="C120" s="711" t="s">
        <v>172</v>
      </c>
      <c r="D120" s="712" t="s">
        <v>50</v>
      </c>
      <c r="E120" s="712" t="s">
        <v>50</v>
      </c>
      <c r="F120" s="712" t="s">
        <v>50</v>
      </c>
      <c r="G120" s="713">
        <v>3017536</v>
      </c>
      <c r="H120" s="713"/>
      <c r="I120" s="713">
        <v>3017536</v>
      </c>
      <c r="J120" s="713">
        <v>3017536</v>
      </c>
      <c r="K120" s="713">
        <v>0</v>
      </c>
      <c r="L120" s="713">
        <f>SUM(L121:L121)</f>
        <v>0</v>
      </c>
      <c r="M120" s="713">
        <f>SUM(M121:M121)</f>
        <v>0</v>
      </c>
      <c r="N120" s="713"/>
      <c r="O120" s="95"/>
      <c r="Q120" s="95"/>
      <c r="R120" s="95"/>
      <c r="S120" s="95"/>
      <c r="T120" s="95"/>
      <c r="U120" s="95"/>
      <c r="V120" s="60"/>
      <c r="W120" s="64"/>
    </row>
    <row r="121" spans="2:23" ht="12.75" customHeight="1" thickBot="1">
      <c r="B121" s="281" t="s">
        <v>154</v>
      </c>
      <c r="C121" s="282"/>
      <c r="D121" s="283"/>
      <c r="E121" s="283"/>
      <c r="F121" s="284"/>
      <c r="G121" s="285"/>
      <c r="H121" s="285"/>
      <c r="I121" s="285"/>
      <c r="J121" s="285"/>
      <c r="K121" s="285"/>
      <c r="L121" s="285"/>
      <c r="M121" s="285"/>
      <c r="N121" s="285"/>
      <c r="O121" s="100"/>
      <c r="Q121" s="100"/>
      <c r="R121" s="100"/>
      <c r="S121" s="100"/>
      <c r="T121" s="100"/>
      <c r="U121" s="100"/>
      <c r="V121" s="60"/>
      <c r="W121" s="64"/>
    </row>
    <row r="122" spans="1:23" ht="25.5" customHeight="1" thickBot="1">
      <c r="A122" s="60"/>
      <c r="B122" s="281"/>
      <c r="C122" s="711" t="s">
        <v>102</v>
      </c>
      <c r="D122" s="714" t="s">
        <v>50</v>
      </c>
      <c r="E122" s="714" t="s">
        <v>50</v>
      </c>
      <c r="F122" s="714" t="s">
        <v>50</v>
      </c>
      <c r="G122" s="715">
        <f aca="true" t="shared" si="6" ref="G122:M122">SUM(G123:G127)</f>
        <v>0</v>
      </c>
      <c r="H122" s="715">
        <f t="shared" si="6"/>
        <v>0</v>
      </c>
      <c r="I122" s="715">
        <f t="shared" si="6"/>
        <v>240000</v>
      </c>
      <c r="J122" s="715">
        <f t="shared" si="6"/>
        <v>240000</v>
      </c>
      <c r="K122" s="715">
        <f t="shared" si="6"/>
        <v>0</v>
      </c>
      <c r="L122" s="715">
        <f t="shared" si="6"/>
        <v>0</v>
      </c>
      <c r="M122" s="715">
        <f t="shared" si="6"/>
        <v>0</v>
      </c>
      <c r="N122" s="715"/>
      <c r="O122" s="95"/>
      <c r="Q122" s="95"/>
      <c r="R122" s="95"/>
      <c r="S122" s="95"/>
      <c r="T122" s="95"/>
      <c r="U122" s="95"/>
      <c r="V122" s="60"/>
      <c r="W122" s="64"/>
    </row>
    <row r="123" spans="1:23" s="104" customFormat="1" ht="12.75" customHeight="1">
      <c r="A123" s="101"/>
      <c r="B123" s="716" t="s">
        <v>51</v>
      </c>
      <c r="C123" s="717" t="s">
        <v>103</v>
      </c>
      <c r="D123" s="718"/>
      <c r="E123" s="718"/>
      <c r="F123" s="719"/>
      <c r="G123" s="102"/>
      <c r="H123" s="102"/>
      <c r="I123" s="102">
        <v>100000</v>
      </c>
      <c r="J123" s="102">
        <v>100000</v>
      </c>
      <c r="K123" s="102"/>
      <c r="L123" s="102"/>
      <c r="M123" s="102"/>
      <c r="N123" s="720"/>
      <c r="O123" s="103"/>
      <c r="Q123" s="105"/>
      <c r="R123" s="105"/>
      <c r="S123" s="106"/>
      <c r="T123" s="105"/>
      <c r="U123" s="105"/>
      <c r="V123" s="107"/>
      <c r="W123" s="108"/>
    </row>
    <row r="124" spans="1:23" s="104" customFormat="1" ht="12.75" customHeight="1">
      <c r="A124" s="101"/>
      <c r="B124" s="721" t="s">
        <v>59</v>
      </c>
      <c r="C124" s="722" t="s">
        <v>104</v>
      </c>
      <c r="D124" s="723"/>
      <c r="E124" s="723"/>
      <c r="F124" s="724"/>
      <c r="G124" s="109"/>
      <c r="H124" s="109">
        <v>0</v>
      </c>
      <c r="I124" s="109">
        <v>100000</v>
      </c>
      <c r="J124" s="109">
        <v>100000</v>
      </c>
      <c r="K124" s="109"/>
      <c r="L124" s="109"/>
      <c r="M124" s="109"/>
      <c r="N124" s="725"/>
      <c r="O124" s="103"/>
      <c r="Q124" s="105"/>
      <c r="R124" s="105"/>
      <c r="S124" s="106"/>
      <c r="T124" s="105"/>
      <c r="U124" s="105"/>
      <c r="V124" s="107"/>
      <c r="W124" s="108"/>
    </row>
    <row r="125" spans="1:23" s="104" customFormat="1" ht="12.75" customHeight="1">
      <c r="A125" s="101"/>
      <c r="B125" s="721" t="s">
        <v>62</v>
      </c>
      <c r="C125" s="722" t="s">
        <v>105</v>
      </c>
      <c r="D125" s="723"/>
      <c r="E125" s="723"/>
      <c r="F125" s="724"/>
      <c r="G125" s="109"/>
      <c r="H125" s="109">
        <v>0</v>
      </c>
      <c r="I125" s="109">
        <v>40000</v>
      </c>
      <c r="J125" s="109">
        <v>40000</v>
      </c>
      <c r="K125" s="109"/>
      <c r="L125" s="109"/>
      <c r="M125" s="109"/>
      <c r="N125" s="725"/>
      <c r="O125" s="103"/>
      <c r="Q125" s="105"/>
      <c r="R125" s="105"/>
      <c r="S125" s="106"/>
      <c r="T125" s="105"/>
      <c r="U125" s="105"/>
      <c r="V125" s="107"/>
      <c r="W125" s="108"/>
    </row>
    <row r="126" spans="1:23" s="104" customFormat="1" ht="12.75" customHeight="1">
      <c r="A126" s="101"/>
      <c r="B126" s="721" t="s">
        <v>64</v>
      </c>
      <c r="C126" s="722" t="s">
        <v>106</v>
      </c>
      <c r="D126" s="723"/>
      <c r="E126" s="723"/>
      <c r="F126" s="724"/>
      <c r="G126" s="109"/>
      <c r="H126" s="109">
        <v>0</v>
      </c>
      <c r="I126" s="109">
        <v>0</v>
      </c>
      <c r="J126" s="109">
        <v>0</v>
      </c>
      <c r="K126" s="109"/>
      <c r="L126" s="109"/>
      <c r="M126" s="109"/>
      <c r="N126" s="725"/>
      <c r="O126" s="103"/>
      <c r="Q126" s="105"/>
      <c r="R126" s="105"/>
      <c r="S126" s="106"/>
      <c r="T126" s="105"/>
      <c r="U126" s="105"/>
      <c r="V126" s="107"/>
      <c r="W126" s="108"/>
    </row>
    <row r="127" spans="1:23" s="104" customFormat="1" ht="12.75" customHeight="1">
      <c r="A127" s="101"/>
      <c r="B127" s="721" t="s">
        <v>70</v>
      </c>
      <c r="C127" s="722" t="s">
        <v>159</v>
      </c>
      <c r="D127" s="723"/>
      <c r="E127" s="723"/>
      <c r="F127" s="724"/>
      <c r="G127" s="109"/>
      <c r="H127" s="109"/>
      <c r="I127" s="109">
        <v>0</v>
      </c>
      <c r="J127" s="109">
        <v>0</v>
      </c>
      <c r="K127" s="109"/>
      <c r="L127" s="109"/>
      <c r="M127" s="109"/>
      <c r="N127" s="725"/>
      <c r="O127" s="103"/>
      <c r="Q127" s="105"/>
      <c r="R127" s="105"/>
      <c r="S127" s="106"/>
      <c r="T127" s="105"/>
      <c r="U127" s="105"/>
      <c r="V127" s="107"/>
      <c r="W127" s="108"/>
    </row>
    <row r="128" spans="1:23" s="104" customFormat="1" ht="12.75" customHeight="1" thickBot="1">
      <c r="A128" s="101"/>
      <c r="B128" s="87"/>
      <c r="C128" s="726" t="s">
        <v>107</v>
      </c>
      <c r="D128" s="683"/>
      <c r="E128" s="683"/>
      <c r="F128" s="115"/>
      <c r="G128" s="696"/>
      <c r="H128" s="696"/>
      <c r="I128" s="727"/>
      <c r="J128" s="696"/>
      <c r="K128" s="696"/>
      <c r="L128" s="696"/>
      <c r="M128" s="696"/>
      <c r="N128" s="728"/>
      <c r="O128" s="103"/>
      <c r="P128" s="107"/>
      <c r="Q128" s="110"/>
      <c r="R128" s="110"/>
      <c r="S128" s="81"/>
      <c r="T128" s="110"/>
      <c r="U128" s="110"/>
      <c r="V128" s="107"/>
      <c r="W128" s="108"/>
    </row>
    <row r="129" spans="2:23" ht="12.75" customHeight="1">
      <c r="B129" s="111"/>
      <c r="C129" s="672" t="s">
        <v>108</v>
      </c>
      <c r="D129" s="673" t="s">
        <v>50</v>
      </c>
      <c r="E129" s="673" t="s">
        <v>50</v>
      </c>
      <c r="F129" s="673" t="s">
        <v>50</v>
      </c>
      <c r="G129" s="674">
        <f>SUM(G131+G133+G135+G137+G139+G141+G143+G145+G147)</f>
        <v>27968764</v>
      </c>
      <c r="H129" s="674">
        <f aca="true" t="shared" si="7" ref="H129:M129">SUM(H131+H133+H135+H137+H139+H141+H143+H145+H147)</f>
        <v>4711754</v>
      </c>
      <c r="I129" s="674">
        <f t="shared" si="7"/>
        <v>12982626</v>
      </c>
      <c r="J129" s="674">
        <f t="shared" si="7"/>
        <v>805830</v>
      </c>
      <c r="K129" s="674">
        <f t="shared" si="7"/>
        <v>1826522</v>
      </c>
      <c r="L129" s="674">
        <f t="shared" si="7"/>
        <v>10350274</v>
      </c>
      <c r="M129" s="674">
        <f t="shared" si="7"/>
        <v>0</v>
      </c>
      <c r="N129" s="222"/>
      <c r="O129" s="70"/>
      <c r="Q129" s="70"/>
      <c r="R129" s="70"/>
      <c r="S129" s="70"/>
      <c r="T129" s="70"/>
      <c r="U129" s="70"/>
      <c r="V129" s="60"/>
      <c r="W129" s="64"/>
    </row>
    <row r="130" spans="2:23" ht="12.75" customHeight="1" thickBot="1">
      <c r="B130" s="676"/>
      <c r="C130" s="677"/>
      <c r="D130" s="678" t="s">
        <v>50</v>
      </c>
      <c r="E130" s="678" t="s">
        <v>50</v>
      </c>
      <c r="F130" s="678" t="s">
        <v>50</v>
      </c>
      <c r="G130" s="679">
        <f>SUM(G132+G134+G136+G138+G140+G142+G144+G146+G148)</f>
        <v>27204511</v>
      </c>
      <c r="H130" s="679">
        <f aca="true" t="shared" si="8" ref="H130:M130">SUM(H132+H134+H136+H138+H140+H142+H144+H146+H148)</f>
        <v>4206020</v>
      </c>
      <c r="I130" s="679">
        <f t="shared" si="8"/>
        <v>12811680</v>
      </c>
      <c r="J130" s="679">
        <f t="shared" si="8"/>
        <v>640584</v>
      </c>
      <c r="K130" s="679">
        <f t="shared" si="8"/>
        <v>1825664</v>
      </c>
      <c r="L130" s="679">
        <f t="shared" si="8"/>
        <v>10345432</v>
      </c>
      <c r="M130" s="679">
        <f t="shared" si="8"/>
        <v>0</v>
      </c>
      <c r="N130" s="699"/>
      <c r="O130" s="70"/>
      <c r="Q130" s="83"/>
      <c r="R130" s="83"/>
      <c r="S130" s="83"/>
      <c r="T130" s="83"/>
      <c r="U130" s="83"/>
      <c r="V130" s="60"/>
      <c r="W130" s="64"/>
    </row>
    <row r="131" spans="2:23" ht="12.75" customHeight="1">
      <c r="B131" s="111" t="s">
        <v>51</v>
      </c>
      <c r="C131" s="71" t="s">
        <v>109</v>
      </c>
      <c r="D131" s="683" t="s">
        <v>53</v>
      </c>
      <c r="E131" s="691" t="s">
        <v>80</v>
      </c>
      <c r="F131" s="115" t="s">
        <v>94</v>
      </c>
      <c r="G131" s="72">
        <v>5145057</v>
      </c>
      <c r="H131" s="72">
        <v>1518338</v>
      </c>
      <c r="I131" s="72">
        <v>3626719</v>
      </c>
      <c r="J131" s="72">
        <v>320635</v>
      </c>
      <c r="K131" s="72">
        <v>495913</v>
      </c>
      <c r="L131" s="72">
        <v>2810171</v>
      </c>
      <c r="M131" s="112"/>
      <c r="N131" s="379" t="s">
        <v>346</v>
      </c>
      <c r="O131" s="70"/>
      <c r="Q131" s="94"/>
      <c r="R131" s="94"/>
      <c r="S131" s="94"/>
      <c r="T131" s="94"/>
      <c r="U131" s="113"/>
      <c r="V131" s="113"/>
      <c r="W131" s="64"/>
    </row>
    <row r="132" spans="2:23" ht="12.75" customHeight="1">
      <c r="B132" s="92"/>
      <c r="C132" s="74" t="s">
        <v>110</v>
      </c>
      <c r="D132" s="685"/>
      <c r="E132" s="687"/>
      <c r="F132" s="119" t="s">
        <v>81</v>
      </c>
      <c r="G132" s="75">
        <v>4979088</v>
      </c>
      <c r="H132" s="75">
        <v>1500000</v>
      </c>
      <c r="I132" s="75">
        <v>3479088</v>
      </c>
      <c r="J132" s="75">
        <v>173954</v>
      </c>
      <c r="K132" s="75">
        <v>495770</v>
      </c>
      <c r="L132" s="75">
        <v>2809364</v>
      </c>
      <c r="M132" s="114"/>
      <c r="N132" s="378"/>
      <c r="O132" s="70"/>
      <c r="Q132" s="110"/>
      <c r="R132" s="110"/>
      <c r="S132" s="85"/>
      <c r="T132" s="85"/>
      <c r="U132" s="85"/>
      <c r="V132" s="85"/>
      <c r="W132" s="64"/>
    </row>
    <row r="133" spans="2:23" ht="12.75" customHeight="1">
      <c r="B133" s="89" t="s">
        <v>59</v>
      </c>
      <c r="C133" s="71" t="s">
        <v>111</v>
      </c>
      <c r="D133" s="683" t="s">
        <v>66</v>
      </c>
      <c r="E133" s="691" t="s">
        <v>272</v>
      </c>
      <c r="F133" s="115" t="s">
        <v>94</v>
      </c>
      <c r="G133" s="72">
        <v>916883</v>
      </c>
      <c r="H133" s="72">
        <v>677145</v>
      </c>
      <c r="I133" s="72">
        <v>239738</v>
      </c>
      <c r="J133" s="72">
        <v>18679</v>
      </c>
      <c r="K133" s="72">
        <v>33159</v>
      </c>
      <c r="L133" s="72">
        <v>187900</v>
      </c>
      <c r="M133" s="116"/>
      <c r="N133" s="379" t="s">
        <v>347</v>
      </c>
      <c r="O133" s="70"/>
      <c r="Q133" s="94"/>
      <c r="R133" s="94"/>
      <c r="S133" s="94"/>
      <c r="T133" s="94"/>
      <c r="U133" s="94"/>
      <c r="V133" s="94"/>
      <c r="W133" s="64"/>
    </row>
    <row r="134" spans="2:23" ht="12.75" customHeight="1">
      <c r="B134" s="92"/>
      <c r="C134" s="74" t="s">
        <v>112</v>
      </c>
      <c r="D134" s="117"/>
      <c r="E134" s="118" t="s">
        <v>80</v>
      </c>
      <c r="F134" s="119" t="s">
        <v>81</v>
      </c>
      <c r="G134" s="75">
        <v>834365</v>
      </c>
      <c r="H134" s="75">
        <v>602671</v>
      </c>
      <c r="I134" s="75">
        <v>231694</v>
      </c>
      <c r="J134" s="75">
        <v>11585</v>
      </c>
      <c r="K134" s="75">
        <v>33016</v>
      </c>
      <c r="L134" s="75">
        <v>187093</v>
      </c>
      <c r="M134" s="93"/>
      <c r="N134" s="378"/>
      <c r="O134" s="70"/>
      <c r="Q134" s="110"/>
      <c r="R134" s="110"/>
      <c r="S134" s="85"/>
      <c r="T134" s="85"/>
      <c r="U134" s="85"/>
      <c r="V134" s="85"/>
      <c r="W134" s="64"/>
    </row>
    <row r="135" spans="2:23" ht="12.75" customHeight="1">
      <c r="B135" s="87" t="s">
        <v>62</v>
      </c>
      <c r="C135" s="71" t="s">
        <v>113</v>
      </c>
      <c r="D135" s="683" t="s">
        <v>71</v>
      </c>
      <c r="E135" s="683" t="s">
        <v>80</v>
      </c>
      <c r="F135" s="115" t="s">
        <v>94</v>
      </c>
      <c r="G135" s="72">
        <v>971313</v>
      </c>
      <c r="H135" s="72">
        <v>602438</v>
      </c>
      <c r="I135" s="72">
        <v>368875</v>
      </c>
      <c r="J135" s="72">
        <v>23386</v>
      </c>
      <c r="K135" s="72">
        <v>51824</v>
      </c>
      <c r="L135" s="72">
        <v>293665</v>
      </c>
      <c r="M135" s="72"/>
      <c r="N135" s="379" t="s">
        <v>347</v>
      </c>
      <c r="O135" s="70"/>
      <c r="Q135" s="110"/>
      <c r="R135" s="110"/>
      <c r="S135" s="85"/>
      <c r="T135" s="85"/>
      <c r="U135" s="85"/>
      <c r="V135" s="85"/>
      <c r="W135" s="64"/>
    </row>
    <row r="136" spans="2:23" ht="12.75" customHeight="1">
      <c r="B136" s="92"/>
      <c r="C136" s="74" t="s">
        <v>114</v>
      </c>
      <c r="D136" s="685"/>
      <c r="E136" s="685"/>
      <c r="F136" s="119" t="s">
        <v>81</v>
      </c>
      <c r="G136" s="75">
        <v>962673</v>
      </c>
      <c r="H136" s="75">
        <v>600000</v>
      </c>
      <c r="I136" s="75">
        <v>362673</v>
      </c>
      <c r="J136" s="75">
        <v>18134</v>
      </c>
      <c r="K136" s="75">
        <v>51681</v>
      </c>
      <c r="L136" s="75">
        <v>292858</v>
      </c>
      <c r="M136" s="75"/>
      <c r="N136" s="378"/>
      <c r="O136" s="70"/>
      <c r="Q136" s="110"/>
      <c r="R136" s="110"/>
      <c r="S136" s="85"/>
      <c r="T136" s="85"/>
      <c r="U136" s="85"/>
      <c r="V136" s="85"/>
      <c r="W136" s="64"/>
    </row>
    <row r="137" spans="2:23" ht="12.75" customHeight="1">
      <c r="B137" s="87" t="s">
        <v>64</v>
      </c>
      <c r="C137" s="71" t="s">
        <v>115</v>
      </c>
      <c r="D137" s="683" t="s">
        <v>71</v>
      </c>
      <c r="E137" s="683" t="s">
        <v>80</v>
      </c>
      <c r="F137" s="115" t="s">
        <v>94</v>
      </c>
      <c r="G137" s="72">
        <v>1409217</v>
      </c>
      <c r="H137" s="72">
        <v>663923</v>
      </c>
      <c r="I137" s="72">
        <v>745294</v>
      </c>
      <c r="J137" s="72">
        <v>43030</v>
      </c>
      <c r="K137" s="72">
        <v>105340</v>
      </c>
      <c r="L137" s="72">
        <v>596924</v>
      </c>
      <c r="M137" s="88"/>
      <c r="N137" s="379" t="s">
        <v>347</v>
      </c>
      <c r="O137" s="70"/>
      <c r="Q137" s="110"/>
      <c r="R137" s="110"/>
      <c r="S137" s="85"/>
      <c r="T137" s="85"/>
      <c r="U137" s="85"/>
      <c r="V137" s="85"/>
      <c r="W137" s="64"/>
    </row>
    <row r="138" spans="2:23" ht="12.75" customHeight="1">
      <c r="B138" s="92"/>
      <c r="C138" s="74" t="s">
        <v>116</v>
      </c>
      <c r="D138" s="685"/>
      <c r="E138" s="687"/>
      <c r="F138" s="119" t="s">
        <v>81</v>
      </c>
      <c r="G138" s="75">
        <v>1338225</v>
      </c>
      <c r="H138" s="75">
        <v>600000</v>
      </c>
      <c r="I138" s="75">
        <v>738225</v>
      </c>
      <c r="J138" s="75">
        <v>36911</v>
      </c>
      <c r="K138" s="75">
        <v>105197</v>
      </c>
      <c r="L138" s="75">
        <v>596117</v>
      </c>
      <c r="M138" s="93"/>
      <c r="N138" s="378"/>
      <c r="O138" s="70"/>
      <c r="Q138" s="110"/>
      <c r="R138" s="110"/>
      <c r="S138" s="85"/>
      <c r="T138" s="85"/>
      <c r="U138" s="85"/>
      <c r="V138" s="85"/>
      <c r="W138" s="64"/>
    </row>
    <row r="139" spans="2:23" ht="12.75" customHeight="1">
      <c r="B139" s="87" t="s">
        <v>70</v>
      </c>
      <c r="C139" s="71" t="s">
        <v>273</v>
      </c>
      <c r="D139" s="683" t="s">
        <v>71</v>
      </c>
      <c r="E139" s="683" t="s">
        <v>274</v>
      </c>
      <c r="F139" s="115" t="s">
        <v>275</v>
      </c>
      <c r="G139" s="72">
        <v>3330069</v>
      </c>
      <c r="H139" s="72">
        <v>361988</v>
      </c>
      <c r="I139" s="72">
        <v>1500000</v>
      </c>
      <c r="J139" s="72">
        <v>75000</v>
      </c>
      <c r="K139" s="72">
        <v>213750</v>
      </c>
      <c r="L139" s="72">
        <v>1211250</v>
      </c>
      <c r="M139" s="709"/>
      <c r="N139" s="379" t="s">
        <v>348</v>
      </c>
      <c r="O139" s="70"/>
      <c r="Q139" s="110"/>
      <c r="R139" s="110"/>
      <c r="S139" s="85"/>
      <c r="T139" s="85"/>
      <c r="U139" s="85"/>
      <c r="V139" s="85"/>
      <c r="W139" s="64"/>
    </row>
    <row r="140" spans="2:23" ht="12.75" customHeight="1">
      <c r="B140" s="92"/>
      <c r="C140" s="74" t="s">
        <v>276</v>
      </c>
      <c r="D140" s="685"/>
      <c r="E140" s="687" t="s">
        <v>80</v>
      </c>
      <c r="F140" s="119" t="s">
        <v>277</v>
      </c>
      <c r="G140" s="75">
        <v>3266082</v>
      </c>
      <c r="H140" s="75">
        <v>303349</v>
      </c>
      <c r="I140" s="75">
        <v>1500000</v>
      </c>
      <c r="J140" s="75">
        <v>75000</v>
      </c>
      <c r="K140" s="75">
        <v>213750</v>
      </c>
      <c r="L140" s="75">
        <v>1211250</v>
      </c>
      <c r="M140" s="75"/>
      <c r="N140" s="378"/>
      <c r="O140" s="70"/>
      <c r="Q140" s="110"/>
      <c r="R140" s="110"/>
      <c r="S140" s="85"/>
      <c r="T140" s="85"/>
      <c r="U140" s="85"/>
      <c r="V140" s="85"/>
      <c r="W140" s="64"/>
    </row>
    <row r="141" spans="2:23" ht="12.75" customHeight="1">
      <c r="B141" s="87" t="s">
        <v>72</v>
      </c>
      <c r="C141" s="71" t="s">
        <v>278</v>
      </c>
      <c r="D141" s="683" t="s">
        <v>71</v>
      </c>
      <c r="E141" s="691" t="s">
        <v>80</v>
      </c>
      <c r="F141" s="115" t="s">
        <v>164</v>
      </c>
      <c r="G141" s="72">
        <v>4150000</v>
      </c>
      <c r="H141" s="72">
        <v>391220</v>
      </c>
      <c r="I141" s="72">
        <v>1500000</v>
      </c>
      <c r="J141" s="72">
        <v>75000</v>
      </c>
      <c r="K141" s="72">
        <v>213750</v>
      </c>
      <c r="L141" s="72">
        <v>1211250</v>
      </c>
      <c r="M141" s="84"/>
      <c r="N141" s="379" t="s">
        <v>348</v>
      </c>
      <c r="O141" s="70"/>
      <c r="Q141" s="110"/>
      <c r="R141" s="110"/>
      <c r="S141" s="85"/>
      <c r="T141" s="85"/>
      <c r="U141" s="85"/>
      <c r="V141" s="85"/>
      <c r="W141" s="64"/>
    </row>
    <row r="142" spans="2:23" ht="12.75" customHeight="1">
      <c r="B142" s="87"/>
      <c r="C142" s="71" t="s">
        <v>279</v>
      </c>
      <c r="D142" s="683"/>
      <c r="E142" s="691"/>
      <c r="F142" s="115" t="s">
        <v>277</v>
      </c>
      <c r="G142" s="84">
        <v>4050536</v>
      </c>
      <c r="H142" s="84">
        <v>300000</v>
      </c>
      <c r="I142" s="84">
        <v>1500000</v>
      </c>
      <c r="J142" s="84">
        <v>75000</v>
      </c>
      <c r="K142" s="84">
        <v>213750</v>
      </c>
      <c r="L142" s="84">
        <v>1211250</v>
      </c>
      <c r="M142" s="84"/>
      <c r="N142" s="379"/>
      <c r="O142" s="70"/>
      <c r="Q142" s="110"/>
      <c r="R142" s="110"/>
      <c r="S142" s="85"/>
      <c r="T142" s="85"/>
      <c r="U142" s="85"/>
      <c r="V142" s="85"/>
      <c r="W142" s="64"/>
    </row>
    <row r="143" spans="2:23" ht="12.75" customHeight="1">
      <c r="B143" s="89" t="s">
        <v>74</v>
      </c>
      <c r="C143" s="82" t="s">
        <v>280</v>
      </c>
      <c r="D143" s="694" t="s">
        <v>60</v>
      </c>
      <c r="E143" s="694" t="s">
        <v>80</v>
      </c>
      <c r="F143" s="695" t="s">
        <v>164</v>
      </c>
      <c r="G143" s="76">
        <v>2064590</v>
      </c>
      <c r="H143" s="76">
        <v>361818</v>
      </c>
      <c r="I143" s="76">
        <v>1000000</v>
      </c>
      <c r="J143" s="76">
        <v>50000</v>
      </c>
      <c r="K143" s="76">
        <v>142500</v>
      </c>
      <c r="L143" s="76">
        <v>807500</v>
      </c>
      <c r="M143" s="710"/>
      <c r="N143" s="380" t="s">
        <v>348</v>
      </c>
      <c r="O143" s="70"/>
      <c r="Q143" s="110"/>
      <c r="R143" s="110"/>
      <c r="S143" s="85"/>
      <c r="T143" s="85"/>
      <c r="U143" s="85"/>
      <c r="V143" s="85"/>
      <c r="W143" s="64"/>
    </row>
    <row r="144" spans="2:23" ht="12.75" customHeight="1">
      <c r="B144" s="92"/>
      <c r="C144" s="74" t="s">
        <v>281</v>
      </c>
      <c r="D144" s="685"/>
      <c r="E144" s="685"/>
      <c r="F144" s="119" t="s">
        <v>277</v>
      </c>
      <c r="G144" s="75">
        <v>1997746</v>
      </c>
      <c r="H144" s="75">
        <v>300000</v>
      </c>
      <c r="I144" s="75">
        <v>1000000</v>
      </c>
      <c r="J144" s="75">
        <v>50000</v>
      </c>
      <c r="K144" s="75">
        <v>142500</v>
      </c>
      <c r="L144" s="75">
        <v>807500</v>
      </c>
      <c r="M144" s="75"/>
      <c r="N144" s="378"/>
      <c r="O144" s="70"/>
      <c r="Q144" s="110"/>
      <c r="R144" s="110"/>
      <c r="S144" s="85"/>
      <c r="T144" s="85"/>
      <c r="U144" s="85"/>
      <c r="V144" s="85"/>
      <c r="W144" s="64"/>
    </row>
    <row r="145" spans="2:23" ht="12.75" customHeight="1">
      <c r="B145" s="89" t="s">
        <v>75</v>
      </c>
      <c r="C145" s="82" t="s">
        <v>392</v>
      </c>
      <c r="D145" s="694" t="s">
        <v>53</v>
      </c>
      <c r="E145" s="694" t="s">
        <v>80</v>
      </c>
      <c r="F145" s="695" t="s">
        <v>225</v>
      </c>
      <c r="G145" s="76">
        <v>7990000</v>
      </c>
      <c r="H145" s="76">
        <v>40376</v>
      </c>
      <c r="I145" s="76">
        <v>3001000</v>
      </c>
      <c r="J145" s="76">
        <v>150050</v>
      </c>
      <c r="K145" s="76">
        <v>427643</v>
      </c>
      <c r="L145" s="76">
        <v>2423307</v>
      </c>
      <c r="M145" s="90"/>
      <c r="N145" s="380" t="s">
        <v>396</v>
      </c>
      <c r="O145" s="70"/>
      <c r="Q145" s="110"/>
      <c r="R145" s="110"/>
      <c r="S145" s="85"/>
      <c r="T145" s="85"/>
      <c r="U145" s="85"/>
      <c r="V145" s="85"/>
      <c r="W145" s="64"/>
    </row>
    <row r="146" spans="2:23" ht="12.75" customHeight="1">
      <c r="B146" s="92"/>
      <c r="C146" s="74" t="s">
        <v>393</v>
      </c>
      <c r="D146" s="685"/>
      <c r="E146" s="685"/>
      <c r="F146" s="119" t="s">
        <v>58</v>
      </c>
      <c r="G146" s="75">
        <v>7946811</v>
      </c>
      <c r="H146" s="75">
        <v>0</v>
      </c>
      <c r="I146" s="75">
        <v>3000000</v>
      </c>
      <c r="J146" s="75">
        <v>150000</v>
      </c>
      <c r="K146" s="75">
        <v>427500</v>
      </c>
      <c r="L146" s="75">
        <v>2422500</v>
      </c>
      <c r="M146" s="75"/>
      <c r="N146" s="378"/>
      <c r="O146" s="70"/>
      <c r="Q146" s="110"/>
      <c r="R146" s="110"/>
      <c r="S146" s="85"/>
      <c r="T146" s="85"/>
      <c r="U146" s="85"/>
      <c r="V146" s="85"/>
      <c r="W146" s="64"/>
    </row>
    <row r="147" spans="2:23" ht="12.75" customHeight="1">
      <c r="B147" s="87" t="s">
        <v>78</v>
      </c>
      <c r="C147" s="71" t="s">
        <v>394</v>
      </c>
      <c r="D147" s="683" t="s">
        <v>60</v>
      </c>
      <c r="E147" s="683" t="s">
        <v>80</v>
      </c>
      <c r="F147" s="115" t="s">
        <v>225</v>
      </c>
      <c r="G147" s="72">
        <v>1991635</v>
      </c>
      <c r="H147" s="72">
        <v>94508</v>
      </c>
      <c r="I147" s="72">
        <v>1001000</v>
      </c>
      <c r="J147" s="72">
        <v>50050</v>
      </c>
      <c r="K147" s="72">
        <v>142643</v>
      </c>
      <c r="L147" s="72">
        <v>808307</v>
      </c>
      <c r="M147" s="709"/>
      <c r="N147" s="379" t="s">
        <v>396</v>
      </c>
      <c r="O147" s="70"/>
      <c r="Q147" s="110"/>
      <c r="R147" s="110"/>
      <c r="S147" s="85"/>
      <c r="T147" s="85"/>
      <c r="U147" s="85"/>
      <c r="V147" s="85"/>
      <c r="W147" s="64"/>
    </row>
    <row r="148" spans="2:23" ht="12.75" customHeight="1" thickBot="1">
      <c r="B148" s="92"/>
      <c r="C148" s="74" t="s">
        <v>395</v>
      </c>
      <c r="D148" s="685"/>
      <c r="E148" s="687"/>
      <c r="F148" s="119" t="s">
        <v>163</v>
      </c>
      <c r="G148" s="75">
        <v>1828985</v>
      </c>
      <c r="H148" s="75">
        <v>0</v>
      </c>
      <c r="I148" s="75">
        <v>1000000</v>
      </c>
      <c r="J148" s="75">
        <v>50000</v>
      </c>
      <c r="K148" s="75">
        <v>142500</v>
      </c>
      <c r="L148" s="75">
        <v>807500</v>
      </c>
      <c r="M148" s="75"/>
      <c r="N148" s="378"/>
      <c r="O148" s="70"/>
      <c r="Q148" s="110"/>
      <c r="R148" s="110"/>
      <c r="S148" s="85"/>
      <c r="T148" s="85"/>
      <c r="U148" s="85"/>
      <c r="V148" s="85"/>
      <c r="W148" s="64"/>
    </row>
    <row r="149" spans="2:23" ht="18" customHeight="1">
      <c r="B149" s="111"/>
      <c r="C149" s="672" t="s">
        <v>117</v>
      </c>
      <c r="D149" s="673" t="s">
        <v>50</v>
      </c>
      <c r="E149" s="673" t="s">
        <v>50</v>
      </c>
      <c r="F149" s="673" t="s">
        <v>50</v>
      </c>
      <c r="G149" s="674">
        <f aca="true" t="shared" si="9" ref="G149:M149">G4+G28+G62+G120+G122+G129</f>
        <v>86346282</v>
      </c>
      <c r="H149" s="674">
        <f t="shared" si="9"/>
        <v>10406465</v>
      </c>
      <c r="I149" s="674">
        <f t="shared" si="9"/>
        <v>25783999</v>
      </c>
      <c r="J149" s="674">
        <f t="shared" si="9"/>
        <v>8477203</v>
      </c>
      <c r="K149" s="674">
        <f t="shared" si="9"/>
        <v>6956522</v>
      </c>
      <c r="L149" s="674">
        <f t="shared" si="9"/>
        <v>10350274</v>
      </c>
      <c r="M149" s="674">
        <f t="shared" si="9"/>
        <v>0</v>
      </c>
      <c r="N149" s="674"/>
      <c r="O149" s="70"/>
      <c r="Q149" s="70"/>
      <c r="R149" s="70"/>
      <c r="S149" s="70"/>
      <c r="T149" s="70"/>
      <c r="U149" s="70"/>
      <c r="V149" s="60"/>
      <c r="W149" s="64"/>
    </row>
    <row r="150" spans="2:23" ht="18" customHeight="1" thickBot="1">
      <c r="B150" s="676"/>
      <c r="C150" s="677"/>
      <c r="D150" s="678" t="s">
        <v>50</v>
      </c>
      <c r="E150" s="678" t="s">
        <v>50</v>
      </c>
      <c r="F150" s="678" t="s">
        <v>50</v>
      </c>
      <c r="G150" s="679">
        <f aca="true" t="shared" si="10" ref="G150:M150">G5+G29+G63+G130</f>
        <v>80575589</v>
      </c>
      <c r="H150" s="679">
        <f t="shared" si="10"/>
        <v>8870698</v>
      </c>
      <c r="I150" s="679">
        <f t="shared" si="10"/>
        <v>22019842</v>
      </c>
      <c r="J150" s="679">
        <f t="shared" si="10"/>
        <v>4718746</v>
      </c>
      <c r="K150" s="679">
        <f t="shared" si="10"/>
        <v>6955664</v>
      </c>
      <c r="L150" s="679">
        <f t="shared" si="10"/>
        <v>10345432</v>
      </c>
      <c r="M150" s="679">
        <f t="shared" si="10"/>
        <v>0</v>
      </c>
      <c r="N150" s="699"/>
      <c r="O150" s="70"/>
      <c r="Q150" s="83"/>
      <c r="R150" s="83"/>
      <c r="S150" s="83"/>
      <c r="T150" s="83"/>
      <c r="U150" s="83"/>
      <c r="V150" s="60"/>
      <c r="W150" s="64"/>
    </row>
    <row r="151" spans="2:15" ht="12.75" customHeight="1">
      <c r="B151" s="993"/>
      <c r="C151" s="994"/>
      <c r="D151" s="731"/>
      <c r="E151" s="731"/>
      <c r="F151" s="731"/>
      <c r="G151" s="1004"/>
      <c r="H151" s="1005"/>
      <c r="I151" s="1005"/>
      <c r="J151" s="63"/>
      <c r="K151" s="63"/>
      <c r="L151" s="1006"/>
      <c r="M151" s="1007"/>
      <c r="N151" s="1007"/>
      <c r="O151" s="122"/>
    </row>
    <row r="152" spans="2:15" ht="12.75" customHeight="1">
      <c r="B152" s="729"/>
      <c r="C152" s="732"/>
      <c r="D152" s="731"/>
      <c r="E152" s="731"/>
      <c r="F152" s="731"/>
      <c r="G152" s="1002"/>
      <c r="H152" s="1003"/>
      <c r="I152" s="733"/>
      <c r="J152" s="63"/>
      <c r="K152" s="63"/>
      <c r="L152" s="993"/>
      <c r="M152" s="1001"/>
      <c r="N152" s="1001"/>
      <c r="O152" s="122"/>
    </row>
    <row r="153" spans="2:15" ht="12.75" customHeight="1">
      <c r="B153" s="729"/>
      <c r="C153" s="730"/>
      <c r="D153" s="731"/>
      <c r="E153" s="731"/>
      <c r="F153" s="731"/>
      <c r="G153" s="77"/>
      <c r="H153" s="77"/>
      <c r="I153" s="734"/>
      <c r="J153" s="63"/>
      <c r="K153" s="63"/>
      <c r="L153" s="63"/>
      <c r="M153" s="63"/>
      <c r="N153" s="63"/>
      <c r="O153" s="63"/>
    </row>
    <row r="154" spans="2:15" ht="12.75" customHeight="1">
      <c r="B154" s="729"/>
      <c r="C154" s="730"/>
      <c r="D154" s="731"/>
      <c r="E154" s="731"/>
      <c r="F154" s="731"/>
      <c r="G154" s="77"/>
      <c r="H154" s="77"/>
      <c r="I154" s="734"/>
      <c r="J154" s="63"/>
      <c r="K154" s="63"/>
      <c r="L154" s="63"/>
      <c r="M154" s="63"/>
      <c r="N154" s="63"/>
      <c r="O154" s="63"/>
    </row>
    <row r="155" spans="2:23" s="60" customFormat="1" ht="12.75" customHeight="1">
      <c r="B155" s="735"/>
      <c r="C155" s="736"/>
      <c r="D155" s="731"/>
      <c r="E155" s="731"/>
      <c r="F155" s="731"/>
      <c r="G155" s="77"/>
      <c r="H155" s="77"/>
      <c r="I155" s="63"/>
      <c r="J155" s="63"/>
      <c r="K155" s="63"/>
      <c r="L155" s="63"/>
      <c r="M155" s="63"/>
      <c r="N155" s="63"/>
      <c r="O155" s="63"/>
      <c r="S155" s="63"/>
      <c r="W155" s="64"/>
    </row>
    <row r="156" spans="2:23" s="60" customFormat="1" ht="12.75" customHeight="1">
      <c r="B156" s="735"/>
      <c r="C156" s="736"/>
      <c r="D156" s="731"/>
      <c r="E156" s="731"/>
      <c r="F156" s="731"/>
      <c r="G156" s="77"/>
      <c r="H156" s="77"/>
      <c r="I156" s="63"/>
      <c r="J156" s="63"/>
      <c r="K156" s="63"/>
      <c r="L156" s="63"/>
      <c r="M156" s="63"/>
      <c r="N156" s="63"/>
      <c r="O156" s="63"/>
      <c r="S156" s="63"/>
      <c r="W156" s="64"/>
    </row>
    <row r="157" spans="2:23" s="60" customFormat="1" ht="12.75" customHeight="1">
      <c r="B157" s="735"/>
      <c r="C157" s="736"/>
      <c r="D157" s="731"/>
      <c r="E157" s="731"/>
      <c r="F157" s="731"/>
      <c r="G157" s="77"/>
      <c r="H157" s="77"/>
      <c r="I157" s="63"/>
      <c r="J157" s="63"/>
      <c r="K157" s="63"/>
      <c r="L157" s="63"/>
      <c r="M157" s="63"/>
      <c r="N157" s="63"/>
      <c r="O157" s="63"/>
      <c r="S157" s="63"/>
      <c r="W157" s="64"/>
    </row>
    <row r="158" spans="2:23" s="60" customFormat="1" ht="12.75" customHeight="1">
      <c r="B158" s="735"/>
      <c r="C158" s="736"/>
      <c r="D158" s="731"/>
      <c r="E158" s="731"/>
      <c r="F158" s="731"/>
      <c r="G158" s="77"/>
      <c r="H158" s="77"/>
      <c r="I158" s="63"/>
      <c r="J158" s="63"/>
      <c r="K158" s="63"/>
      <c r="L158" s="63"/>
      <c r="M158" s="63"/>
      <c r="N158" s="63"/>
      <c r="O158" s="63"/>
      <c r="S158" s="63"/>
      <c r="W158" s="64"/>
    </row>
    <row r="159" spans="2:23" s="60" customFormat="1" ht="12.75" customHeight="1">
      <c r="B159" s="735"/>
      <c r="C159" s="736"/>
      <c r="D159" s="731"/>
      <c r="E159" s="731"/>
      <c r="F159" s="731"/>
      <c r="G159" s="77"/>
      <c r="H159" s="77"/>
      <c r="I159" s="63"/>
      <c r="J159" s="63"/>
      <c r="K159" s="63"/>
      <c r="L159" s="63"/>
      <c r="M159" s="63"/>
      <c r="N159" s="63"/>
      <c r="O159" s="63"/>
      <c r="S159" s="63"/>
      <c r="W159" s="64"/>
    </row>
    <row r="160" spans="2:23" s="60" customFormat="1" ht="12.75" customHeight="1">
      <c r="B160" s="735"/>
      <c r="C160" s="736"/>
      <c r="D160" s="731"/>
      <c r="E160" s="731"/>
      <c r="F160" s="731"/>
      <c r="G160" s="77"/>
      <c r="H160" s="77"/>
      <c r="I160" s="63"/>
      <c r="J160" s="63"/>
      <c r="K160" s="63"/>
      <c r="L160" s="63"/>
      <c r="M160" s="63"/>
      <c r="N160" s="63"/>
      <c r="O160" s="63"/>
      <c r="S160" s="63"/>
      <c r="W160" s="64"/>
    </row>
    <row r="161" spans="2:23" s="60" customFormat="1" ht="12.75" customHeight="1">
      <c r="B161" s="735"/>
      <c r="C161" s="736"/>
      <c r="D161" s="731"/>
      <c r="E161" s="731"/>
      <c r="F161" s="731"/>
      <c r="G161" s="77"/>
      <c r="H161" s="77"/>
      <c r="I161" s="63"/>
      <c r="J161" s="63"/>
      <c r="K161" s="63"/>
      <c r="L161" s="63"/>
      <c r="M161" s="63"/>
      <c r="N161" s="63"/>
      <c r="O161" s="63"/>
      <c r="S161" s="63"/>
      <c r="W161" s="64"/>
    </row>
    <row r="162" spans="2:23" s="60" customFormat="1" ht="12.75" customHeight="1">
      <c r="B162" s="735"/>
      <c r="C162" s="736"/>
      <c r="D162" s="731"/>
      <c r="E162" s="731"/>
      <c r="F162" s="731"/>
      <c r="G162" s="77"/>
      <c r="H162" s="77"/>
      <c r="I162" s="63"/>
      <c r="J162" s="63"/>
      <c r="K162" s="63"/>
      <c r="L162" s="63"/>
      <c r="M162" s="63"/>
      <c r="N162" s="63"/>
      <c r="O162" s="63"/>
      <c r="S162" s="63"/>
      <c r="W162" s="64"/>
    </row>
    <row r="163" spans="2:23" s="60" customFormat="1" ht="12.75" customHeight="1">
      <c r="B163" s="735"/>
      <c r="C163" s="736"/>
      <c r="D163" s="731"/>
      <c r="E163" s="731"/>
      <c r="F163" s="731"/>
      <c r="G163" s="77"/>
      <c r="H163" s="77"/>
      <c r="I163" s="63"/>
      <c r="J163" s="63"/>
      <c r="K163" s="63"/>
      <c r="L163" s="63"/>
      <c r="M163" s="63"/>
      <c r="N163" s="63"/>
      <c r="O163" s="63"/>
      <c r="S163" s="63"/>
      <c r="W163" s="64"/>
    </row>
    <row r="164" spans="2:23" s="60" customFormat="1" ht="12.75" customHeight="1">
      <c r="B164" s="735"/>
      <c r="C164" s="736"/>
      <c r="D164" s="731"/>
      <c r="E164" s="731"/>
      <c r="F164" s="731"/>
      <c r="G164" s="77"/>
      <c r="H164" s="77"/>
      <c r="I164" s="63"/>
      <c r="J164" s="63"/>
      <c r="K164" s="63"/>
      <c r="L164" s="63"/>
      <c r="M164" s="63"/>
      <c r="N164" s="63"/>
      <c r="O164" s="63"/>
      <c r="S164" s="63"/>
      <c r="W164" s="64"/>
    </row>
    <row r="165" spans="2:23" s="60" customFormat="1" ht="12.75" customHeight="1">
      <c r="B165" s="735"/>
      <c r="C165" s="736"/>
      <c r="D165" s="731"/>
      <c r="E165" s="731"/>
      <c r="F165" s="731"/>
      <c r="G165" s="77"/>
      <c r="H165" s="77"/>
      <c r="I165" s="63"/>
      <c r="J165" s="63"/>
      <c r="K165" s="63"/>
      <c r="L165" s="63"/>
      <c r="M165" s="63"/>
      <c r="N165" s="63"/>
      <c r="O165" s="63"/>
      <c r="S165" s="63"/>
      <c r="W165" s="64"/>
    </row>
    <row r="166" spans="2:23" s="60" customFormat="1" ht="12.75" customHeight="1">
      <c r="B166" s="735"/>
      <c r="C166" s="736"/>
      <c r="D166" s="731"/>
      <c r="E166" s="731"/>
      <c r="F166" s="731"/>
      <c r="G166" s="77"/>
      <c r="H166" s="77"/>
      <c r="I166" s="63"/>
      <c r="J166" s="63"/>
      <c r="K166" s="63"/>
      <c r="L166" s="63"/>
      <c r="M166" s="63"/>
      <c r="N166" s="63"/>
      <c r="O166" s="63"/>
      <c r="S166" s="63"/>
      <c r="W166" s="64"/>
    </row>
    <row r="167" spans="2:23" s="60" customFormat="1" ht="12.75" customHeight="1">
      <c r="B167" s="735"/>
      <c r="C167" s="736"/>
      <c r="D167" s="731"/>
      <c r="E167" s="731"/>
      <c r="F167" s="731"/>
      <c r="G167" s="77"/>
      <c r="H167" s="77"/>
      <c r="I167" s="63"/>
      <c r="J167" s="63"/>
      <c r="K167" s="63"/>
      <c r="L167" s="63"/>
      <c r="M167" s="63"/>
      <c r="N167" s="63"/>
      <c r="O167" s="63"/>
      <c r="S167" s="63"/>
      <c r="W167" s="64"/>
    </row>
    <row r="168" spans="2:23" s="60" customFormat="1" ht="12.75" customHeight="1">
      <c r="B168" s="735"/>
      <c r="C168" s="736"/>
      <c r="D168" s="731"/>
      <c r="E168" s="731"/>
      <c r="F168" s="731"/>
      <c r="G168" s="77"/>
      <c r="H168" s="77"/>
      <c r="I168" s="63"/>
      <c r="J168" s="63"/>
      <c r="K168" s="63"/>
      <c r="L168" s="63"/>
      <c r="M168" s="63"/>
      <c r="N168" s="63"/>
      <c r="O168" s="63"/>
      <c r="S168" s="63"/>
      <c r="W168" s="64"/>
    </row>
    <row r="169" spans="2:23" s="60" customFormat="1" ht="12.75" customHeight="1">
      <c r="B169" s="735"/>
      <c r="C169" s="736"/>
      <c r="D169" s="731"/>
      <c r="E169" s="731"/>
      <c r="F169" s="731"/>
      <c r="G169" s="77"/>
      <c r="H169" s="77"/>
      <c r="I169" s="63"/>
      <c r="J169" s="63"/>
      <c r="K169" s="63"/>
      <c r="L169" s="63"/>
      <c r="M169" s="63"/>
      <c r="N169" s="63"/>
      <c r="O169" s="63"/>
      <c r="S169" s="63"/>
      <c r="W169" s="64"/>
    </row>
    <row r="170" spans="2:23" s="60" customFormat="1" ht="12.75" customHeight="1">
      <c r="B170" s="735"/>
      <c r="C170" s="736"/>
      <c r="D170" s="731"/>
      <c r="E170" s="731"/>
      <c r="F170" s="731"/>
      <c r="G170" s="77"/>
      <c r="H170" s="77"/>
      <c r="I170" s="63"/>
      <c r="J170" s="63"/>
      <c r="K170" s="63"/>
      <c r="L170" s="63"/>
      <c r="M170" s="63"/>
      <c r="N170" s="63"/>
      <c r="O170" s="63"/>
      <c r="S170" s="63"/>
      <c r="W170" s="64"/>
    </row>
    <row r="171" spans="2:23" s="60" customFormat="1" ht="12.75" customHeight="1">
      <c r="B171" s="735"/>
      <c r="C171" s="736"/>
      <c r="D171" s="731"/>
      <c r="E171" s="731"/>
      <c r="F171" s="731"/>
      <c r="G171" s="77"/>
      <c r="H171" s="77"/>
      <c r="I171" s="63"/>
      <c r="J171" s="63"/>
      <c r="K171" s="63"/>
      <c r="L171" s="63"/>
      <c r="M171" s="63"/>
      <c r="N171" s="63"/>
      <c r="O171" s="63"/>
      <c r="S171" s="63"/>
      <c r="W171" s="64"/>
    </row>
    <row r="172" spans="2:23" s="60" customFormat="1" ht="12.75" customHeight="1">
      <c r="B172" s="735"/>
      <c r="C172" s="736"/>
      <c r="D172" s="731"/>
      <c r="E172" s="731"/>
      <c r="F172" s="731"/>
      <c r="G172" s="77"/>
      <c r="H172" s="77"/>
      <c r="I172" s="63"/>
      <c r="J172" s="63"/>
      <c r="K172" s="63"/>
      <c r="L172" s="63"/>
      <c r="M172" s="63"/>
      <c r="N172" s="63"/>
      <c r="O172" s="63"/>
      <c r="S172" s="63"/>
      <c r="W172" s="64"/>
    </row>
    <row r="173" spans="2:23" s="60" customFormat="1" ht="12.75" customHeight="1">
      <c r="B173" s="735"/>
      <c r="C173" s="736"/>
      <c r="D173" s="731"/>
      <c r="E173" s="731"/>
      <c r="F173" s="731"/>
      <c r="G173" s="77"/>
      <c r="H173" s="77"/>
      <c r="I173" s="63"/>
      <c r="J173" s="63"/>
      <c r="K173" s="63"/>
      <c r="L173" s="63"/>
      <c r="M173" s="63"/>
      <c r="N173" s="63"/>
      <c r="O173" s="63"/>
      <c r="S173" s="63"/>
      <c r="W173" s="64"/>
    </row>
    <row r="174" spans="2:23" s="60" customFormat="1" ht="12.75" customHeight="1">
      <c r="B174" s="735"/>
      <c r="C174" s="736"/>
      <c r="D174" s="731"/>
      <c r="E174" s="731"/>
      <c r="F174" s="731"/>
      <c r="G174" s="77"/>
      <c r="H174" s="77"/>
      <c r="I174" s="63"/>
      <c r="J174" s="63"/>
      <c r="K174" s="63"/>
      <c r="L174" s="63"/>
      <c r="M174" s="63"/>
      <c r="N174" s="63"/>
      <c r="O174" s="63"/>
      <c r="S174" s="63"/>
      <c r="W174" s="64"/>
    </row>
    <row r="175" spans="2:23" s="60" customFormat="1" ht="12.75" customHeight="1">
      <c r="B175" s="735"/>
      <c r="C175" s="736"/>
      <c r="D175" s="731"/>
      <c r="E175" s="731"/>
      <c r="F175" s="731"/>
      <c r="G175" s="77"/>
      <c r="H175" s="77"/>
      <c r="I175" s="63"/>
      <c r="J175" s="63"/>
      <c r="K175" s="63"/>
      <c r="L175" s="63"/>
      <c r="M175" s="63"/>
      <c r="N175" s="63"/>
      <c r="O175" s="63"/>
      <c r="S175" s="63"/>
      <c r="W175" s="64"/>
    </row>
    <row r="176" spans="2:23" s="60" customFormat="1" ht="12.75" customHeight="1">
      <c r="B176" s="735"/>
      <c r="C176" s="736"/>
      <c r="D176" s="731"/>
      <c r="E176" s="731"/>
      <c r="F176" s="731"/>
      <c r="G176" s="77"/>
      <c r="H176" s="77"/>
      <c r="I176" s="63"/>
      <c r="J176" s="63"/>
      <c r="K176" s="63"/>
      <c r="L176" s="63"/>
      <c r="M176" s="63"/>
      <c r="N176" s="63"/>
      <c r="O176" s="63"/>
      <c r="S176" s="63"/>
      <c r="W176" s="64"/>
    </row>
    <row r="177" spans="2:23" s="60" customFormat="1" ht="12.75" customHeight="1">
      <c r="B177" s="735"/>
      <c r="C177" s="736"/>
      <c r="D177" s="731"/>
      <c r="E177" s="731"/>
      <c r="F177" s="731"/>
      <c r="G177" s="77"/>
      <c r="H177" s="77"/>
      <c r="I177" s="63"/>
      <c r="J177" s="63"/>
      <c r="K177" s="63"/>
      <c r="L177" s="63"/>
      <c r="M177" s="63"/>
      <c r="N177" s="63"/>
      <c r="O177" s="63"/>
      <c r="S177" s="63"/>
      <c r="W177" s="64"/>
    </row>
    <row r="178" spans="2:23" s="60" customFormat="1" ht="12.75" customHeight="1">
      <c r="B178" s="735"/>
      <c r="C178" s="736"/>
      <c r="D178" s="731"/>
      <c r="E178" s="731"/>
      <c r="F178" s="731"/>
      <c r="G178" s="77"/>
      <c r="H178" s="77"/>
      <c r="I178" s="63"/>
      <c r="J178" s="63"/>
      <c r="K178" s="63"/>
      <c r="L178" s="63"/>
      <c r="M178" s="63"/>
      <c r="N178" s="63"/>
      <c r="O178" s="63"/>
      <c r="S178" s="63"/>
      <c r="W178" s="64"/>
    </row>
    <row r="179" spans="2:23" s="60" customFormat="1" ht="12.75" customHeight="1">
      <c r="B179" s="735"/>
      <c r="C179" s="736"/>
      <c r="D179" s="731"/>
      <c r="E179" s="731"/>
      <c r="F179" s="731"/>
      <c r="G179" s="77"/>
      <c r="H179" s="77"/>
      <c r="I179" s="63"/>
      <c r="J179" s="63"/>
      <c r="K179" s="63"/>
      <c r="L179" s="63"/>
      <c r="M179" s="63"/>
      <c r="N179" s="63"/>
      <c r="O179" s="63"/>
      <c r="S179" s="63"/>
      <c r="W179" s="64"/>
    </row>
    <row r="180" spans="2:23" s="60" customFormat="1" ht="12.75" customHeight="1">
      <c r="B180" s="735"/>
      <c r="C180" s="736"/>
      <c r="D180" s="731"/>
      <c r="E180" s="731"/>
      <c r="F180" s="731"/>
      <c r="G180" s="77"/>
      <c r="H180" s="77"/>
      <c r="I180" s="63"/>
      <c r="J180" s="63"/>
      <c r="K180" s="63"/>
      <c r="L180" s="63"/>
      <c r="M180" s="63"/>
      <c r="N180" s="63"/>
      <c r="O180" s="63"/>
      <c r="S180" s="63"/>
      <c r="W180" s="64"/>
    </row>
    <row r="181" spans="2:23" s="60" customFormat="1" ht="12.75" customHeight="1">
      <c r="B181" s="735"/>
      <c r="C181" s="736"/>
      <c r="D181" s="731"/>
      <c r="E181" s="731"/>
      <c r="F181" s="731"/>
      <c r="G181" s="77"/>
      <c r="H181" s="77"/>
      <c r="I181" s="63"/>
      <c r="J181" s="63"/>
      <c r="K181" s="63"/>
      <c r="L181" s="63"/>
      <c r="M181" s="63"/>
      <c r="N181" s="63"/>
      <c r="O181" s="63"/>
      <c r="S181" s="63"/>
      <c r="W181" s="64"/>
    </row>
    <row r="182" spans="2:23" s="60" customFormat="1" ht="12.75" customHeight="1">
      <c r="B182" s="735"/>
      <c r="C182" s="736"/>
      <c r="D182" s="731"/>
      <c r="E182" s="731"/>
      <c r="F182" s="731"/>
      <c r="G182" s="77"/>
      <c r="H182" s="77"/>
      <c r="I182" s="63"/>
      <c r="J182" s="63"/>
      <c r="K182" s="63"/>
      <c r="L182" s="63"/>
      <c r="M182" s="63"/>
      <c r="N182" s="63"/>
      <c r="O182" s="63"/>
      <c r="S182" s="63"/>
      <c r="W182" s="64"/>
    </row>
    <row r="183" spans="2:23" s="60" customFormat="1" ht="12.75" customHeight="1">
      <c r="B183" s="735"/>
      <c r="C183" s="736"/>
      <c r="D183" s="731"/>
      <c r="E183" s="731"/>
      <c r="F183" s="63"/>
      <c r="G183" s="77"/>
      <c r="H183" s="77"/>
      <c r="I183" s="63"/>
      <c r="J183" s="63"/>
      <c r="K183" s="63"/>
      <c r="L183" s="63"/>
      <c r="M183" s="63"/>
      <c r="N183" s="63"/>
      <c r="O183" s="63"/>
      <c r="S183" s="63"/>
      <c r="W183" s="64"/>
    </row>
    <row r="184" spans="2:23" s="60" customFormat="1" ht="12.75" customHeight="1">
      <c r="B184" s="735"/>
      <c r="C184" s="736"/>
      <c r="D184" s="731"/>
      <c r="E184" s="731"/>
      <c r="F184" s="63"/>
      <c r="G184" s="77"/>
      <c r="H184" s="77"/>
      <c r="I184" s="63"/>
      <c r="J184" s="63"/>
      <c r="K184" s="63"/>
      <c r="L184" s="63"/>
      <c r="M184" s="63"/>
      <c r="N184" s="63"/>
      <c r="O184" s="63"/>
      <c r="S184" s="63"/>
      <c r="W184" s="64"/>
    </row>
    <row r="185" spans="2:23" s="60" customFormat="1" ht="12.75" customHeight="1">
      <c r="B185" s="735"/>
      <c r="C185" s="736"/>
      <c r="D185" s="731"/>
      <c r="E185" s="731"/>
      <c r="F185" s="63"/>
      <c r="G185" s="77"/>
      <c r="H185" s="77"/>
      <c r="I185" s="63"/>
      <c r="J185" s="63"/>
      <c r="K185" s="63"/>
      <c r="L185" s="63"/>
      <c r="M185" s="63"/>
      <c r="N185" s="63"/>
      <c r="O185" s="63"/>
      <c r="S185" s="63"/>
      <c r="W185" s="64"/>
    </row>
    <row r="186" spans="2:23" s="60" customFormat="1" ht="12.75" customHeight="1">
      <c r="B186" s="735"/>
      <c r="C186" s="736"/>
      <c r="D186" s="731"/>
      <c r="E186" s="731"/>
      <c r="F186" s="63"/>
      <c r="G186" s="77"/>
      <c r="H186" s="77"/>
      <c r="I186" s="63"/>
      <c r="J186" s="63"/>
      <c r="K186" s="63"/>
      <c r="L186" s="63"/>
      <c r="M186" s="63"/>
      <c r="N186" s="63"/>
      <c r="O186" s="63"/>
      <c r="S186" s="63"/>
      <c r="W186" s="64"/>
    </row>
    <row r="187" spans="2:23" s="60" customFormat="1" ht="12.75" customHeight="1">
      <c r="B187" s="735"/>
      <c r="C187" s="736"/>
      <c r="D187" s="731"/>
      <c r="E187" s="731"/>
      <c r="F187" s="63"/>
      <c r="G187" s="77"/>
      <c r="H187" s="77"/>
      <c r="I187" s="63"/>
      <c r="J187" s="63"/>
      <c r="K187" s="63"/>
      <c r="L187" s="63"/>
      <c r="M187" s="63"/>
      <c r="N187" s="63"/>
      <c r="O187" s="63"/>
      <c r="S187" s="63"/>
      <c r="W187" s="64"/>
    </row>
    <row r="188" spans="2:23" s="60" customFormat="1" ht="12.75" customHeight="1">
      <c r="B188" s="735"/>
      <c r="C188" s="736"/>
      <c r="D188" s="731"/>
      <c r="E188" s="731"/>
      <c r="F188" s="63"/>
      <c r="G188" s="77"/>
      <c r="H188" s="77"/>
      <c r="I188" s="63"/>
      <c r="J188" s="63"/>
      <c r="K188" s="63"/>
      <c r="L188" s="63"/>
      <c r="M188" s="63"/>
      <c r="N188" s="63"/>
      <c r="O188" s="63"/>
      <c r="S188" s="63"/>
      <c r="W188" s="64"/>
    </row>
    <row r="189" spans="2:23" s="60" customFormat="1" ht="12.75" customHeight="1">
      <c r="B189" s="735"/>
      <c r="C189" s="736"/>
      <c r="D189" s="731"/>
      <c r="E189" s="731"/>
      <c r="F189" s="63"/>
      <c r="G189" s="77"/>
      <c r="H189" s="77"/>
      <c r="I189" s="63"/>
      <c r="J189" s="63"/>
      <c r="K189" s="63"/>
      <c r="L189" s="63"/>
      <c r="M189" s="63"/>
      <c r="N189" s="63"/>
      <c r="O189" s="63"/>
      <c r="S189" s="63"/>
      <c r="W189" s="64"/>
    </row>
    <row r="190" spans="2:23" s="60" customFormat="1" ht="12.75" customHeight="1">
      <c r="B190" s="735"/>
      <c r="C190" s="736"/>
      <c r="D190" s="731"/>
      <c r="E190" s="731"/>
      <c r="F190" s="63"/>
      <c r="G190" s="77"/>
      <c r="H190" s="77"/>
      <c r="I190" s="63"/>
      <c r="J190" s="63"/>
      <c r="K190" s="63"/>
      <c r="L190" s="63"/>
      <c r="M190" s="63"/>
      <c r="N190" s="63"/>
      <c r="O190" s="63"/>
      <c r="S190" s="63"/>
      <c r="W190" s="64"/>
    </row>
    <row r="191" spans="2:23" s="60" customFormat="1" ht="12.75" customHeight="1">
      <c r="B191" s="735"/>
      <c r="C191" s="736"/>
      <c r="D191" s="731"/>
      <c r="E191" s="731"/>
      <c r="F191" s="63"/>
      <c r="G191" s="77"/>
      <c r="H191" s="77"/>
      <c r="I191" s="63"/>
      <c r="J191" s="63"/>
      <c r="K191" s="63"/>
      <c r="L191" s="63"/>
      <c r="M191" s="63"/>
      <c r="N191" s="63"/>
      <c r="O191" s="63"/>
      <c r="S191" s="63"/>
      <c r="W191" s="64"/>
    </row>
    <row r="192" spans="2:23" s="60" customFormat="1" ht="12.75" customHeight="1">
      <c r="B192" s="735"/>
      <c r="C192" s="736"/>
      <c r="D192" s="731"/>
      <c r="E192" s="731"/>
      <c r="F192" s="63"/>
      <c r="G192" s="77"/>
      <c r="H192" s="77"/>
      <c r="I192" s="63"/>
      <c r="J192" s="63"/>
      <c r="K192" s="63"/>
      <c r="L192" s="63"/>
      <c r="M192" s="63"/>
      <c r="N192" s="63"/>
      <c r="O192" s="63"/>
      <c r="S192" s="63"/>
      <c r="W192" s="64"/>
    </row>
    <row r="193" spans="2:23" s="60" customFormat="1" ht="12.75" customHeight="1">
      <c r="B193" s="735"/>
      <c r="C193" s="736"/>
      <c r="D193" s="731"/>
      <c r="E193" s="731"/>
      <c r="F193" s="63"/>
      <c r="G193" s="77"/>
      <c r="H193" s="77"/>
      <c r="I193" s="63"/>
      <c r="J193" s="63"/>
      <c r="K193" s="63"/>
      <c r="L193" s="63"/>
      <c r="M193" s="63"/>
      <c r="N193" s="63"/>
      <c r="O193" s="63"/>
      <c r="S193" s="63"/>
      <c r="W193" s="64"/>
    </row>
    <row r="194" spans="2:23" s="60" customFormat="1" ht="12.75" customHeight="1">
      <c r="B194" s="735"/>
      <c r="C194" s="736"/>
      <c r="D194" s="731"/>
      <c r="E194" s="731"/>
      <c r="F194" s="63"/>
      <c r="G194" s="77"/>
      <c r="H194" s="77"/>
      <c r="I194" s="63"/>
      <c r="J194" s="63"/>
      <c r="K194" s="63"/>
      <c r="L194" s="63"/>
      <c r="M194" s="63"/>
      <c r="N194" s="63"/>
      <c r="O194" s="63"/>
      <c r="S194" s="63"/>
      <c r="W194" s="64"/>
    </row>
    <row r="195" spans="2:23" s="60" customFormat="1" ht="12.75" customHeight="1">
      <c r="B195" s="735"/>
      <c r="C195" s="736"/>
      <c r="D195" s="731"/>
      <c r="E195" s="731"/>
      <c r="F195" s="63"/>
      <c r="G195" s="77"/>
      <c r="H195" s="77"/>
      <c r="I195" s="63"/>
      <c r="J195" s="63"/>
      <c r="K195" s="63"/>
      <c r="L195" s="63"/>
      <c r="M195" s="63"/>
      <c r="N195" s="63"/>
      <c r="O195" s="63"/>
      <c r="S195" s="63"/>
      <c r="W195" s="64"/>
    </row>
    <row r="196" spans="2:23" s="60" customFormat="1" ht="12.75" customHeight="1">
      <c r="B196" s="735"/>
      <c r="C196" s="736"/>
      <c r="D196" s="731"/>
      <c r="E196" s="731"/>
      <c r="F196" s="63"/>
      <c r="G196" s="77"/>
      <c r="H196" s="77"/>
      <c r="I196" s="63"/>
      <c r="J196" s="63"/>
      <c r="K196" s="63"/>
      <c r="L196" s="63"/>
      <c r="M196" s="63"/>
      <c r="N196" s="63"/>
      <c r="O196" s="63"/>
      <c r="S196" s="63"/>
      <c r="W196" s="64"/>
    </row>
    <row r="197" spans="2:23" s="60" customFormat="1" ht="12.75" customHeight="1">
      <c r="B197" s="735"/>
      <c r="C197" s="736"/>
      <c r="D197" s="731"/>
      <c r="E197" s="731"/>
      <c r="F197" s="63"/>
      <c r="G197" s="77"/>
      <c r="H197" s="77"/>
      <c r="I197" s="63"/>
      <c r="J197" s="63"/>
      <c r="K197" s="63"/>
      <c r="L197" s="63"/>
      <c r="M197" s="63"/>
      <c r="N197" s="63"/>
      <c r="O197" s="63"/>
      <c r="S197" s="63"/>
      <c r="W197" s="64"/>
    </row>
    <row r="198" spans="2:23" s="60" customFormat="1" ht="12.75" customHeight="1">
      <c r="B198" s="735"/>
      <c r="C198" s="736"/>
      <c r="D198" s="731"/>
      <c r="E198" s="731"/>
      <c r="F198" s="63"/>
      <c r="G198" s="77"/>
      <c r="H198" s="77"/>
      <c r="I198" s="63"/>
      <c r="J198" s="63"/>
      <c r="K198" s="63"/>
      <c r="L198" s="63"/>
      <c r="M198" s="63"/>
      <c r="N198" s="63"/>
      <c r="O198" s="63"/>
      <c r="S198" s="63"/>
      <c r="W198" s="64"/>
    </row>
    <row r="199" spans="2:23" s="60" customFormat="1" ht="12.75" customHeight="1">
      <c r="B199" s="735"/>
      <c r="C199" s="736"/>
      <c r="D199" s="731"/>
      <c r="E199" s="731"/>
      <c r="F199" s="63"/>
      <c r="G199" s="77"/>
      <c r="H199" s="77"/>
      <c r="I199" s="63"/>
      <c r="J199" s="63"/>
      <c r="K199" s="63"/>
      <c r="L199" s="63"/>
      <c r="M199" s="63"/>
      <c r="N199" s="63"/>
      <c r="O199" s="63"/>
      <c r="S199" s="63"/>
      <c r="W199" s="64"/>
    </row>
    <row r="200" spans="2:23" s="60" customFormat="1" ht="12.75" customHeight="1">
      <c r="B200" s="735"/>
      <c r="C200" s="736"/>
      <c r="D200" s="731"/>
      <c r="E200" s="731"/>
      <c r="F200" s="63"/>
      <c r="G200" s="77"/>
      <c r="H200" s="77"/>
      <c r="I200" s="63"/>
      <c r="J200" s="63"/>
      <c r="K200" s="63"/>
      <c r="L200" s="63"/>
      <c r="M200" s="63"/>
      <c r="N200" s="63"/>
      <c r="O200" s="63"/>
      <c r="S200" s="63"/>
      <c r="W200" s="64"/>
    </row>
    <row r="201" spans="2:23" s="60" customFormat="1" ht="12.75" customHeight="1">
      <c r="B201" s="735"/>
      <c r="C201" s="736"/>
      <c r="D201" s="731"/>
      <c r="E201" s="731"/>
      <c r="F201" s="63"/>
      <c r="G201" s="77"/>
      <c r="H201" s="77"/>
      <c r="I201" s="63"/>
      <c r="J201" s="63"/>
      <c r="K201" s="63"/>
      <c r="L201" s="63"/>
      <c r="M201" s="63"/>
      <c r="N201" s="63"/>
      <c r="O201" s="63"/>
      <c r="S201" s="63"/>
      <c r="W201" s="64"/>
    </row>
    <row r="202" spans="2:23" s="60" customFormat="1" ht="12.75" customHeight="1">
      <c r="B202" s="735"/>
      <c r="C202" s="736"/>
      <c r="D202" s="731"/>
      <c r="E202" s="731"/>
      <c r="F202" s="63"/>
      <c r="G202" s="77"/>
      <c r="H202" s="77"/>
      <c r="I202" s="63"/>
      <c r="J202" s="63"/>
      <c r="K202" s="63"/>
      <c r="L202" s="63"/>
      <c r="M202" s="63"/>
      <c r="N202" s="63"/>
      <c r="O202" s="63"/>
      <c r="S202" s="63"/>
      <c r="W202" s="64"/>
    </row>
    <row r="203" spans="2:23" s="60" customFormat="1" ht="12.75" customHeight="1">
      <c r="B203" s="62"/>
      <c r="C203" s="123"/>
      <c r="D203" s="120"/>
      <c r="E203" s="120"/>
      <c r="G203" s="61"/>
      <c r="H203" s="61"/>
      <c r="O203" s="63"/>
      <c r="S203" s="63"/>
      <c r="W203" s="64"/>
    </row>
    <row r="204" spans="2:23" s="60" customFormat="1" ht="12.75" customHeight="1">
      <c r="B204" s="62"/>
      <c r="C204" s="123"/>
      <c r="D204" s="120"/>
      <c r="E204" s="120"/>
      <c r="G204" s="61"/>
      <c r="H204" s="61"/>
      <c r="O204" s="63"/>
      <c r="S204" s="63"/>
      <c r="W204" s="64"/>
    </row>
    <row r="205" spans="2:23" s="60" customFormat="1" ht="12.75" customHeight="1">
      <c r="B205" s="62"/>
      <c r="C205" s="123"/>
      <c r="D205" s="120"/>
      <c r="E205" s="120"/>
      <c r="G205" s="61"/>
      <c r="H205" s="61"/>
      <c r="O205" s="63"/>
      <c r="S205" s="63"/>
      <c r="W205" s="64"/>
    </row>
    <row r="206" spans="2:23" s="60" customFormat="1" ht="12.75" customHeight="1">
      <c r="B206" s="62"/>
      <c r="C206" s="123"/>
      <c r="D206" s="120"/>
      <c r="E206" s="120"/>
      <c r="G206" s="61"/>
      <c r="H206" s="61"/>
      <c r="O206" s="63"/>
      <c r="S206" s="63"/>
      <c r="W206" s="64"/>
    </row>
    <row r="207" spans="2:23" s="60" customFormat="1" ht="12.75" customHeight="1">
      <c r="B207" s="62"/>
      <c r="C207" s="123"/>
      <c r="D207" s="120"/>
      <c r="E207" s="120"/>
      <c r="G207" s="61"/>
      <c r="H207" s="61"/>
      <c r="O207" s="63"/>
      <c r="S207" s="63"/>
      <c r="W207" s="64"/>
    </row>
    <row r="208" spans="2:23" s="60" customFormat="1" ht="12.75" customHeight="1">
      <c r="B208" s="62"/>
      <c r="C208" s="123"/>
      <c r="D208" s="120"/>
      <c r="E208" s="120"/>
      <c r="G208" s="61"/>
      <c r="H208" s="61"/>
      <c r="O208" s="63"/>
      <c r="S208" s="63"/>
      <c r="W208" s="64"/>
    </row>
    <row r="209" spans="2:23" s="60" customFormat="1" ht="12.75" customHeight="1">
      <c r="B209" s="62"/>
      <c r="C209" s="123"/>
      <c r="D209" s="120"/>
      <c r="E209" s="120"/>
      <c r="G209" s="61"/>
      <c r="H209" s="61"/>
      <c r="O209" s="63"/>
      <c r="S209" s="63"/>
      <c r="W209" s="64"/>
    </row>
    <row r="210" spans="2:23" s="60" customFormat="1" ht="12.75" customHeight="1">
      <c r="B210" s="62"/>
      <c r="C210" s="123"/>
      <c r="D210" s="120"/>
      <c r="E210" s="120"/>
      <c r="G210" s="61"/>
      <c r="H210" s="61"/>
      <c r="O210" s="63"/>
      <c r="S210" s="63"/>
      <c r="W210" s="64"/>
    </row>
    <row r="211" spans="2:23" s="60" customFormat="1" ht="12.75" customHeight="1">
      <c r="B211" s="62"/>
      <c r="C211" s="123"/>
      <c r="D211" s="120"/>
      <c r="E211" s="120"/>
      <c r="G211" s="61"/>
      <c r="H211" s="61"/>
      <c r="O211" s="63"/>
      <c r="S211" s="63"/>
      <c r="W211" s="64"/>
    </row>
    <row r="212" spans="2:23" s="60" customFormat="1" ht="12.75" customHeight="1">
      <c r="B212" s="62"/>
      <c r="C212" s="123"/>
      <c r="D212" s="120"/>
      <c r="E212" s="120"/>
      <c r="G212" s="61"/>
      <c r="H212" s="61"/>
      <c r="O212" s="63"/>
      <c r="S212" s="63"/>
      <c r="W212" s="64"/>
    </row>
    <row r="213" spans="2:23" s="60" customFormat="1" ht="12.75" customHeight="1">
      <c r="B213" s="62"/>
      <c r="C213" s="123"/>
      <c r="D213" s="120"/>
      <c r="E213" s="120"/>
      <c r="G213" s="61"/>
      <c r="H213" s="61"/>
      <c r="O213" s="63"/>
      <c r="S213" s="63"/>
      <c r="W213" s="64"/>
    </row>
    <row r="214" spans="2:23" s="60" customFormat="1" ht="12.75" customHeight="1">
      <c r="B214" s="62"/>
      <c r="C214" s="123"/>
      <c r="D214" s="120"/>
      <c r="E214" s="120"/>
      <c r="G214" s="61"/>
      <c r="H214" s="61"/>
      <c r="O214" s="63"/>
      <c r="S214" s="63"/>
      <c r="W214" s="64"/>
    </row>
    <row r="215" spans="2:23" s="60" customFormat="1" ht="12.75" customHeight="1">
      <c r="B215" s="62"/>
      <c r="C215" s="123"/>
      <c r="D215" s="120"/>
      <c r="E215" s="120"/>
      <c r="G215" s="61"/>
      <c r="H215" s="61"/>
      <c r="O215" s="63"/>
      <c r="S215" s="63"/>
      <c r="W215" s="64"/>
    </row>
    <row r="216" spans="2:23" s="60" customFormat="1" ht="12.75" customHeight="1">
      <c r="B216" s="62"/>
      <c r="C216" s="123"/>
      <c r="D216" s="120"/>
      <c r="E216" s="120"/>
      <c r="G216" s="61"/>
      <c r="H216" s="61"/>
      <c r="O216" s="63"/>
      <c r="S216" s="63"/>
      <c r="W216" s="64"/>
    </row>
    <row r="217" spans="2:23" s="60" customFormat="1" ht="12.75" customHeight="1">
      <c r="B217" s="62"/>
      <c r="C217" s="123"/>
      <c r="D217" s="120"/>
      <c r="E217" s="120"/>
      <c r="G217" s="61"/>
      <c r="H217" s="61"/>
      <c r="O217" s="63"/>
      <c r="S217" s="63"/>
      <c r="W217" s="64"/>
    </row>
    <row r="218" spans="2:23" s="60" customFormat="1" ht="12.75" customHeight="1">
      <c r="B218" s="62"/>
      <c r="C218" s="123"/>
      <c r="D218" s="120"/>
      <c r="E218" s="120"/>
      <c r="G218" s="61"/>
      <c r="H218" s="61"/>
      <c r="O218" s="63"/>
      <c r="S218" s="63"/>
      <c r="W218" s="64"/>
    </row>
    <row r="219" spans="2:23" s="60" customFormat="1" ht="12.75" customHeight="1">
      <c r="B219" s="62"/>
      <c r="C219" s="123"/>
      <c r="D219" s="120"/>
      <c r="E219" s="120"/>
      <c r="G219" s="61"/>
      <c r="H219" s="61"/>
      <c r="O219" s="63"/>
      <c r="S219" s="63"/>
      <c r="W219" s="64"/>
    </row>
    <row r="220" spans="2:23" s="60" customFormat="1" ht="12.75" customHeight="1">
      <c r="B220" s="62"/>
      <c r="C220" s="123"/>
      <c r="D220" s="120"/>
      <c r="E220" s="120"/>
      <c r="G220" s="61"/>
      <c r="H220" s="61"/>
      <c r="O220" s="63"/>
      <c r="S220" s="63"/>
      <c r="W220" s="64"/>
    </row>
    <row r="221" spans="2:23" s="60" customFormat="1" ht="12.75" customHeight="1">
      <c r="B221" s="62"/>
      <c r="C221" s="123"/>
      <c r="D221" s="120"/>
      <c r="E221" s="120"/>
      <c r="G221" s="61"/>
      <c r="H221" s="61"/>
      <c r="O221" s="63"/>
      <c r="S221" s="63"/>
      <c r="W221" s="64"/>
    </row>
    <row r="222" spans="2:23" s="60" customFormat="1" ht="12.75" customHeight="1">
      <c r="B222" s="62"/>
      <c r="C222" s="123"/>
      <c r="D222" s="120"/>
      <c r="E222" s="120"/>
      <c r="G222" s="61"/>
      <c r="H222" s="61"/>
      <c r="O222" s="63"/>
      <c r="S222" s="63"/>
      <c r="W222" s="64"/>
    </row>
    <row r="223" spans="2:23" s="60" customFormat="1" ht="12.75" customHeight="1">
      <c r="B223" s="62"/>
      <c r="C223" s="123"/>
      <c r="D223" s="120"/>
      <c r="E223" s="120"/>
      <c r="G223" s="61"/>
      <c r="H223" s="61"/>
      <c r="O223" s="63"/>
      <c r="S223" s="63"/>
      <c r="W223" s="64"/>
    </row>
    <row r="224" spans="2:23" s="60" customFormat="1" ht="12.75" customHeight="1">
      <c r="B224" s="62"/>
      <c r="C224" s="123"/>
      <c r="D224" s="120"/>
      <c r="E224" s="120"/>
      <c r="G224" s="61"/>
      <c r="H224" s="61"/>
      <c r="O224" s="63"/>
      <c r="S224" s="63"/>
      <c r="W224" s="64"/>
    </row>
    <row r="225" spans="2:23" s="60" customFormat="1" ht="12.75" customHeight="1">
      <c r="B225" s="62"/>
      <c r="C225" s="123"/>
      <c r="D225" s="120"/>
      <c r="E225" s="120"/>
      <c r="G225" s="61"/>
      <c r="H225" s="61"/>
      <c r="O225" s="63"/>
      <c r="S225" s="63"/>
      <c r="W225" s="64"/>
    </row>
    <row r="226" spans="2:23" s="60" customFormat="1" ht="12.75" customHeight="1">
      <c r="B226" s="62"/>
      <c r="C226" s="123"/>
      <c r="D226" s="120"/>
      <c r="E226" s="120"/>
      <c r="G226" s="61"/>
      <c r="H226" s="61"/>
      <c r="O226" s="63"/>
      <c r="S226" s="63"/>
      <c r="W226" s="64"/>
    </row>
    <row r="227" spans="2:23" s="60" customFormat="1" ht="12.75" customHeight="1">
      <c r="B227" s="62"/>
      <c r="C227" s="123"/>
      <c r="D227" s="120"/>
      <c r="E227" s="120"/>
      <c r="G227" s="61"/>
      <c r="H227" s="61"/>
      <c r="O227" s="63"/>
      <c r="S227" s="63"/>
      <c r="W227" s="64"/>
    </row>
    <row r="228" spans="2:23" s="60" customFormat="1" ht="12.75" customHeight="1">
      <c r="B228" s="62"/>
      <c r="C228" s="123"/>
      <c r="D228" s="120"/>
      <c r="E228" s="120"/>
      <c r="G228" s="61"/>
      <c r="H228" s="61"/>
      <c r="O228" s="63"/>
      <c r="S228" s="63"/>
      <c r="W228" s="64"/>
    </row>
    <row r="229" spans="2:23" s="60" customFormat="1" ht="12.75" customHeight="1">
      <c r="B229" s="62"/>
      <c r="C229" s="123"/>
      <c r="D229" s="120"/>
      <c r="E229" s="120"/>
      <c r="G229" s="61"/>
      <c r="H229" s="61"/>
      <c r="O229" s="63"/>
      <c r="S229" s="63"/>
      <c r="W229" s="64"/>
    </row>
    <row r="230" spans="2:23" s="60" customFormat="1" ht="12.75" customHeight="1">
      <c r="B230" s="62"/>
      <c r="C230" s="123"/>
      <c r="D230" s="120"/>
      <c r="E230" s="120"/>
      <c r="G230" s="61"/>
      <c r="H230" s="61"/>
      <c r="O230" s="63"/>
      <c r="S230" s="63"/>
      <c r="W230" s="64"/>
    </row>
    <row r="231" spans="2:23" s="60" customFormat="1" ht="12.75" customHeight="1">
      <c r="B231" s="62"/>
      <c r="C231" s="123"/>
      <c r="D231" s="120"/>
      <c r="E231" s="120"/>
      <c r="G231" s="61"/>
      <c r="H231" s="61"/>
      <c r="O231" s="63"/>
      <c r="S231" s="63"/>
      <c r="W231" s="64"/>
    </row>
    <row r="232" spans="2:23" s="60" customFormat="1" ht="12.75" customHeight="1">
      <c r="B232" s="62"/>
      <c r="C232" s="123"/>
      <c r="D232" s="120"/>
      <c r="E232" s="120"/>
      <c r="G232" s="61"/>
      <c r="H232" s="61"/>
      <c r="O232" s="63"/>
      <c r="S232" s="63"/>
      <c r="W232" s="64"/>
    </row>
    <row r="233" spans="2:23" s="60" customFormat="1" ht="12.75" customHeight="1">
      <c r="B233" s="62"/>
      <c r="C233" s="123"/>
      <c r="D233" s="120"/>
      <c r="E233" s="120"/>
      <c r="G233" s="61"/>
      <c r="H233" s="61"/>
      <c r="O233" s="63"/>
      <c r="S233" s="63"/>
      <c r="W233" s="64"/>
    </row>
    <row r="234" spans="2:23" s="60" customFormat="1" ht="12.75" customHeight="1">
      <c r="B234" s="62"/>
      <c r="C234" s="123"/>
      <c r="D234" s="120"/>
      <c r="E234" s="120"/>
      <c r="G234" s="61"/>
      <c r="H234" s="61"/>
      <c r="O234" s="63"/>
      <c r="S234" s="63"/>
      <c r="W234" s="64"/>
    </row>
    <row r="235" spans="2:23" s="60" customFormat="1" ht="12.75" customHeight="1">
      <c r="B235" s="62"/>
      <c r="C235" s="123"/>
      <c r="D235" s="120"/>
      <c r="E235" s="120"/>
      <c r="G235" s="61"/>
      <c r="H235" s="61"/>
      <c r="O235" s="63"/>
      <c r="S235" s="63"/>
      <c r="W235" s="64"/>
    </row>
    <row r="236" spans="2:23" s="60" customFormat="1" ht="12.75" customHeight="1">
      <c r="B236" s="62"/>
      <c r="C236" s="123"/>
      <c r="D236" s="120"/>
      <c r="E236" s="120"/>
      <c r="G236" s="61"/>
      <c r="H236" s="61"/>
      <c r="O236" s="63"/>
      <c r="S236" s="63"/>
      <c r="W236" s="64"/>
    </row>
    <row r="237" spans="2:23" s="60" customFormat="1" ht="12.75" customHeight="1">
      <c r="B237" s="62"/>
      <c r="C237" s="123"/>
      <c r="D237" s="120"/>
      <c r="E237" s="120"/>
      <c r="G237" s="61"/>
      <c r="H237" s="61"/>
      <c r="O237" s="63"/>
      <c r="S237" s="63"/>
      <c r="W237" s="64"/>
    </row>
    <row r="238" spans="2:23" s="60" customFormat="1" ht="12.75" customHeight="1">
      <c r="B238" s="62"/>
      <c r="C238" s="123"/>
      <c r="D238" s="120"/>
      <c r="E238" s="120"/>
      <c r="G238" s="61"/>
      <c r="H238" s="61"/>
      <c r="O238" s="63"/>
      <c r="S238" s="63"/>
      <c r="W238" s="64"/>
    </row>
    <row r="239" spans="2:23" s="60" customFormat="1" ht="12.75" customHeight="1">
      <c r="B239" s="62"/>
      <c r="C239" s="123"/>
      <c r="D239" s="120"/>
      <c r="E239" s="120"/>
      <c r="G239" s="61"/>
      <c r="H239" s="61"/>
      <c r="O239" s="63"/>
      <c r="S239" s="63"/>
      <c r="W239" s="64"/>
    </row>
    <row r="240" spans="2:23" s="60" customFormat="1" ht="12.75" customHeight="1">
      <c r="B240" s="62"/>
      <c r="C240" s="123"/>
      <c r="D240" s="120"/>
      <c r="E240" s="120"/>
      <c r="G240" s="61"/>
      <c r="H240" s="61"/>
      <c r="O240" s="63"/>
      <c r="S240" s="63"/>
      <c r="W240" s="64"/>
    </row>
    <row r="241" spans="2:23" s="60" customFormat="1" ht="12.75" customHeight="1">
      <c r="B241" s="62"/>
      <c r="C241" s="123"/>
      <c r="D241" s="120"/>
      <c r="E241" s="120"/>
      <c r="G241" s="61"/>
      <c r="H241" s="61"/>
      <c r="O241" s="63"/>
      <c r="S241" s="63"/>
      <c r="W241" s="64"/>
    </row>
    <row r="242" spans="2:23" s="60" customFormat="1" ht="12.75" customHeight="1">
      <c r="B242" s="62"/>
      <c r="C242" s="123"/>
      <c r="D242" s="120"/>
      <c r="E242" s="120"/>
      <c r="G242" s="61"/>
      <c r="H242" s="61"/>
      <c r="O242" s="63"/>
      <c r="S242" s="63"/>
      <c r="W242" s="64"/>
    </row>
    <row r="243" spans="2:23" s="60" customFormat="1" ht="12.75" customHeight="1">
      <c r="B243" s="62"/>
      <c r="C243" s="123"/>
      <c r="D243" s="120"/>
      <c r="E243" s="120"/>
      <c r="G243" s="61"/>
      <c r="H243" s="61"/>
      <c r="O243" s="63"/>
      <c r="S243" s="63"/>
      <c r="W243" s="64"/>
    </row>
    <row r="244" spans="2:23" s="60" customFormat="1" ht="12.75" customHeight="1">
      <c r="B244" s="62"/>
      <c r="C244" s="123"/>
      <c r="D244" s="120"/>
      <c r="E244" s="120"/>
      <c r="G244" s="61"/>
      <c r="H244" s="61"/>
      <c r="O244" s="63"/>
      <c r="S244" s="63"/>
      <c r="W244" s="64"/>
    </row>
    <row r="245" spans="2:23" s="60" customFormat="1" ht="12.75" customHeight="1">
      <c r="B245" s="62"/>
      <c r="C245" s="123"/>
      <c r="D245" s="120"/>
      <c r="E245" s="120"/>
      <c r="G245" s="61"/>
      <c r="H245" s="61"/>
      <c r="O245" s="63"/>
      <c r="S245" s="63"/>
      <c r="W245" s="64"/>
    </row>
    <row r="246" spans="2:23" s="60" customFormat="1" ht="12.75" customHeight="1">
      <c r="B246" s="62"/>
      <c r="C246" s="123"/>
      <c r="D246" s="120"/>
      <c r="E246" s="120"/>
      <c r="G246" s="61"/>
      <c r="H246" s="61"/>
      <c r="O246" s="63"/>
      <c r="S246" s="63"/>
      <c r="W246" s="64"/>
    </row>
    <row r="247" spans="2:23" s="60" customFormat="1" ht="12.75" customHeight="1">
      <c r="B247" s="62"/>
      <c r="C247" s="123"/>
      <c r="D247" s="120"/>
      <c r="E247" s="120"/>
      <c r="G247" s="61"/>
      <c r="H247" s="61"/>
      <c r="O247" s="63"/>
      <c r="S247" s="63"/>
      <c r="W247" s="64"/>
    </row>
    <row r="248" spans="2:23" s="60" customFormat="1" ht="12.75" customHeight="1">
      <c r="B248" s="62"/>
      <c r="C248" s="123"/>
      <c r="D248" s="120"/>
      <c r="E248" s="120"/>
      <c r="G248" s="61"/>
      <c r="H248" s="61"/>
      <c r="O248" s="63"/>
      <c r="S248" s="63"/>
      <c r="W248" s="64"/>
    </row>
    <row r="249" spans="2:23" s="60" customFormat="1" ht="12.75" customHeight="1">
      <c r="B249" s="62"/>
      <c r="C249" s="123"/>
      <c r="D249" s="120"/>
      <c r="G249" s="61"/>
      <c r="H249" s="61"/>
      <c r="O249" s="63"/>
      <c r="S249" s="63"/>
      <c r="W249" s="64"/>
    </row>
    <row r="250" spans="2:23" s="60" customFormat="1" ht="12.75" customHeight="1">
      <c r="B250" s="62"/>
      <c r="C250" s="123"/>
      <c r="D250" s="120"/>
      <c r="G250" s="61"/>
      <c r="H250" s="61"/>
      <c r="O250" s="63"/>
      <c r="S250" s="63"/>
      <c r="W250" s="64"/>
    </row>
    <row r="251" spans="2:23" s="60" customFormat="1" ht="12.75" customHeight="1">
      <c r="B251" s="62"/>
      <c r="C251" s="123"/>
      <c r="D251" s="120"/>
      <c r="G251" s="61"/>
      <c r="H251" s="61"/>
      <c r="O251" s="63"/>
      <c r="S251" s="63"/>
      <c r="W251" s="64"/>
    </row>
    <row r="252" spans="2:23" s="60" customFormat="1" ht="12.75" customHeight="1">
      <c r="B252" s="62"/>
      <c r="C252" s="123"/>
      <c r="D252" s="120"/>
      <c r="G252" s="61"/>
      <c r="H252" s="61"/>
      <c r="O252" s="63"/>
      <c r="S252" s="63"/>
      <c r="W252" s="64"/>
    </row>
    <row r="253" spans="2:23" s="60" customFormat="1" ht="12.75" customHeight="1">
      <c r="B253" s="62"/>
      <c r="C253" s="123"/>
      <c r="D253" s="120"/>
      <c r="G253" s="61"/>
      <c r="H253" s="61"/>
      <c r="O253" s="63"/>
      <c r="S253" s="63"/>
      <c r="W253" s="64"/>
    </row>
    <row r="254" spans="2:23" s="60" customFormat="1" ht="12.75" customHeight="1">
      <c r="B254" s="62"/>
      <c r="C254" s="123"/>
      <c r="D254" s="120"/>
      <c r="G254" s="61"/>
      <c r="H254" s="61"/>
      <c r="O254" s="63"/>
      <c r="S254" s="63"/>
      <c r="W254" s="64"/>
    </row>
    <row r="255" spans="2:23" s="60" customFormat="1" ht="12.75" customHeight="1">
      <c r="B255" s="62"/>
      <c r="C255" s="123"/>
      <c r="D255" s="120"/>
      <c r="G255" s="61"/>
      <c r="H255" s="61"/>
      <c r="O255" s="63"/>
      <c r="S255" s="63"/>
      <c r="W255" s="64"/>
    </row>
    <row r="256" spans="2:23" s="60" customFormat="1" ht="12.75" customHeight="1">
      <c r="B256" s="62"/>
      <c r="C256" s="123"/>
      <c r="D256" s="120"/>
      <c r="G256" s="61"/>
      <c r="H256" s="61"/>
      <c r="O256" s="63"/>
      <c r="S256" s="63"/>
      <c r="W256" s="64"/>
    </row>
    <row r="257" spans="2:23" s="60" customFormat="1" ht="12.75" customHeight="1">
      <c r="B257" s="62"/>
      <c r="C257" s="123"/>
      <c r="D257" s="120"/>
      <c r="G257" s="61"/>
      <c r="H257" s="61"/>
      <c r="O257" s="63"/>
      <c r="S257" s="63"/>
      <c r="W257" s="64"/>
    </row>
    <row r="258" spans="2:23" s="60" customFormat="1" ht="12.75" customHeight="1">
      <c r="B258" s="62"/>
      <c r="C258" s="123"/>
      <c r="D258" s="120"/>
      <c r="G258" s="61"/>
      <c r="H258" s="61"/>
      <c r="O258" s="63"/>
      <c r="S258" s="63"/>
      <c r="W258" s="64"/>
    </row>
    <row r="259" spans="2:23" s="60" customFormat="1" ht="12.75" customHeight="1">
      <c r="B259" s="62"/>
      <c r="C259" s="123"/>
      <c r="D259" s="120"/>
      <c r="G259" s="61"/>
      <c r="H259" s="61"/>
      <c r="O259" s="63"/>
      <c r="S259" s="63"/>
      <c r="W259" s="64"/>
    </row>
    <row r="260" spans="2:23" s="60" customFormat="1" ht="12.75" customHeight="1">
      <c r="B260" s="62"/>
      <c r="C260" s="123"/>
      <c r="D260" s="120"/>
      <c r="G260" s="61"/>
      <c r="H260" s="61"/>
      <c r="O260" s="63"/>
      <c r="S260" s="63"/>
      <c r="W260" s="64"/>
    </row>
    <row r="261" spans="2:23" s="60" customFormat="1" ht="12.75" customHeight="1">
      <c r="B261" s="62"/>
      <c r="C261" s="123"/>
      <c r="D261" s="120"/>
      <c r="G261" s="61"/>
      <c r="H261" s="61"/>
      <c r="O261" s="63"/>
      <c r="S261" s="63"/>
      <c r="W261" s="64"/>
    </row>
    <row r="262" spans="2:23" s="60" customFormat="1" ht="12.75" customHeight="1">
      <c r="B262" s="62"/>
      <c r="C262" s="123"/>
      <c r="D262" s="120"/>
      <c r="G262" s="61"/>
      <c r="H262" s="61"/>
      <c r="O262" s="63"/>
      <c r="S262" s="63"/>
      <c r="W262" s="64"/>
    </row>
    <row r="263" spans="2:23" s="60" customFormat="1" ht="12.75" customHeight="1">
      <c r="B263" s="62"/>
      <c r="C263" s="123"/>
      <c r="D263" s="120"/>
      <c r="G263" s="61"/>
      <c r="H263" s="61"/>
      <c r="O263" s="63"/>
      <c r="S263" s="63"/>
      <c r="W263" s="64"/>
    </row>
    <row r="264" spans="2:23" s="60" customFormat="1" ht="12.75" customHeight="1">
      <c r="B264" s="62"/>
      <c r="C264" s="123"/>
      <c r="D264" s="120"/>
      <c r="G264" s="61"/>
      <c r="H264" s="61"/>
      <c r="O264" s="63"/>
      <c r="S264" s="63"/>
      <c r="W264" s="64"/>
    </row>
    <row r="265" spans="2:23" s="60" customFormat="1" ht="12.75" customHeight="1">
      <c r="B265" s="62"/>
      <c r="C265" s="123"/>
      <c r="D265" s="120"/>
      <c r="G265" s="61"/>
      <c r="H265" s="61"/>
      <c r="O265" s="63"/>
      <c r="S265" s="63"/>
      <c r="W265" s="64"/>
    </row>
    <row r="266" spans="2:23" s="60" customFormat="1" ht="12.75" customHeight="1">
      <c r="B266" s="62"/>
      <c r="C266" s="123"/>
      <c r="D266" s="120"/>
      <c r="G266" s="61"/>
      <c r="H266" s="61"/>
      <c r="O266" s="63"/>
      <c r="S266" s="63"/>
      <c r="W266" s="64"/>
    </row>
    <row r="267" spans="2:23" s="60" customFormat="1" ht="12.75" customHeight="1">
      <c r="B267" s="62"/>
      <c r="C267" s="123"/>
      <c r="D267" s="120"/>
      <c r="G267" s="61"/>
      <c r="H267" s="61"/>
      <c r="O267" s="63"/>
      <c r="S267" s="63"/>
      <c r="W267" s="64"/>
    </row>
    <row r="268" spans="2:23" s="60" customFormat="1" ht="12.75" customHeight="1">
      <c r="B268" s="62"/>
      <c r="C268" s="123"/>
      <c r="D268" s="120"/>
      <c r="G268" s="61"/>
      <c r="H268" s="61"/>
      <c r="O268" s="63"/>
      <c r="S268" s="63"/>
      <c r="W268" s="64"/>
    </row>
    <row r="269" spans="2:23" s="60" customFormat="1" ht="12.75" customHeight="1">
      <c r="B269" s="62"/>
      <c r="C269" s="123"/>
      <c r="D269" s="120"/>
      <c r="G269" s="61"/>
      <c r="H269" s="61"/>
      <c r="O269" s="63"/>
      <c r="S269" s="63"/>
      <c r="W269" s="64"/>
    </row>
    <row r="270" spans="2:23" s="60" customFormat="1" ht="12.75" customHeight="1">
      <c r="B270" s="62"/>
      <c r="C270" s="123"/>
      <c r="D270" s="120"/>
      <c r="G270" s="61"/>
      <c r="H270" s="61"/>
      <c r="O270" s="63"/>
      <c r="S270" s="63"/>
      <c r="W270" s="64"/>
    </row>
    <row r="271" spans="2:23" s="60" customFormat="1" ht="12.75" customHeight="1">
      <c r="B271" s="62"/>
      <c r="C271" s="123"/>
      <c r="D271" s="120"/>
      <c r="G271" s="61"/>
      <c r="H271" s="61"/>
      <c r="O271" s="63"/>
      <c r="S271" s="63"/>
      <c r="W271" s="64"/>
    </row>
    <row r="272" spans="2:23" s="60" customFormat="1" ht="12.75" customHeight="1">
      <c r="B272" s="62"/>
      <c r="C272" s="123"/>
      <c r="D272" s="120"/>
      <c r="G272" s="61"/>
      <c r="H272" s="61"/>
      <c r="O272" s="63"/>
      <c r="S272" s="63"/>
      <c r="W272" s="64"/>
    </row>
    <row r="273" spans="2:23" s="60" customFormat="1" ht="12.75" customHeight="1">
      <c r="B273" s="62"/>
      <c r="C273" s="123"/>
      <c r="D273" s="120"/>
      <c r="G273" s="61"/>
      <c r="H273" s="61"/>
      <c r="O273" s="63"/>
      <c r="S273" s="63"/>
      <c r="W273" s="64"/>
    </row>
    <row r="274" spans="2:23" s="60" customFormat="1" ht="12.75" customHeight="1">
      <c r="B274" s="62"/>
      <c r="C274" s="123"/>
      <c r="D274" s="120"/>
      <c r="G274" s="61"/>
      <c r="H274" s="61"/>
      <c r="O274" s="63"/>
      <c r="S274" s="63"/>
      <c r="W274" s="64"/>
    </row>
    <row r="275" spans="2:23" s="60" customFormat="1" ht="12.75" customHeight="1">
      <c r="B275" s="62"/>
      <c r="C275" s="123"/>
      <c r="D275" s="120"/>
      <c r="G275" s="61"/>
      <c r="H275" s="61"/>
      <c r="O275" s="63"/>
      <c r="S275" s="63"/>
      <c r="W275" s="64"/>
    </row>
    <row r="276" spans="2:23" s="60" customFormat="1" ht="12.75" customHeight="1">
      <c r="B276" s="62"/>
      <c r="C276" s="123"/>
      <c r="D276" s="120"/>
      <c r="G276" s="61"/>
      <c r="H276" s="61"/>
      <c r="O276" s="63"/>
      <c r="S276" s="63"/>
      <c r="W276" s="64"/>
    </row>
    <row r="277" spans="2:23" s="60" customFormat="1" ht="12.75" customHeight="1">
      <c r="B277" s="62"/>
      <c r="C277" s="123"/>
      <c r="D277" s="120"/>
      <c r="G277" s="61"/>
      <c r="H277" s="61"/>
      <c r="O277" s="63"/>
      <c r="S277" s="63"/>
      <c r="W277" s="64"/>
    </row>
    <row r="278" spans="2:23" s="60" customFormat="1" ht="12.75" customHeight="1">
      <c r="B278" s="62"/>
      <c r="C278" s="123"/>
      <c r="D278" s="120"/>
      <c r="G278" s="61"/>
      <c r="H278" s="61"/>
      <c r="O278" s="63"/>
      <c r="S278" s="63"/>
      <c r="W278" s="64"/>
    </row>
    <row r="279" spans="2:23" s="60" customFormat="1" ht="12.75" customHeight="1">
      <c r="B279" s="62"/>
      <c r="C279" s="123"/>
      <c r="D279" s="120"/>
      <c r="G279" s="61"/>
      <c r="H279" s="61"/>
      <c r="O279" s="63"/>
      <c r="S279" s="63"/>
      <c r="W279" s="64"/>
    </row>
    <row r="280" spans="2:23" s="60" customFormat="1" ht="12.75" customHeight="1">
      <c r="B280" s="62"/>
      <c r="C280" s="123"/>
      <c r="D280" s="120"/>
      <c r="G280" s="61"/>
      <c r="H280" s="61"/>
      <c r="O280" s="63"/>
      <c r="S280" s="63"/>
      <c r="W280" s="64"/>
    </row>
    <row r="281" spans="2:23" s="60" customFormat="1" ht="12.75" customHeight="1">
      <c r="B281" s="62"/>
      <c r="C281" s="123"/>
      <c r="D281" s="120"/>
      <c r="G281" s="61"/>
      <c r="H281" s="61"/>
      <c r="O281" s="63"/>
      <c r="S281" s="63"/>
      <c r="W281" s="64"/>
    </row>
    <row r="282" spans="2:23" s="60" customFormat="1" ht="12.75" customHeight="1">
      <c r="B282" s="62"/>
      <c r="C282" s="123"/>
      <c r="D282" s="120"/>
      <c r="G282" s="61"/>
      <c r="H282" s="61"/>
      <c r="O282" s="63"/>
      <c r="S282" s="63"/>
      <c r="W282" s="64"/>
    </row>
    <row r="283" spans="2:23" s="60" customFormat="1" ht="12.75" customHeight="1">
      <c r="B283" s="62"/>
      <c r="C283" s="123"/>
      <c r="D283" s="120"/>
      <c r="G283" s="61"/>
      <c r="H283" s="61"/>
      <c r="O283" s="63"/>
      <c r="S283" s="63"/>
      <c r="W283" s="64"/>
    </row>
    <row r="284" spans="2:23" s="60" customFormat="1" ht="12.75" customHeight="1">
      <c r="B284" s="62"/>
      <c r="C284" s="123"/>
      <c r="D284" s="120"/>
      <c r="G284" s="61"/>
      <c r="H284" s="61"/>
      <c r="O284" s="63"/>
      <c r="S284" s="63"/>
      <c r="W284" s="64"/>
    </row>
    <row r="285" spans="2:23" s="60" customFormat="1" ht="12.75" customHeight="1">
      <c r="B285" s="62"/>
      <c r="C285" s="123"/>
      <c r="D285" s="120"/>
      <c r="G285" s="61"/>
      <c r="H285" s="61"/>
      <c r="O285" s="63"/>
      <c r="S285" s="63"/>
      <c r="W285" s="64"/>
    </row>
    <row r="286" spans="2:23" s="60" customFormat="1" ht="12.75" customHeight="1">
      <c r="B286" s="62"/>
      <c r="C286" s="123"/>
      <c r="D286" s="120"/>
      <c r="G286" s="61"/>
      <c r="H286" s="61"/>
      <c r="O286" s="63"/>
      <c r="S286" s="63"/>
      <c r="W286" s="64"/>
    </row>
    <row r="287" spans="2:23" s="60" customFormat="1" ht="12.75" customHeight="1">
      <c r="B287" s="62"/>
      <c r="C287" s="123"/>
      <c r="D287" s="120"/>
      <c r="G287" s="61"/>
      <c r="H287" s="61"/>
      <c r="O287" s="63"/>
      <c r="S287" s="63"/>
      <c r="W287" s="64"/>
    </row>
    <row r="288" spans="2:23" s="60" customFormat="1" ht="12.75" customHeight="1">
      <c r="B288" s="62"/>
      <c r="C288" s="123"/>
      <c r="D288" s="120"/>
      <c r="G288" s="61"/>
      <c r="H288" s="61"/>
      <c r="O288" s="63"/>
      <c r="S288" s="63"/>
      <c r="W288" s="64"/>
    </row>
    <row r="289" spans="2:23" s="60" customFormat="1" ht="12.75" customHeight="1">
      <c r="B289" s="62"/>
      <c r="C289" s="123"/>
      <c r="D289" s="120"/>
      <c r="G289" s="61"/>
      <c r="H289" s="61"/>
      <c r="O289" s="63"/>
      <c r="S289" s="63"/>
      <c r="W289" s="64"/>
    </row>
    <row r="290" spans="2:23" s="60" customFormat="1" ht="12.75" customHeight="1">
      <c r="B290" s="62"/>
      <c r="C290" s="123"/>
      <c r="D290" s="120"/>
      <c r="G290" s="61"/>
      <c r="H290" s="61"/>
      <c r="O290" s="63"/>
      <c r="S290" s="63"/>
      <c r="W290" s="64"/>
    </row>
    <row r="291" spans="2:23" s="60" customFormat="1" ht="12.75" customHeight="1">
      <c r="B291" s="62"/>
      <c r="C291" s="123"/>
      <c r="D291" s="120"/>
      <c r="G291" s="61"/>
      <c r="H291" s="61"/>
      <c r="O291" s="63"/>
      <c r="S291" s="63"/>
      <c r="W291" s="64"/>
    </row>
    <row r="292" spans="2:23" s="60" customFormat="1" ht="12.75" customHeight="1">
      <c r="B292" s="62"/>
      <c r="C292" s="123"/>
      <c r="D292" s="120"/>
      <c r="G292" s="61"/>
      <c r="H292" s="61"/>
      <c r="O292" s="63"/>
      <c r="S292" s="63"/>
      <c r="W292" s="64"/>
    </row>
    <row r="293" spans="2:23" s="60" customFormat="1" ht="12.75" customHeight="1">
      <c r="B293" s="62"/>
      <c r="C293" s="123"/>
      <c r="D293" s="120"/>
      <c r="G293" s="61"/>
      <c r="H293" s="61"/>
      <c r="O293" s="63"/>
      <c r="S293" s="63"/>
      <c r="W293" s="64"/>
    </row>
    <row r="294" spans="2:23" s="60" customFormat="1" ht="12.75" customHeight="1">
      <c r="B294" s="62"/>
      <c r="C294" s="123"/>
      <c r="D294" s="120"/>
      <c r="G294" s="61"/>
      <c r="H294" s="61"/>
      <c r="O294" s="63"/>
      <c r="S294" s="63"/>
      <c r="W294" s="64"/>
    </row>
    <row r="295" spans="2:23" s="60" customFormat="1" ht="12.75" customHeight="1">
      <c r="B295" s="62"/>
      <c r="C295" s="123"/>
      <c r="D295" s="120"/>
      <c r="G295" s="61"/>
      <c r="H295" s="61"/>
      <c r="O295" s="63"/>
      <c r="S295" s="63"/>
      <c r="W295" s="64"/>
    </row>
    <row r="296" spans="2:23" s="60" customFormat="1" ht="12.75" customHeight="1">
      <c r="B296" s="62"/>
      <c r="C296" s="123"/>
      <c r="D296" s="120"/>
      <c r="G296" s="61"/>
      <c r="H296" s="61"/>
      <c r="O296" s="63"/>
      <c r="S296" s="63"/>
      <c r="W296" s="64"/>
    </row>
    <row r="297" spans="2:23" s="60" customFormat="1" ht="12.75" customHeight="1">
      <c r="B297" s="62"/>
      <c r="C297" s="123"/>
      <c r="D297" s="120"/>
      <c r="G297" s="61"/>
      <c r="H297" s="61"/>
      <c r="O297" s="63"/>
      <c r="S297" s="63"/>
      <c r="W297" s="64"/>
    </row>
    <row r="298" spans="2:23" s="60" customFormat="1" ht="12.75" customHeight="1">
      <c r="B298" s="62"/>
      <c r="C298" s="123"/>
      <c r="D298" s="120"/>
      <c r="G298" s="61"/>
      <c r="H298" s="61"/>
      <c r="O298" s="63"/>
      <c r="S298" s="63"/>
      <c r="W298" s="64"/>
    </row>
    <row r="299" spans="2:23" s="60" customFormat="1" ht="12.75" customHeight="1">
      <c r="B299" s="62"/>
      <c r="C299" s="123"/>
      <c r="D299" s="120"/>
      <c r="G299" s="61"/>
      <c r="H299" s="61"/>
      <c r="O299" s="63"/>
      <c r="S299" s="63"/>
      <c r="W299" s="64"/>
    </row>
    <row r="300" spans="2:23" s="60" customFormat="1" ht="12.75" customHeight="1">
      <c r="B300" s="62"/>
      <c r="C300" s="123"/>
      <c r="D300" s="120"/>
      <c r="G300" s="61"/>
      <c r="H300" s="61"/>
      <c r="O300" s="63"/>
      <c r="S300" s="63"/>
      <c r="W300" s="64"/>
    </row>
    <row r="301" spans="2:23" s="60" customFormat="1" ht="12.75" customHeight="1">
      <c r="B301" s="62"/>
      <c r="C301" s="123"/>
      <c r="D301" s="120"/>
      <c r="G301" s="61"/>
      <c r="H301" s="61"/>
      <c r="O301" s="63"/>
      <c r="S301" s="63"/>
      <c r="W301" s="64"/>
    </row>
    <row r="302" spans="2:23" s="60" customFormat="1" ht="12.75" customHeight="1">
      <c r="B302" s="62"/>
      <c r="C302" s="123"/>
      <c r="D302" s="120"/>
      <c r="G302" s="61"/>
      <c r="H302" s="61"/>
      <c r="O302" s="63"/>
      <c r="S302" s="63"/>
      <c r="W302" s="64"/>
    </row>
    <row r="303" spans="2:23" s="60" customFormat="1" ht="12.75" customHeight="1">
      <c r="B303" s="62"/>
      <c r="C303" s="123"/>
      <c r="D303" s="120"/>
      <c r="G303" s="61"/>
      <c r="H303" s="61"/>
      <c r="O303" s="63"/>
      <c r="S303" s="63"/>
      <c r="W303" s="64"/>
    </row>
    <row r="304" spans="2:23" s="60" customFormat="1" ht="12.75" customHeight="1">
      <c r="B304" s="62"/>
      <c r="C304" s="123"/>
      <c r="D304" s="120"/>
      <c r="G304" s="61"/>
      <c r="H304" s="61"/>
      <c r="O304" s="63"/>
      <c r="S304" s="63"/>
      <c r="W304" s="64"/>
    </row>
    <row r="305" spans="2:23" s="60" customFormat="1" ht="12.75" customHeight="1">
      <c r="B305" s="62"/>
      <c r="C305" s="123"/>
      <c r="D305" s="120"/>
      <c r="G305" s="61"/>
      <c r="H305" s="61"/>
      <c r="O305" s="63"/>
      <c r="S305" s="63"/>
      <c r="W305" s="64"/>
    </row>
    <row r="306" spans="2:23" s="60" customFormat="1" ht="12.75" customHeight="1">
      <c r="B306" s="62"/>
      <c r="C306" s="123"/>
      <c r="D306" s="120"/>
      <c r="G306" s="61"/>
      <c r="H306" s="61"/>
      <c r="O306" s="63"/>
      <c r="S306" s="63"/>
      <c r="W306" s="64"/>
    </row>
    <row r="307" spans="2:23" s="60" customFormat="1" ht="12.75" customHeight="1">
      <c r="B307" s="62"/>
      <c r="C307" s="123"/>
      <c r="D307" s="120"/>
      <c r="G307" s="61"/>
      <c r="H307" s="61"/>
      <c r="O307" s="63"/>
      <c r="S307" s="63"/>
      <c r="W307" s="64"/>
    </row>
    <row r="308" spans="2:23" s="60" customFormat="1" ht="12.75" customHeight="1">
      <c r="B308" s="62"/>
      <c r="C308" s="123"/>
      <c r="D308" s="120"/>
      <c r="G308" s="61"/>
      <c r="H308" s="61"/>
      <c r="O308" s="63"/>
      <c r="S308" s="63"/>
      <c r="W308" s="64"/>
    </row>
    <row r="309" spans="2:23" s="60" customFormat="1" ht="12.75" customHeight="1">
      <c r="B309" s="62"/>
      <c r="C309" s="123"/>
      <c r="D309" s="120"/>
      <c r="G309" s="61"/>
      <c r="H309" s="61"/>
      <c r="O309" s="63"/>
      <c r="S309" s="63"/>
      <c r="W309" s="64"/>
    </row>
    <row r="310" spans="2:23" s="60" customFormat="1" ht="12.75" customHeight="1">
      <c r="B310" s="62"/>
      <c r="C310" s="123"/>
      <c r="D310" s="120"/>
      <c r="G310" s="61"/>
      <c r="H310" s="61"/>
      <c r="O310" s="63"/>
      <c r="S310" s="63"/>
      <c r="W310" s="64"/>
    </row>
    <row r="311" spans="2:23" s="60" customFormat="1" ht="12.75" customHeight="1">
      <c r="B311" s="62"/>
      <c r="C311" s="123"/>
      <c r="D311" s="120"/>
      <c r="G311" s="61"/>
      <c r="H311" s="61"/>
      <c r="O311" s="63"/>
      <c r="S311" s="63"/>
      <c r="W311" s="64"/>
    </row>
    <row r="312" spans="2:23" s="60" customFormat="1" ht="12.75" customHeight="1">
      <c r="B312" s="62"/>
      <c r="C312" s="123"/>
      <c r="D312" s="120"/>
      <c r="G312" s="61"/>
      <c r="H312" s="61"/>
      <c r="O312" s="63"/>
      <c r="S312" s="63"/>
      <c r="W312" s="64"/>
    </row>
    <row r="313" spans="2:23" s="60" customFormat="1" ht="12.75" customHeight="1">
      <c r="B313" s="62"/>
      <c r="C313" s="123"/>
      <c r="D313" s="120"/>
      <c r="G313" s="61"/>
      <c r="H313" s="61"/>
      <c r="O313" s="63"/>
      <c r="S313" s="63"/>
      <c r="W313" s="64"/>
    </row>
    <row r="314" spans="2:23" s="60" customFormat="1" ht="12.75" customHeight="1">
      <c r="B314" s="62"/>
      <c r="C314" s="123"/>
      <c r="D314" s="120"/>
      <c r="G314" s="61"/>
      <c r="H314" s="61"/>
      <c r="O314" s="63"/>
      <c r="S314" s="63"/>
      <c r="W314" s="64"/>
    </row>
    <row r="315" spans="2:23" s="60" customFormat="1" ht="12.75" customHeight="1">
      <c r="B315" s="62"/>
      <c r="C315" s="123"/>
      <c r="D315" s="120"/>
      <c r="G315" s="61"/>
      <c r="H315" s="61"/>
      <c r="O315" s="63"/>
      <c r="S315" s="63"/>
      <c r="W315" s="64"/>
    </row>
    <row r="316" spans="2:23" s="60" customFormat="1" ht="12.75" customHeight="1">
      <c r="B316" s="62"/>
      <c r="C316" s="123"/>
      <c r="D316" s="120"/>
      <c r="G316" s="61"/>
      <c r="H316" s="61"/>
      <c r="O316" s="63"/>
      <c r="S316" s="63"/>
      <c r="W316" s="64"/>
    </row>
    <row r="317" spans="2:23" s="60" customFormat="1" ht="12.75" customHeight="1">
      <c r="B317" s="62"/>
      <c r="C317" s="123"/>
      <c r="D317" s="120"/>
      <c r="G317" s="61"/>
      <c r="H317" s="61"/>
      <c r="O317" s="63"/>
      <c r="S317" s="63"/>
      <c r="W317" s="64"/>
    </row>
    <row r="318" spans="2:23" s="60" customFormat="1" ht="12.75" customHeight="1">
      <c r="B318" s="62"/>
      <c r="C318" s="123"/>
      <c r="D318" s="120"/>
      <c r="G318" s="61"/>
      <c r="H318" s="61"/>
      <c r="O318" s="63"/>
      <c r="S318" s="63"/>
      <c r="W318" s="64"/>
    </row>
    <row r="319" spans="2:23" s="60" customFormat="1" ht="12.75" customHeight="1">
      <c r="B319" s="62"/>
      <c r="C319" s="123"/>
      <c r="D319" s="120"/>
      <c r="G319" s="61"/>
      <c r="H319" s="61"/>
      <c r="O319" s="63"/>
      <c r="S319" s="63"/>
      <c r="W319" s="64"/>
    </row>
    <row r="320" spans="2:23" s="60" customFormat="1" ht="12.75" customHeight="1">
      <c r="B320" s="62"/>
      <c r="C320" s="123"/>
      <c r="D320" s="120"/>
      <c r="G320" s="61"/>
      <c r="H320" s="61"/>
      <c r="O320" s="63"/>
      <c r="S320" s="63"/>
      <c r="W320" s="64"/>
    </row>
    <row r="321" spans="2:23" s="60" customFormat="1" ht="12.75" customHeight="1">
      <c r="B321" s="62"/>
      <c r="C321" s="123"/>
      <c r="D321" s="120"/>
      <c r="G321" s="61"/>
      <c r="H321" s="61"/>
      <c r="O321" s="63"/>
      <c r="S321" s="63"/>
      <c r="W321" s="64"/>
    </row>
    <row r="322" spans="2:23" s="60" customFormat="1" ht="12.75" customHeight="1">
      <c r="B322" s="62"/>
      <c r="C322" s="123"/>
      <c r="D322" s="120"/>
      <c r="G322" s="61"/>
      <c r="H322" s="61"/>
      <c r="O322" s="63"/>
      <c r="S322" s="63"/>
      <c r="W322" s="64"/>
    </row>
    <row r="323" spans="2:23" s="60" customFormat="1" ht="12.75" customHeight="1">
      <c r="B323" s="62"/>
      <c r="C323" s="123"/>
      <c r="D323" s="120"/>
      <c r="G323" s="61"/>
      <c r="H323" s="61"/>
      <c r="O323" s="63"/>
      <c r="S323" s="63"/>
      <c r="W323" s="64"/>
    </row>
    <row r="324" spans="2:23" s="60" customFormat="1" ht="12.75" customHeight="1">
      <c r="B324" s="62"/>
      <c r="C324" s="123"/>
      <c r="D324" s="120"/>
      <c r="G324" s="61"/>
      <c r="H324" s="61"/>
      <c r="O324" s="63"/>
      <c r="S324" s="63"/>
      <c r="W324" s="64"/>
    </row>
    <row r="325" spans="2:23" s="60" customFormat="1" ht="12.75" customHeight="1">
      <c r="B325" s="62"/>
      <c r="C325" s="123"/>
      <c r="D325" s="120"/>
      <c r="G325" s="61"/>
      <c r="H325" s="61"/>
      <c r="O325" s="63"/>
      <c r="S325" s="63"/>
      <c r="W325" s="64"/>
    </row>
    <row r="326" spans="2:23" s="60" customFormat="1" ht="12.75" customHeight="1">
      <c r="B326" s="62"/>
      <c r="C326" s="123"/>
      <c r="D326" s="120"/>
      <c r="G326" s="61"/>
      <c r="H326" s="61"/>
      <c r="O326" s="63"/>
      <c r="S326" s="63"/>
      <c r="W326" s="64"/>
    </row>
    <row r="327" spans="2:23" s="60" customFormat="1" ht="12.75" customHeight="1">
      <c r="B327" s="62"/>
      <c r="C327" s="123"/>
      <c r="D327" s="120"/>
      <c r="G327" s="61"/>
      <c r="H327" s="61"/>
      <c r="O327" s="63"/>
      <c r="S327" s="63"/>
      <c r="W327" s="64"/>
    </row>
    <row r="328" spans="2:23" s="60" customFormat="1" ht="12.75" customHeight="1">
      <c r="B328" s="62"/>
      <c r="C328" s="123"/>
      <c r="D328" s="120"/>
      <c r="G328" s="61"/>
      <c r="H328" s="61"/>
      <c r="O328" s="63"/>
      <c r="S328" s="63"/>
      <c r="W328" s="64"/>
    </row>
    <row r="329" spans="2:23" s="60" customFormat="1" ht="12.75" customHeight="1">
      <c r="B329" s="62"/>
      <c r="C329" s="123"/>
      <c r="D329" s="120"/>
      <c r="G329" s="61"/>
      <c r="H329" s="61"/>
      <c r="O329" s="63"/>
      <c r="S329" s="63"/>
      <c r="W329" s="64"/>
    </row>
    <row r="330" spans="2:23" s="60" customFormat="1" ht="12.75" customHeight="1">
      <c r="B330" s="62"/>
      <c r="C330" s="123"/>
      <c r="D330" s="120"/>
      <c r="G330" s="61"/>
      <c r="H330" s="61"/>
      <c r="O330" s="63"/>
      <c r="S330" s="63"/>
      <c r="W330" s="64"/>
    </row>
    <row r="331" spans="2:23" s="60" customFormat="1" ht="12.75" customHeight="1">
      <c r="B331" s="62"/>
      <c r="C331" s="123"/>
      <c r="D331" s="120"/>
      <c r="G331" s="61"/>
      <c r="H331" s="61"/>
      <c r="O331" s="63"/>
      <c r="S331" s="63"/>
      <c r="W331" s="64"/>
    </row>
    <row r="332" spans="2:23" s="60" customFormat="1" ht="12.75" customHeight="1">
      <c r="B332" s="62"/>
      <c r="C332" s="123"/>
      <c r="D332" s="120"/>
      <c r="G332" s="61"/>
      <c r="H332" s="61"/>
      <c r="O332" s="63"/>
      <c r="S332" s="63"/>
      <c r="W332" s="64"/>
    </row>
    <row r="333" spans="2:23" s="60" customFormat="1" ht="12.75" customHeight="1">
      <c r="B333" s="62"/>
      <c r="C333" s="123"/>
      <c r="D333" s="120"/>
      <c r="G333" s="61"/>
      <c r="H333" s="61"/>
      <c r="O333" s="63"/>
      <c r="S333" s="63"/>
      <c r="W333" s="64"/>
    </row>
    <row r="334" spans="2:23" s="60" customFormat="1" ht="12.75" customHeight="1">
      <c r="B334" s="62"/>
      <c r="C334" s="123"/>
      <c r="D334" s="120"/>
      <c r="G334" s="61"/>
      <c r="H334" s="61"/>
      <c r="O334" s="63"/>
      <c r="S334" s="63"/>
      <c r="W334" s="64"/>
    </row>
    <row r="335" spans="2:23" s="60" customFormat="1" ht="12.75" customHeight="1">
      <c r="B335" s="62"/>
      <c r="C335" s="123"/>
      <c r="D335" s="120"/>
      <c r="G335" s="61"/>
      <c r="H335" s="61"/>
      <c r="O335" s="63"/>
      <c r="S335" s="63"/>
      <c r="W335" s="64"/>
    </row>
    <row r="336" spans="2:23" s="60" customFormat="1" ht="12.75" customHeight="1">
      <c r="B336" s="62"/>
      <c r="C336" s="123"/>
      <c r="D336" s="120"/>
      <c r="G336" s="61"/>
      <c r="H336" s="61"/>
      <c r="O336" s="63"/>
      <c r="S336" s="63"/>
      <c r="W336" s="64"/>
    </row>
    <row r="337" spans="2:23" s="60" customFormat="1" ht="12.75" customHeight="1">
      <c r="B337" s="62"/>
      <c r="C337" s="123"/>
      <c r="D337" s="120"/>
      <c r="G337" s="61"/>
      <c r="H337" s="61"/>
      <c r="O337" s="63"/>
      <c r="S337" s="63"/>
      <c r="W337" s="64"/>
    </row>
    <row r="338" spans="2:23" s="60" customFormat="1" ht="12.75" customHeight="1">
      <c r="B338" s="62"/>
      <c r="C338" s="123"/>
      <c r="D338" s="120"/>
      <c r="G338" s="61"/>
      <c r="H338" s="61"/>
      <c r="O338" s="63"/>
      <c r="S338" s="63"/>
      <c r="W338" s="64"/>
    </row>
    <row r="339" spans="2:23" s="60" customFormat="1" ht="12.75" customHeight="1">
      <c r="B339" s="62"/>
      <c r="C339" s="123"/>
      <c r="D339" s="120"/>
      <c r="G339" s="61"/>
      <c r="H339" s="61"/>
      <c r="O339" s="63"/>
      <c r="S339" s="63"/>
      <c r="W339" s="64"/>
    </row>
    <row r="340" spans="2:23" s="60" customFormat="1" ht="12.75" customHeight="1">
      <c r="B340" s="62"/>
      <c r="C340" s="123"/>
      <c r="D340" s="120"/>
      <c r="G340" s="61"/>
      <c r="H340" s="61"/>
      <c r="O340" s="63"/>
      <c r="S340" s="63"/>
      <c r="W340" s="64"/>
    </row>
    <row r="341" spans="2:23" s="60" customFormat="1" ht="12.75" customHeight="1">
      <c r="B341" s="62"/>
      <c r="C341" s="123"/>
      <c r="D341" s="120"/>
      <c r="G341" s="61"/>
      <c r="H341" s="61"/>
      <c r="O341" s="63"/>
      <c r="S341" s="63"/>
      <c r="W341" s="64"/>
    </row>
    <row r="342" spans="2:23" s="60" customFormat="1" ht="12.75" customHeight="1">
      <c r="B342" s="62"/>
      <c r="C342" s="123"/>
      <c r="D342" s="120"/>
      <c r="G342" s="61"/>
      <c r="H342" s="61"/>
      <c r="O342" s="63"/>
      <c r="S342" s="63"/>
      <c r="W342" s="64"/>
    </row>
    <row r="343" spans="2:23" s="60" customFormat="1" ht="12.75" customHeight="1">
      <c r="B343" s="62"/>
      <c r="C343" s="123"/>
      <c r="D343" s="120"/>
      <c r="G343" s="61"/>
      <c r="H343" s="61"/>
      <c r="O343" s="63"/>
      <c r="S343" s="63"/>
      <c r="W343" s="64"/>
    </row>
    <row r="344" spans="2:23" s="60" customFormat="1" ht="12.75" customHeight="1">
      <c r="B344" s="62"/>
      <c r="C344" s="123"/>
      <c r="D344" s="120"/>
      <c r="G344" s="61"/>
      <c r="H344" s="61"/>
      <c r="O344" s="63"/>
      <c r="S344" s="63"/>
      <c r="W344" s="64"/>
    </row>
    <row r="345" spans="2:23" s="60" customFormat="1" ht="12.75" customHeight="1">
      <c r="B345" s="62"/>
      <c r="C345" s="123"/>
      <c r="D345" s="120"/>
      <c r="G345" s="61"/>
      <c r="H345" s="61"/>
      <c r="O345" s="63"/>
      <c r="S345" s="63"/>
      <c r="W345" s="64"/>
    </row>
    <row r="346" spans="2:23" s="60" customFormat="1" ht="12.75" customHeight="1">
      <c r="B346" s="62"/>
      <c r="C346" s="123"/>
      <c r="D346" s="120"/>
      <c r="G346" s="61"/>
      <c r="H346" s="61"/>
      <c r="O346" s="63"/>
      <c r="S346" s="63"/>
      <c r="W346" s="64"/>
    </row>
    <row r="347" spans="2:23" s="60" customFormat="1" ht="12.75" customHeight="1">
      <c r="B347" s="62"/>
      <c r="C347" s="123"/>
      <c r="D347" s="120"/>
      <c r="G347" s="61"/>
      <c r="H347" s="61"/>
      <c r="O347" s="63"/>
      <c r="S347" s="63"/>
      <c r="W347" s="64"/>
    </row>
    <row r="348" spans="2:23" s="60" customFormat="1" ht="12.75" customHeight="1">
      <c r="B348" s="62"/>
      <c r="C348" s="123"/>
      <c r="D348" s="120"/>
      <c r="G348" s="61"/>
      <c r="H348" s="61"/>
      <c r="O348" s="63"/>
      <c r="S348" s="63"/>
      <c r="W348" s="64"/>
    </row>
    <row r="349" spans="2:23" s="60" customFormat="1" ht="12.75" customHeight="1">
      <c r="B349" s="62"/>
      <c r="C349" s="123"/>
      <c r="D349" s="120"/>
      <c r="G349" s="61"/>
      <c r="H349" s="61"/>
      <c r="O349" s="63"/>
      <c r="S349" s="63"/>
      <c r="W349" s="64"/>
    </row>
    <row r="350" spans="2:23" s="60" customFormat="1" ht="12.75" customHeight="1">
      <c r="B350" s="62"/>
      <c r="C350" s="123"/>
      <c r="D350" s="120"/>
      <c r="G350" s="61"/>
      <c r="H350" s="61"/>
      <c r="O350" s="63"/>
      <c r="S350" s="63"/>
      <c r="W350" s="64"/>
    </row>
    <row r="351" spans="2:23" s="60" customFormat="1" ht="12.75" customHeight="1">
      <c r="B351" s="62"/>
      <c r="C351" s="123"/>
      <c r="D351" s="120"/>
      <c r="G351" s="61"/>
      <c r="H351" s="61"/>
      <c r="O351" s="63"/>
      <c r="S351" s="63"/>
      <c r="W351" s="64"/>
    </row>
    <row r="352" spans="2:23" s="60" customFormat="1" ht="12.75" customHeight="1">
      <c r="B352" s="62"/>
      <c r="C352" s="123"/>
      <c r="D352" s="120"/>
      <c r="G352" s="61"/>
      <c r="H352" s="61"/>
      <c r="O352" s="63"/>
      <c r="S352" s="63"/>
      <c r="W352" s="64"/>
    </row>
    <row r="353" spans="2:23" s="60" customFormat="1" ht="12.75" customHeight="1">
      <c r="B353" s="62"/>
      <c r="C353" s="123"/>
      <c r="D353" s="120"/>
      <c r="G353" s="61"/>
      <c r="H353" s="61"/>
      <c r="O353" s="63"/>
      <c r="S353" s="63"/>
      <c r="W353" s="64"/>
    </row>
    <row r="354" spans="2:23" s="60" customFormat="1" ht="12.75" customHeight="1">
      <c r="B354" s="62"/>
      <c r="C354" s="123"/>
      <c r="D354" s="120"/>
      <c r="G354" s="61"/>
      <c r="H354" s="61"/>
      <c r="O354" s="63"/>
      <c r="S354" s="63"/>
      <c r="W354" s="64"/>
    </row>
    <row r="355" spans="2:23" s="60" customFormat="1" ht="12.75" customHeight="1">
      <c r="B355" s="62"/>
      <c r="C355" s="123"/>
      <c r="D355" s="120"/>
      <c r="G355" s="61"/>
      <c r="H355" s="61"/>
      <c r="O355" s="63"/>
      <c r="S355" s="63"/>
      <c r="W355" s="64"/>
    </row>
    <row r="356" spans="2:23" s="60" customFormat="1" ht="12.75" customHeight="1">
      <c r="B356" s="62"/>
      <c r="C356" s="123"/>
      <c r="D356" s="120"/>
      <c r="G356" s="61"/>
      <c r="H356" s="61"/>
      <c r="O356" s="63"/>
      <c r="S356" s="63"/>
      <c r="W356" s="64"/>
    </row>
    <row r="357" spans="2:23" s="60" customFormat="1" ht="12.75" customHeight="1">
      <c r="B357" s="62"/>
      <c r="C357" s="123"/>
      <c r="D357" s="120"/>
      <c r="G357" s="61"/>
      <c r="H357" s="61"/>
      <c r="O357" s="63"/>
      <c r="S357" s="63"/>
      <c r="W357" s="64"/>
    </row>
    <row r="358" spans="2:23" s="60" customFormat="1" ht="12.75" customHeight="1">
      <c r="B358" s="62"/>
      <c r="C358" s="123"/>
      <c r="D358" s="120"/>
      <c r="G358" s="61"/>
      <c r="H358" s="61"/>
      <c r="O358" s="63"/>
      <c r="S358" s="63"/>
      <c r="W358" s="64"/>
    </row>
    <row r="359" spans="2:23" s="60" customFormat="1" ht="12.75" customHeight="1">
      <c r="B359" s="62"/>
      <c r="C359" s="123"/>
      <c r="D359" s="120"/>
      <c r="G359" s="61"/>
      <c r="H359" s="61"/>
      <c r="O359" s="63"/>
      <c r="S359" s="63"/>
      <c r="W359" s="64"/>
    </row>
    <row r="360" spans="2:23" s="60" customFormat="1" ht="12.75" customHeight="1">
      <c r="B360" s="62"/>
      <c r="C360" s="123"/>
      <c r="D360" s="120"/>
      <c r="G360" s="61"/>
      <c r="H360" s="61"/>
      <c r="O360" s="63"/>
      <c r="S360" s="63"/>
      <c r="W360" s="64"/>
    </row>
    <row r="361" spans="2:23" s="60" customFormat="1" ht="12.75" customHeight="1">
      <c r="B361" s="62"/>
      <c r="C361" s="123"/>
      <c r="D361" s="120"/>
      <c r="G361" s="61"/>
      <c r="H361" s="61"/>
      <c r="O361" s="63"/>
      <c r="S361" s="63"/>
      <c r="W361" s="64"/>
    </row>
    <row r="362" spans="2:23" s="60" customFormat="1" ht="12.75" customHeight="1">
      <c r="B362" s="62"/>
      <c r="C362" s="123"/>
      <c r="D362" s="120"/>
      <c r="G362" s="61"/>
      <c r="H362" s="61"/>
      <c r="O362" s="63"/>
      <c r="S362" s="63"/>
      <c r="W362" s="64"/>
    </row>
    <row r="363" spans="2:23" s="60" customFormat="1" ht="12.75" customHeight="1">
      <c r="B363" s="62"/>
      <c r="C363" s="123"/>
      <c r="D363" s="120"/>
      <c r="G363" s="61"/>
      <c r="H363" s="61"/>
      <c r="O363" s="63"/>
      <c r="S363" s="63"/>
      <c r="W363" s="64"/>
    </row>
    <row r="364" spans="2:23" s="60" customFormat="1" ht="12.75" customHeight="1">
      <c r="B364" s="62"/>
      <c r="C364" s="123"/>
      <c r="D364" s="120"/>
      <c r="G364" s="61"/>
      <c r="H364" s="61"/>
      <c r="O364" s="63"/>
      <c r="S364" s="63"/>
      <c r="W364" s="64"/>
    </row>
    <row r="365" spans="2:23" s="60" customFormat="1" ht="12.75" customHeight="1">
      <c r="B365" s="62"/>
      <c r="C365" s="123"/>
      <c r="D365" s="120"/>
      <c r="G365" s="61"/>
      <c r="H365" s="61"/>
      <c r="O365" s="63"/>
      <c r="S365" s="63"/>
      <c r="W365" s="64"/>
    </row>
    <row r="366" spans="2:23" s="60" customFormat="1" ht="12.75" customHeight="1">
      <c r="B366" s="62"/>
      <c r="C366" s="123"/>
      <c r="D366" s="120"/>
      <c r="G366" s="61"/>
      <c r="H366" s="61"/>
      <c r="O366" s="63"/>
      <c r="S366" s="63"/>
      <c r="W366" s="64"/>
    </row>
    <row r="367" spans="2:23" s="60" customFormat="1" ht="12.75" customHeight="1">
      <c r="B367" s="62"/>
      <c r="C367" s="123"/>
      <c r="D367" s="120"/>
      <c r="G367" s="61"/>
      <c r="H367" s="61"/>
      <c r="O367" s="63"/>
      <c r="S367" s="63"/>
      <c r="W367" s="64"/>
    </row>
    <row r="368" spans="2:23" s="60" customFormat="1" ht="12.75" customHeight="1">
      <c r="B368" s="62"/>
      <c r="C368" s="123"/>
      <c r="D368" s="120"/>
      <c r="G368" s="61"/>
      <c r="H368" s="61"/>
      <c r="O368" s="63"/>
      <c r="S368" s="63"/>
      <c r="W368" s="64"/>
    </row>
    <row r="369" spans="2:23" s="60" customFormat="1" ht="12.75" customHeight="1">
      <c r="B369" s="62"/>
      <c r="C369" s="123"/>
      <c r="D369" s="120"/>
      <c r="G369" s="61"/>
      <c r="H369" s="61"/>
      <c r="O369" s="63"/>
      <c r="S369" s="63"/>
      <c r="W369" s="64"/>
    </row>
    <row r="370" spans="2:23" s="60" customFormat="1" ht="12.75" customHeight="1">
      <c r="B370" s="62"/>
      <c r="C370" s="123"/>
      <c r="D370" s="120"/>
      <c r="G370" s="61"/>
      <c r="H370" s="61"/>
      <c r="O370" s="63"/>
      <c r="S370" s="63"/>
      <c r="W370" s="64"/>
    </row>
    <row r="371" spans="2:23" s="60" customFormat="1" ht="12.75" customHeight="1">
      <c r="B371" s="62"/>
      <c r="C371" s="123"/>
      <c r="D371" s="120"/>
      <c r="G371" s="61"/>
      <c r="H371" s="61"/>
      <c r="O371" s="63"/>
      <c r="S371" s="63"/>
      <c r="W371" s="64"/>
    </row>
    <row r="372" spans="2:23" s="60" customFormat="1" ht="12.75" customHeight="1">
      <c r="B372" s="62"/>
      <c r="C372" s="123"/>
      <c r="D372" s="120"/>
      <c r="G372" s="61"/>
      <c r="H372" s="61"/>
      <c r="O372" s="63"/>
      <c r="S372" s="63"/>
      <c r="W372" s="64"/>
    </row>
    <row r="373" spans="2:23" s="60" customFormat="1" ht="12.75" customHeight="1">
      <c r="B373" s="62"/>
      <c r="C373" s="123"/>
      <c r="D373" s="120"/>
      <c r="G373" s="61"/>
      <c r="H373" s="61"/>
      <c r="O373" s="63"/>
      <c r="S373" s="63"/>
      <c r="W373" s="64"/>
    </row>
    <row r="374" spans="2:23" s="60" customFormat="1" ht="12.75" customHeight="1">
      <c r="B374" s="62"/>
      <c r="C374" s="123"/>
      <c r="D374" s="120"/>
      <c r="G374" s="61"/>
      <c r="H374" s="61"/>
      <c r="O374" s="63"/>
      <c r="S374" s="63"/>
      <c r="W374" s="64"/>
    </row>
    <row r="375" spans="2:23" s="60" customFormat="1" ht="12.75" customHeight="1">
      <c r="B375" s="62"/>
      <c r="C375" s="123"/>
      <c r="D375" s="120"/>
      <c r="G375" s="61"/>
      <c r="H375" s="61"/>
      <c r="O375" s="63"/>
      <c r="S375" s="63"/>
      <c r="W375" s="64"/>
    </row>
    <row r="376" spans="2:23" s="60" customFormat="1" ht="12.75" customHeight="1">
      <c r="B376" s="62"/>
      <c r="C376" s="123"/>
      <c r="D376" s="120"/>
      <c r="G376" s="61"/>
      <c r="H376" s="61"/>
      <c r="O376" s="63"/>
      <c r="S376" s="63"/>
      <c r="W376" s="64"/>
    </row>
    <row r="377" spans="2:23" s="60" customFormat="1" ht="12.75" customHeight="1">
      <c r="B377" s="62"/>
      <c r="C377" s="123"/>
      <c r="D377" s="120"/>
      <c r="G377" s="61"/>
      <c r="H377" s="61"/>
      <c r="O377" s="63"/>
      <c r="S377" s="63"/>
      <c r="W377" s="64"/>
    </row>
    <row r="378" spans="2:23" s="60" customFormat="1" ht="12.75" customHeight="1">
      <c r="B378" s="62"/>
      <c r="C378" s="123"/>
      <c r="D378" s="120"/>
      <c r="G378" s="61"/>
      <c r="H378" s="61"/>
      <c r="O378" s="63"/>
      <c r="S378" s="63"/>
      <c r="W378" s="64"/>
    </row>
    <row r="379" spans="2:23" s="60" customFormat="1" ht="12.75" customHeight="1">
      <c r="B379" s="62"/>
      <c r="C379" s="123"/>
      <c r="D379" s="120"/>
      <c r="G379" s="61"/>
      <c r="H379" s="61"/>
      <c r="O379" s="63"/>
      <c r="S379" s="63"/>
      <c r="W379" s="64"/>
    </row>
    <row r="380" spans="2:23" s="60" customFormat="1" ht="12.75" customHeight="1">
      <c r="B380" s="62"/>
      <c r="C380" s="123"/>
      <c r="D380" s="120"/>
      <c r="G380" s="61"/>
      <c r="H380" s="61"/>
      <c r="O380" s="63"/>
      <c r="S380" s="63"/>
      <c r="W380" s="64"/>
    </row>
    <row r="381" spans="2:23" s="60" customFormat="1" ht="12.75" customHeight="1">
      <c r="B381" s="62"/>
      <c r="C381" s="123"/>
      <c r="D381" s="120"/>
      <c r="G381" s="61"/>
      <c r="H381" s="61"/>
      <c r="O381" s="63"/>
      <c r="S381" s="63"/>
      <c r="W381" s="64"/>
    </row>
    <row r="382" spans="2:23" s="60" customFormat="1" ht="12.75" customHeight="1">
      <c r="B382" s="62"/>
      <c r="C382" s="123"/>
      <c r="D382" s="120"/>
      <c r="G382" s="61"/>
      <c r="H382" s="61"/>
      <c r="O382" s="63"/>
      <c r="S382" s="63"/>
      <c r="W382" s="64"/>
    </row>
    <row r="383" spans="2:23" s="60" customFormat="1" ht="12.75" customHeight="1">
      <c r="B383" s="62"/>
      <c r="C383" s="123"/>
      <c r="D383" s="120"/>
      <c r="G383" s="61"/>
      <c r="H383" s="61"/>
      <c r="O383" s="63"/>
      <c r="S383" s="63"/>
      <c r="W383" s="64"/>
    </row>
    <row r="384" spans="2:23" s="60" customFormat="1" ht="12.75" customHeight="1">
      <c r="B384" s="62"/>
      <c r="C384" s="123"/>
      <c r="D384" s="120"/>
      <c r="G384" s="61"/>
      <c r="H384" s="61"/>
      <c r="O384" s="63"/>
      <c r="S384" s="63"/>
      <c r="W384" s="64"/>
    </row>
    <row r="385" spans="2:23" s="60" customFormat="1" ht="12.75" customHeight="1">
      <c r="B385" s="62"/>
      <c r="C385" s="123"/>
      <c r="D385" s="120"/>
      <c r="G385" s="61"/>
      <c r="H385" s="61"/>
      <c r="O385" s="63"/>
      <c r="S385" s="63"/>
      <c r="W385" s="64"/>
    </row>
    <row r="386" spans="2:23" s="60" customFormat="1" ht="12.75" customHeight="1">
      <c r="B386" s="62"/>
      <c r="C386" s="123"/>
      <c r="D386" s="120"/>
      <c r="G386" s="61"/>
      <c r="H386" s="61"/>
      <c r="O386" s="63"/>
      <c r="S386" s="63"/>
      <c r="W386" s="64"/>
    </row>
    <row r="387" spans="2:23" s="60" customFormat="1" ht="12.75" customHeight="1">
      <c r="B387" s="62"/>
      <c r="C387" s="123"/>
      <c r="D387" s="120"/>
      <c r="G387" s="61"/>
      <c r="H387" s="61"/>
      <c r="O387" s="63"/>
      <c r="S387" s="63"/>
      <c r="W387" s="64"/>
    </row>
    <row r="388" spans="2:23" s="60" customFormat="1" ht="12.75" customHeight="1">
      <c r="B388" s="62"/>
      <c r="C388" s="123"/>
      <c r="D388" s="120"/>
      <c r="G388" s="61"/>
      <c r="H388" s="61"/>
      <c r="O388" s="63"/>
      <c r="S388" s="63"/>
      <c r="W388" s="64"/>
    </row>
    <row r="389" spans="2:23" s="60" customFormat="1" ht="12.75" customHeight="1">
      <c r="B389" s="62"/>
      <c r="C389" s="124"/>
      <c r="D389" s="120"/>
      <c r="G389" s="61"/>
      <c r="H389" s="61"/>
      <c r="O389" s="63"/>
      <c r="S389" s="63"/>
      <c r="W389" s="64"/>
    </row>
    <row r="390" spans="2:23" s="60" customFormat="1" ht="12.75" customHeight="1">
      <c r="B390" s="62"/>
      <c r="C390" s="125"/>
      <c r="D390" s="120"/>
      <c r="G390" s="61"/>
      <c r="H390" s="61"/>
      <c r="O390" s="63"/>
      <c r="S390" s="63"/>
      <c r="W390" s="64"/>
    </row>
    <row r="391" spans="2:23" s="60" customFormat="1" ht="12.75" customHeight="1">
      <c r="B391" s="62"/>
      <c r="C391" s="123"/>
      <c r="D391" s="120"/>
      <c r="G391" s="61"/>
      <c r="H391" s="61"/>
      <c r="O391" s="63"/>
      <c r="S391" s="63"/>
      <c r="W391" s="64"/>
    </row>
    <row r="392" spans="2:23" s="60" customFormat="1" ht="12.75" customHeight="1">
      <c r="B392" s="62"/>
      <c r="C392" s="123"/>
      <c r="D392" s="120"/>
      <c r="G392" s="61"/>
      <c r="H392" s="61"/>
      <c r="O392" s="63"/>
      <c r="S392" s="63"/>
      <c r="W392" s="64"/>
    </row>
    <row r="393" spans="2:23" s="60" customFormat="1" ht="12.75" customHeight="1">
      <c r="B393" s="62"/>
      <c r="C393" s="123"/>
      <c r="D393" s="120"/>
      <c r="G393" s="61"/>
      <c r="H393" s="61"/>
      <c r="O393" s="63"/>
      <c r="S393" s="63"/>
      <c r="W393" s="64"/>
    </row>
    <row r="394" spans="2:23" s="60" customFormat="1" ht="12.75" customHeight="1">
      <c r="B394" s="62"/>
      <c r="C394" s="123"/>
      <c r="D394" s="120"/>
      <c r="G394" s="61"/>
      <c r="H394" s="61"/>
      <c r="O394" s="63"/>
      <c r="S394" s="63"/>
      <c r="W394" s="64"/>
    </row>
    <row r="395" spans="2:23" s="60" customFormat="1" ht="12.75" customHeight="1">
      <c r="B395" s="62"/>
      <c r="C395" s="123"/>
      <c r="D395" s="120"/>
      <c r="G395" s="61"/>
      <c r="H395" s="61"/>
      <c r="O395" s="63"/>
      <c r="S395" s="63"/>
      <c r="W395" s="64"/>
    </row>
    <row r="396" spans="2:23" s="60" customFormat="1" ht="12.75" customHeight="1">
      <c r="B396" s="62"/>
      <c r="C396" s="123"/>
      <c r="D396" s="120"/>
      <c r="G396" s="61"/>
      <c r="H396" s="61"/>
      <c r="O396" s="63"/>
      <c r="S396" s="63"/>
      <c r="W396" s="64"/>
    </row>
    <row r="397" spans="2:23" s="60" customFormat="1" ht="12.75" customHeight="1">
      <c r="B397" s="62"/>
      <c r="C397" s="123"/>
      <c r="D397" s="120"/>
      <c r="G397" s="61"/>
      <c r="H397" s="61"/>
      <c r="O397" s="63"/>
      <c r="S397" s="63"/>
      <c r="W397" s="64"/>
    </row>
    <row r="398" spans="2:23" s="60" customFormat="1" ht="12.75" customHeight="1">
      <c r="B398" s="62"/>
      <c r="C398" s="123"/>
      <c r="D398" s="120"/>
      <c r="G398" s="61"/>
      <c r="H398" s="61"/>
      <c r="O398" s="63"/>
      <c r="S398" s="63"/>
      <c r="W398" s="64"/>
    </row>
    <row r="399" spans="2:23" s="60" customFormat="1" ht="12.75" customHeight="1">
      <c r="B399" s="62"/>
      <c r="C399" s="123"/>
      <c r="D399" s="120"/>
      <c r="G399" s="61"/>
      <c r="H399" s="61"/>
      <c r="O399" s="63"/>
      <c r="S399" s="63"/>
      <c r="W399" s="64"/>
    </row>
    <row r="400" spans="2:23" s="60" customFormat="1" ht="12.75" customHeight="1">
      <c r="B400" s="62"/>
      <c r="C400" s="123"/>
      <c r="D400" s="120"/>
      <c r="G400" s="61"/>
      <c r="H400" s="61"/>
      <c r="O400" s="63"/>
      <c r="S400" s="63"/>
      <c r="W400" s="64"/>
    </row>
    <row r="401" spans="2:23" s="60" customFormat="1" ht="12.75" customHeight="1">
      <c r="B401" s="62"/>
      <c r="C401" s="123"/>
      <c r="D401" s="120"/>
      <c r="G401" s="61"/>
      <c r="H401" s="61"/>
      <c r="O401" s="63"/>
      <c r="S401" s="63"/>
      <c r="W401" s="64"/>
    </row>
    <row r="402" spans="2:23" s="60" customFormat="1" ht="12.75" customHeight="1">
      <c r="B402" s="62"/>
      <c r="C402" s="123"/>
      <c r="D402" s="120"/>
      <c r="G402" s="61"/>
      <c r="H402" s="61"/>
      <c r="O402" s="63"/>
      <c r="S402" s="63"/>
      <c r="W402" s="64"/>
    </row>
    <row r="403" spans="2:23" s="60" customFormat="1" ht="12.75" customHeight="1">
      <c r="B403" s="62"/>
      <c r="C403" s="123"/>
      <c r="D403" s="120"/>
      <c r="G403" s="61"/>
      <c r="H403" s="61"/>
      <c r="O403" s="63"/>
      <c r="S403" s="63"/>
      <c r="W403" s="64"/>
    </row>
    <row r="404" spans="2:23" s="60" customFormat="1" ht="12.75" customHeight="1">
      <c r="B404" s="62"/>
      <c r="C404" s="123"/>
      <c r="D404" s="120"/>
      <c r="G404" s="61"/>
      <c r="H404" s="61"/>
      <c r="O404" s="63"/>
      <c r="S404" s="63"/>
      <c r="W404" s="64"/>
    </row>
    <row r="405" spans="2:23" s="60" customFormat="1" ht="12.75" customHeight="1">
      <c r="B405" s="62"/>
      <c r="C405" s="123"/>
      <c r="D405" s="120"/>
      <c r="G405" s="61"/>
      <c r="H405" s="61"/>
      <c r="O405" s="63"/>
      <c r="S405" s="63"/>
      <c r="W405" s="64"/>
    </row>
    <row r="406" spans="2:23" s="60" customFormat="1" ht="12.75" customHeight="1">
      <c r="B406" s="62"/>
      <c r="C406" s="123"/>
      <c r="D406" s="120"/>
      <c r="G406" s="61"/>
      <c r="H406" s="61"/>
      <c r="O406" s="63"/>
      <c r="S406" s="63"/>
      <c r="W406" s="64"/>
    </row>
    <row r="407" spans="2:23" s="60" customFormat="1" ht="12.75" customHeight="1">
      <c r="B407" s="62"/>
      <c r="C407" s="123"/>
      <c r="D407" s="120"/>
      <c r="G407" s="61"/>
      <c r="H407" s="61"/>
      <c r="O407" s="63"/>
      <c r="S407" s="63"/>
      <c r="W407" s="64"/>
    </row>
    <row r="408" spans="2:23" s="60" customFormat="1" ht="12.75" customHeight="1">
      <c r="B408" s="62"/>
      <c r="C408" s="123"/>
      <c r="D408" s="120"/>
      <c r="G408" s="61"/>
      <c r="H408" s="61"/>
      <c r="O408" s="63"/>
      <c r="S408" s="63"/>
      <c r="W408" s="64"/>
    </row>
    <row r="409" spans="2:23" s="60" customFormat="1" ht="12.75" customHeight="1">
      <c r="B409" s="62"/>
      <c r="C409" s="123"/>
      <c r="D409" s="120"/>
      <c r="G409" s="61"/>
      <c r="H409" s="61"/>
      <c r="O409" s="63"/>
      <c r="S409" s="63"/>
      <c r="W409" s="64"/>
    </row>
    <row r="410" spans="2:23" s="60" customFormat="1" ht="12.75" customHeight="1">
      <c r="B410" s="62"/>
      <c r="G410" s="61"/>
      <c r="H410" s="61"/>
      <c r="O410" s="63"/>
      <c r="S410" s="63"/>
      <c r="W410" s="64"/>
    </row>
    <row r="411" spans="2:23" s="60" customFormat="1" ht="12.75" customHeight="1">
      <c r="B411" s="62"/>
      <c r="G411" s="61"/>
      <c r="H411" s="61"/>
      <c r="O411" s="63"/>
      <c r="S411" s="63"/>
      <c r="W411" s="64"/>
    </row>
    <row r="412" spans="2:23" s="60" customFormat="1" ht="12.75" customHeight="1">
      <c r="B412" s="62"/>
      <c r="G412" s="61"/>
      <c r="H412" s="61"/>
      <c r="O412" s="63"/>
      <c r="S412" s="63"/>
      <c r="W412" s="64"/>
    </row>
    <row r="413" spans="2:23" s="60" customFormat="1" ht="12.75" customHeight="1">
      <c r="B413" s="62"/>
      <c r="G413" s="61"/>
      <c r="H413" s="61"/>
      <c r="O413" s="63"/>
      <c r="S413" s="63"/>
      <c r="W413" s="64"/>
    </row>
    <row r="414" spans="2:23" s="60" customFormat="1" ht="12.75" customHeight="1">
      <c r="B414" s="62"/>
      <c r="G414" s="61"/>
      <c r="H414" s="61"/>
      <c r="O414" s="63"/>
      <c r="S414" s="63"/>
      <c r="W414" s="64"/>
    </row>
    <row r="415" spans="2:23" s="60" customFormat="1" ht="12.75" customHeight="1">
      <c r="B415" s="62"/>
      <c r="G415" s="61"/>
      <c r="H415" s="61"/>
      <c r="O415" s="63"/>
      <c r="S415" s="63"/>
      <c r="W415" s="64"/>
    </row>
    <row r="416" spans="2:23" s="60" customFormat="1" ht="12.75" customHeight="1">
      <c r="B416" s="62"/>
      <c r="G416" s="61"/>
      <c r="H416" s="61"/>
      <c r="O416" s="63"/>
      <c r="S416" s="63"/>
      <c r="W416" s="64"/>
    </row>
    <row r="417" spans="2:23" s="60" customFormat="1" ht="12.75" customHeight="1">
      <c r="B417" s="62"/>
      <c r="G417" s="61"/>
      <c r="H417" s="61"/>
      <c r="O417" s="63"/>
      <c r="S417" s="63"/>
      <c r="W417" s="64"/>
    </row>
    <row r="418" spans="2:23" s="60" customFormat="1" ht="12.75" customHeight="1">
      <c r="B418" s="62"/>
      <c r="G418" s="61"/>
      <c r="H418" s="61"/>
      <c r="O418" s="63"/>
      <c r="S418" s="63"/>
      <c r="W418" s="64"/>
    </row>
    <row r="419" spans="2:23" s="60" customFormat="1" ht="12.75" customHeight="1">
      <c r="B419" s="62"/>
      <c r="G419" s="61"/>
      <c r="H419" s="61"/>
      <c r="O419" s="63"/>
      <c r="S419" s="63"/>
      <c r="W419" s="64"/>
    </row>
    <row r="420" spans="2:23" s="60" customFormat="1" ht="12.75" customHeight="1">
      <c r="B420" s="62"/>
      <c r="G420" s="61"/>
      <c r="H420" s="61"/>
      <c r="O420" s="63"/>
      <c r="S420" s="63"/>
      <c r="W420" s="64"/>
    </row>
    <row r="421" spans="2:23" s="60" customFormat="1" ht="12.75" customHeight="1">
      <c r="B421" s="62"/>
      <c r="G421" s="61"/>
      <c r="H421" s="61"/>
      <c r="O421" s="63"/>
      <c r="S421" s="63"/>
      <c r="W421" s="64"/>
    </row>
    <row r="422" spans="2:23" s="60" customFormat="1" ht="12.75" customHeight="1">
      <c r="B422" s="62"/>
      <c r="G422" s="61"/>
      <c r="H422" s="61"/>
      <c r="O422" s="63"/>
      <c r="S422" s="63"/>
      <c r="W422" s="64"/>
    </row>
    <row r="423" spans="2:23" s="60" customFormat="1" ht="12.75" customHeight="1">
      <c r="B423" s="62"/>
      <c r="G423" s="61"/>
      <c r="H423" s="61"/>
      <c r="O423" s="63"/>
      <c r="S423" s="63"/>
      <c r="W423" s="64"/>
    </row>
    <row r="424" spans="2:23" s="60" customFormat="1" ht="12.75" customHeight="1">
      <c r="B424" s="62"/>
      <c r="G424" s="61"/>
      <c r="H424" s="61"/>
      <c r="O424" s="63"/>
      <c r="S424" s="63"/>
      <c r="W424" s="64"/>
    </row>
    <row r="425" spans="2:23" s="60" customFormat="1" ht="12.75" customHeight="1">
      <c r="B425" s="62"/>
      <c r="G425" s="61"/>
      <c r="H425" s="61"/>
      <c r="O425" s="63"/>
      <c r="S425" s="63"/>
      <c r="W425" s="64"/>
    </row>
    <row r="426" spans="2:23" s="60" customFormat="1" ht="12.75" customHeight="1">
      <c r="B426" s="62"/>
      <c r="G426" s="61"/>
      <c r="H426" s="61"/>
      <c r="O426" s="63"/>
      <c r="S426" s="63"/>
      <c r="W426" s="64"/>
    </row>
    <row r="427" spans="2:23" s="60" customFormat="1" ht="12.75" customHeight="1">
      <c r="B427" s="62"/>
      <c r="G427" s="61"/>
      <c r="H427" s="61"/>
      <c r="O427" s="63"/>
      <c r="S427" s="63"/>
      <c r="W427" s="64"/>
    </row>
    <row r="428" spans="2:23" s="60" customFormat="1" ht="12.75" customHeight="1">
      <c r="B428" s="62"/>
      <c r="G428" s="61"/>
      <c r="H428" s="61"/>
      <c r="O428" s="63"/>
      <c r="S428" s="63"/>
      <c r="W428" s="64"/>
    </row>
    <row r="429" spans="2:23" s="60" customFormat="1" ht="12.75" customHeight="1">
      <c r="B429" s="62"/>
      <c r="G429" s="61"/>
      <c r="H429" s="61"/>
      <c r="O429" s="63"/>
      <c r="S429" s="63"/>
      <c r="W429" s="64"/>
    </row>
    <row r="430" spans="2:23" s="60" customFormat="1" ht="12.75" customHeight="1">
      <c r="B430" s="62"/>
      <c r="G430" s="61"/>
      <c r="H430" s="61"/>
      <c r="O430" s="63"/>
      <c r="S430" s="63"/>
      <c r="W430" s="64"/>
    </row>
    <row r="431" spans="2:23" s="60" customFormat="1" ht="12.75" customHeight="1">
      <c r="B431" s="62"/>
      <c r="G431" s="61"/>
      <c r="H431" s="61"/>
      <c r="O431" s="63"/>
      <c r="S431" s="63"/>
      <c r="W431" s="64"/>
    </row>
    <row r="432" spans="2:23" s="60" customFormat="1" ht="12.75" customHeight="1">
      <c r="B432" s="62"/>
      <c r="G432" s="61"/>
      <c r="H432" s="61"/>
      <c r="O432" s="63"/>
      <c r="S432" s="63"/>
      <c r="W432" s="64"/>
    </row>
    <row r="433" spans="2:23" s="60" customFormat="1" ht="12.75" customHeight="1">
      <c r="B433" s="62"/>
      <c r="G433" s="61"/>
      <c r="H433" s="61"/>
      <c r="O433" s="63"/>
      <c r="S433" s="63"/>
      <c r="W433" s="64"/>
    </row>
    <row r="434" spans="2:23" s="60" customFormat="1" ht="12.75" customHeight="1">
      <c r="B434" s="62"/>
      <c r="G434" s="61"/>
      <c r="H434" s="61"/>
      <c r="O434" s="63"/>
      <c r="S434" s="63"/>
      <c r="W434" s="64"/>
    </row>
    <row r="435" spans="2:23" s="60" customFormat="1" ht="12.75" customHeight="1">
      <c r="B435" s="62"/>
      <c r="G435" s="61"/>
      <c r="H435" s="61"/>
      <c r="O435" s="63"/>
      <c r="S435" s="63"/>
      <c r="W435" s="64"/>
    </row>
    <row r="436" spans="2:23" s="60" customFormat="1" ht="12.75" customHeight="1">
      <c r="B436" s="62"/>
      <c r="G436" s="61"/>
      <c r="H436" s="61"/>
      <c r="O436" s="63"/>
      <c r="S436" s="63"/>
      <c r="W436" s="64"/>
    </row>
    <row r="437" spans="2:23" s="60" customFormat="1" ht="12.75" customHeight="1">
      <c r="B437" s="62"/>
      <c r="G437" s="61"/>
      <c r="H437" s="61"/>
      <c r="O437" s="63"/>
      <c r="S437" s="63"/>
      <c r="W437" s="64"/>
    </row>
    <row r="438" spans="2:23" s="60" customFormat="1" ht="12.75" customHeight="1">
      <c r="B438" s="62"/>
      <c r="G438" s="61"/>
      <c r="H438" s="61"/>
      <c r="O438" s="63"/>
      <c r="S438" s="63"/>
      <c r="W438" s="64"/>
    </row>
    <row r="439" spans="2:23" s="60" customFormat="1" ht="12.75" customHeight="1">
      <c r="B439" s="62"/>
      <c r="G439" s="61"/>
      <c r="H439" s="61"/>
      <c r="O439" s="63"/>
      <c r="S439" s="63"/>
      <c r="W439" s="64"/>
    </row>
    <row r="440" spans="2:23" s="60" customFormat="1" ht="12.75" customHeight="1">
      <c r="B440" s="62"/>
      <c r="G440" s="61"/>
      <c r="H440" s="61"/>
      <c r="O440" s="63"/>
      <c r="S440" s="63"/>
      <c r="W440" s="64"/>
    </row>
    <row r="441" spans="2:23" s="60" customFormat="1" ht="12.75" customHeight="1">
      <c r="B441" s="62"/>
      <c r="G441" s="61"/>
      <c r="H441" s="61"/>
      <c r="O441" s="63"/>
      <c r="S441" s="63"/>
      <c r="W441" s="64"/>
    </row>
    <row r="442" spans="2:23" s="60" customFormat="1" ht="12.75" customHeight="1">
      <c r="B442" s="62"/>
      <c r="G442" s="61"/>
      <c r="H442" s="61"/>
      <c r="O442" s="63"/>
      <c r="S442" s="63"/>
      <c r="W442" s="64"/>
    </row>
    <row r="443" spans="2:23" s="60" customFormat="1" ht="12.75" customHeight="1">
      <c r="B443" s="62"/>
      <c r="G443" s="61"/>
      <c r="H443" s="61"/>
      <c r="O443" s="63"/>
      <c r="S443" s="63"/>
      <c r="W443" s="64"/>
    </row>
    <row r="444" spans="2:23" s="60" customFormat="1" ht="12.75" customHeight="1">
      <c r="B444" s="62"/>
      <c r="G444" s="61"/>
      <c r="H444" s="61"/>
      <c r="O444" s="63"/>
      <c r="S444" s="63"/>
      <c r="W444" s="64"/>
    </row>
    <row r="445" spans="2:23" s="60" customFormat="1" ht="12.75" customHeight="1">
      <c r="B445" s="62"/>
      <c r="G445" s="61"/>
      <c r="H445" s="61"/>
      <c r="O445" s="63"/>
      <c r="S445" s="63"/>
      <c r="W445" s="64"/>
    </row>
    <row r="446" spans="2:23" s="60" customFormat="1" ht="12.75" customHeight="1">
      <c r="B446" s="62"/>
      <c r="G446" s="61"/>
      <c r="H446" s="61"/>
      <c r="O446" s="63"/>
      <c r="S446" s="63"/>
      <c r="W446" s="64"/>
    </row>
    <row r="447" spans="2:23" s="60" customFormat="1" ht="12.75" customHeight="1">
      <c r="B447" s="62"/>
      <c r="G447" s="61"/>
      <c r="H447" s="61"/>
      <c r="O447" s="63"/>
      <c r="S447" s="63"/>
      <c r="W447" s="64"/>
    </row>
    <row r="448" spans="2:23" s="60" customFormat="1" ht="12.75" customHeight="1">
      <c r="B448" s="62"/>
      <c r="G448" s="61"/>
      <c r="H448" s="61"/>
      <c r="O448" s="63"/>
      <c r="S448" s="63"/>
      <c r="W448" s="64"/>
    </row>
    <row r="449" spans="2:23" s="60" customFormat="1" ht="12.75" customHeight="1">
      <c r="B449" s="62"/>
      <c r="G449" s="61"/>
      <c r="H449" s="61"/>
      <c r="O449" s="63"/>
      <c r="S449" s="63"/>
      <c r="W449" s="64"/>
    </row>
    <row r="450" spans="2:23" s="60" customFormat="1" ht="12.75" customHeight="1">
      <c r="B450" s="62"/>
      <c r="G450" s="61"/>
      <c r="H450" s="61"/>
      <c r="O450" s="63"/>
      <c r="S450" s="63"/>
      <c r="W450" s="64"/>
    </row>
    <row r="451" spans="2:23" s="60" customFormat="1" ht="12.75" customHeight="1">
      <c r="B451" s="62"/>
      <c r="G451" s="61"/>
      <c r="H451" s="61"/>
      <c r="O451" s="63"/>
      <c r="S451" s="63"/>
      <c r="W451" s="64"/>
    </row>
    <row r="452" spans="2:23" s="60" customFormat="1" ht="12.75" customHeight="1">
      <c r="B452" s="62"/>
      <c r="G452" s="61"/>
      <c r="H452" s="61"/>
      <c r="O452" s="63"/>
      <c r="S452" s="63"/>
      <c r="W452" s="64"/>
    </row>
    <row r="453" spans="2:23" s="60" customFormat="1" ht="12.75" customHeight="1">
      <c r="B453" s="62"/>
      <c r="G453" s="61"/>
      <c r="H453" s="61"/>
      <c r="O453" s="63"/>
      <c r="S453" s="63"/>
      <c r="W453" s="64"/>
    </row>
    <row r="454" spans="2:23" s="60" customFormat="1" ht="12.75" customHeight="1">
      <c r="B454" s="62"/>
      <c r="G454" s="61"/>
      <c r="H454" s="61"/>
      <c r="O454" s="63"/>
      <c r="S454" s="63"/>
      <c r="W454" s="64"/>
    </row>
    <row r="455" spans="2:23" s="60" customFormat="1" ht="12.75" customHeight="1">
      <c r="B455" s="62"/>
      <c r="G455" s="61"/>
      <c r="H455" s="61"/>
      <c r="O455" s="63"/>
      <c r="S455" s="63"/>
      <c r="W455" s="64"/>
    </row>
    <row r="456" spans="2:23" s="60" customFormat="1" ht="12.75" customHeight="1">
      <c r="B456" s="62"/>
      <c r="G456" s="61"/>
      <c r="H456" s="61"/>
      <c r="O456" s="63"/>
      <c r="S456" s="63"/>
      <c r="W456" s="64"/>
    </row>
    <row r="457" spans="2:23" s="60" customFormat="1" ht="12.75" customHeight="1">
      <c r="B457" s="62"/>
      <c r="G457" s="61"/>
      <c r="H457" s="61"/>
      <c r="O457" s="63"/>
      <c r="S457" s="63"/>
      <c r="W457" s="64"/>
    </row>
    <row r="458" spans="2:23" s="60" customFormat="1" ht="12.75" customHeight="1">
      <c r="B458" s="62"/>
      <c r="G458" s="61"/>
      <c r="H458" s="61"/>
      <c r="O458" s="63"/>
      <c r="S458" s="63"/>
      <c r="W458" s="64"/>
    </row>
    <row r="459" spans="2:23" s="60" customFormat="1" ht="12.75" customHeight="1">
      <c r="B459" s="62"/>
      <c r="G459" s="61"/>
      <c r="H459" s="61"/>
      <c r="O459" s="63"/>
      <c r="S459" s="63"/>
      <c r="W459" s="64"/>
    </row>
    <row r="460" spans="2:23" s="60" customFormat="1" ht="12.75" customHeight="1">
      <c r="B460" s="62"/>
      <c r="G460" s="61"/>
      <c r="H460" s="61"/>
      <c r="O460" s="63"/>
      <c r="S460" s="63"/>
      <c r="W460" s="64"/>
    </row>
    <row r="461" spans="2:23" s="60" customFormat="1" ht="12.75" customHeight="1">
      <c r="B461" s="62"/>
      <c r="G461" s="61"/>
      <c r="H461" s="61"/>
      <c r="O461" s="63"/>
      <c r="S461" s="63"/>
      <c r="W461" s="64"/>
    </row>
    <row r="462" spans="2:23" s="60" customFormat="1" ht="12.75" customHeight="1">
      <c r="B462" s="62"/>
      <c r="G462" s="61"/>
      <c r="H462" s="61"/>
      <c r="O462" s="63"/>
      <c r="S462" s="63"/>
      <c r="W462" s="64"/>
    </row>
    <row r="463" spans="2:23" s="60" customFormat="1" ht="12.75" customHeight="1">
      <c r="B463" s="62"/>
      <c r="G463" s="61"/>
      <c r="H463" s="61"/>
      <c r="O463" s="63"/>
      <c r="S463" s="63"/>
      <c r="W463" s="64"/>
    </row>
    <row r="464" spans="2:23" s="60" customFormat="1" ht="12.75" customHeight="1">
      <c r="B464" s="62"/>
      <c r="G464" s="61"/>
      <c r="H464" s="61"/>
      <c r="O464" s="63"/>
      <c r="S464" s="63"/>
      <c r="W464" s="64"/>
    </row>
    <row r="465" spans="2:23" s="60" customFormat="1" ht="12.75" customHeight="1">
      <c r="B465" s="62"/>
      <c r="G465" s="61"/>
      <c r="H465" s="61"/>
      <c r="O465" s="63"/>
      <c r="S465" s="63"/>
      <c r="W465" s="64"/>
    </row>
    <row r="466" spans="2:23" s="60" customFormat="1" ht="12.75" customHeight="1">
      <c r="B466" s="62"/>
      <c r="G466" s="61"/>
      <c r="H466" s="61"/>
      <c r="S466" s="63"/>
      <c r="W466" s="64"/>
    </row>
    <row r="467" spans="2:23" s="60" customFormat="1" ht="12.75" customHeight="1">
      <c r="B467" s="62"/>
      <c r="G467" s="61"/>
      <c r="H467" s="61"/>
      <c r="S467" s="63"/>
      <c r="W467" s="64"/>
    </row>
    <row r="468" spans="2:23" s="60" customFormat="1" ht="12.75" customHeight="1">
      <c r="B468" s="62"/>
      <c r="G468" s="61"/>
      <c r="H468" s="61"/>
      <c r="S468" s="63"/>
      <c r="W468" s="64"/>
    </row>
    <row r="469" spans="2:23" s="60" customFormat="1" ht="12.75" customHeight="1">
      <c r="B469" s="62"/>
      <c r="G469" s="61"/>
      <c r="H469" s="61"/>
      <c r="S469" s="63"/>
      <c r="W469" s="64"/>
    </row>
    <row r="470" spans="2:23" s="60" customFormat="1" ht="12.75" customHeight="1">
      <c r="B470" s="62"/>
      <c r="G470" s="61"/>
      <c r="H470" s="61"/>
      <c r="S470" s="63"/>
      <c r="W470" s="64"/>
    </row>
    <row r="471" spans="2:23" s="60" customFormat="1" ht="12.75" customHeight="1">
      <c r="B471" s="62"/>
      <c r="G471" s="61"/>
      <c r="H471" s="61"/>
      <c r="S471" s="63"/>
      <c r="W471" s="64"/>
    </row>
    <row r="472" spans="2:23" s="60" customFormat="1" ht="12.75" customHeight="1">
      <c r="B472" s="62"/>
      <c r="G472" s="61"/>
      <c r="H472" s="61"/>
      <c r="S472" s="63"/>
      <c r="W472" s="64"/>
    </row>
    <row r="473" spans="2:23" s="60" customFormat="1" ht="12.75" customHeight="1">
      <c r="B473" s="62"/>
      <c r="G473" s="61"/>
      <c r="H473" s="61"/>
      <c r="S473" s="63"/>
      <c r="W473" s="64"/>
    </row>
    <row r="474" spans="2:23" s="60" customFormat="1" ht="12.75" customHeight="1">
      <c r="B474" s="62"/>
      <c r="G474" s="61"/>
      <c r="H474" s="61"/>
      <c r="S474" s="63"/>
      <c r="W474" s="64"/>
    </row>
    <row r="475" spans="2:23" s="60" customFormat="1" ht="12.75" customHeight="1">
      <c r="B475" s="62"/>
      <c r="G475" s="61"/>
      <c r="H475" s="61"/>
      <c r="S475" s="63"/>
      <c r="W475" s="64"/>
    </row>
    <row r="476" spans="2:23" s="60" customFormat="1" ht="12.75" customHeight="1">
      <c r="B476" s="62"/>
      <c r="G476" s="61"/>
      <c r="H476" s="61"/>
      <c r="S476" s="63"/>
      <c r="W476" s="64"/>
    </row>
    <row r="477" spans="2:23" s="60" customFormat="1" ht="12.75" customHeight="1">
      <c r="B477" s="62"/>
      <c r="G477" s="61"/>
      <c r="H477" s="61"/>
      <c r="S477" s="63"/>
      <c r="W477" s="64"/>
    </row>
    <row r="478" spans="2:23" s="60" customFormat="1" ht="12.75" customHeight="1">
      <c r="B478" s="62"/>
      <c r="G478" s="61"/>
      <c r="H478" s="61"/>
      <c r="S478" s="63"/>
      <c r="W478" s="64"/>
    </row>
    <row r="479" spans="2:23" s="60" customFormat="1" ht="12.75" customHeight="1">
      <c r="B479" s="62"/>
      <c r="G479" s="61"/>
      <c r="H479" s="61"/>
      <c r="S479" s="63"/>
      <c r="W479" s="64"/>
    </row>
    <row r="480" spans="2:23" s="60" customFormat="1" ht="12.75" customHeight="1">
      <c r="B480" s="62"/>
      <c r="G480" s="61"/>
      <c r="H480" s="61"/>
      <c r="S480" s="63"/>
      <c r="W480" s="64"/>
    </row>
    <row r="481" spans="2:23" s="60" customFormat="1" ht="12.75" customHeight="1">
      <c r="B481" s="62"/>
      <c r="G481" s="61"/>
      <c r="H481" s="61"/>
      <c r="S481" s="63"/>
      <c r="W481" s="64"/>
    </row>
    <row r="482" spans="2:23" s="60" customFormat="1" ht="12.75" customHeight="1">
      <c r="B482" s="62"/>
      <c r="G482" s="61"/>
      <c r="H482" s="61"/>
      <c r="S482" s="63"/>
      <c r="W482" s="64"/>
    </row>
    <row r="483" spans="2:23" s="60" customFormat="1" ht="12.75" customHeight="1">
      <c r="B483" s="62"/>
      <c r="G483" s="61"/>
      <c r="H483" s="61"/>
      <c r="S483" s="63"/>
      <c r="W483" s="64"/>
    </row>
    <row r="484" spans="2:23" s="60" customFormat="1" ht="12.75" customHeight="1">
      <c r="B484" s="62"/>
      <c r="G484" s="61"/>
      <c r="H484" s="61"/>
      <c r="S484" s="63"/>
      <c r="W484" s="64"/>
    </row>
    <row r="485" spans="2:23" s="60" customFormat="1" ht="12.75" customHeight="1">
      <c r="B485" s="62"/>
      <c r="G485" s="61"/>
      <c r="H485" s="61"/>
      <c r="S485" s="63"/>
      <c r="W485" s="64"/>
    </row>
    <row r="486" spans="2:23" s="60" customFormat="1" ht="12.75" customHeight="1">
      <c r="B486" s="62"/>
      <c r="G486" s="61"/>
      <c r="H486" s="61"/>
      <c r="S486" s="63"/>
      <c r="W486" s="64"/>
    </row>
    <row r="487" spans="2:23" s="60" customFormat="1" ht="12.75" customHeight="1">
      <c r="B487" s="62"/>
      <c r="G487" s="61"/>
      <c r="H487" s="61"/>
      <c r="S487" s="63"/>
      <c r="W487" s="64"/>
    </row>
    <row r="488" spans="2:23" s="60" customFormat="1" ht="12.75" customHeight="1">
      <c r="B488" s="62"/>
      <c r="G488" s="61"/>
      <c r="H488" s="61"/>
      <c r="S488" s="63"/>
      <c r="W488" s="64"/>
    </row>
    <row r="489" spans="2:23" s="60" customFormat="1" ht="12.75" customHeight="1">
      <c r="B489" s="62"/>
      <c r="G489" s="61"/>
      <c r="H489" s="61"/>
      <c r="S489" s="63"/>
      <c r="W489" s="64"/>
    </row>
    <row r="490" spans="2:23" s="60" customFormat="1" ht="12.75" customHeight="1">
      <c r="B490" s="62"/>
      <c r="G490" s="61"/>
      <c r="H490" s="61"/>
      <c r="S490" s="63"/>
      <c r="W490" s="64"/>
    </row>
    <row r="491" spans="2:23" s="60" customFormat="1" ht="11.25">
      <c r="B491" s="62"/>
      <c r="G491" s="61"/>
      <c r="H491" s="61"/>
      <c r="S491" s="63"/>
      <c r="W491" s="64"/>
    </row>
    <row r="492" spans="2:23" s="60" customFormat="1" ht="11.25">
      <c r="B492" s="62"/>
      <c r="G492" s="61"/>
      <c r="H492" s="61"/>
      <c r="S492" s="63"/>
      <c r="W492" s="64"/>
    </row>
    <row r="493" spans="2:23" s="60" customFormat="1" ht="11.25">
      <c r="B493" s="62"/>
      <c r="G493" s="61"/>
      <c r="H493" s="61"/>
      <c r="S493" s="63"/>
      <c r="W493" s="64"/>
    </row>
    <row r="494" spans="2:23" s="60" customFormat="1" ht="11.25">
      <c r="B494" s="62"/>
      <c r="G494" s="61"/>
      <c r="H494" s="61"/>
      <c r="S494" s="63"/>
      <c r="W494" s="64"/>
    </row>
    <row r="495" spans="2:23" s="60" customFormat="1" ht="11.25">
      <c r="B495" s="62"/>
      <c r="G495" s="61"/>
      <c r="H495" s="61"/>
      <c r="S495" s="63"/>
      <c r="W495" s="64"/>
    </row>
    <row r="496" spans="2:23" s="60" customFormat="1" ht="11.25">
      <c r="B496" s="62"/>
      <c r="G496" s="61"/>
      <c r="H496" s="61"/>
      <c r="S496" s="63"/>
      <c r="W496" s="64"/>
    </row>
    <row r="497" spans="2:23" s="60" customFormat="1" ht="11.25">
      <c r="B497" s="62"/>
      <c r="G497" s="61"/>
      <c r="H497" s="61"/>
      <c r="S497" s="63"/>
      <c r="W497" s="64"/>
    </row>
    <row r="498" spans="2:23" s="60" customFormat="1" ht="11.25">
      <c r="B498" s="62"/>
      <c r="G498" s="61"/>
      <c r="H498" s="61"/>
      <c r="S498" s="63"/>
      <c r="W498" s="64"/>
    </row>
    <row r="499" spans="2:23" s="60" customFormat="1" ht="11.25">
      <c r="B499" s="62"/>
      <c r="G499" s="61"/>
      <c r="H499" s="61"/>
      <c r="S499" s="63"/>
      <c r="W499" s="64"/>
    </row>
    <row r="500" spans="2:23" s="60" customFormat="1" ht="11.25">
      <c r="B500" s="62"/>
      <c r="G500" s="61"/>
      <c r="H500" s="61"/>
      <c r="S500" s="63"/>
      <c r="W500" s="64"/>
    </row>
    <row r="501" spans="2:23" s="60" customFormat="1" ht="11.25">
      <c r="B501" s="62"/>
      <c r="G501" s="61"/>
      <c r="H501" s="61"/>
      <c r="S501" s="63"/>
      <c r="W501" s="64"/>
    </row>
    <row r="502" spans="2:23" s="60" customFormat="1" ht="11.25">
      <c r="B502" s="62"/>
      <c r="G502" s="61"/>
      <c r="H502" s="61"/>
      <c r="S502" s="63"/>
      <c r="W502" s="64"/>
    </row>
    <row r="503" spans="2:23" s="60" customFormat="1" ht="11.25">
      <c r="B503" s="62"/>
      <c r="G503" s="61"/>
      <c r="H503" s="61"/>
      <c r="S503" s="63"/>
      <c r="W503" s="64"/>
    </row>
    <row r="504" spans="2:23" s="60" customFormat="1" ht="11.25">
      <c r="B504" s="62"/>
      <c r="G504" s="61"/>
      <c r="H504" s="61"/>
      <c r="S504" s="63"/>
      <c r="W504" s="64"/>
    </row>
    <row r="505" spans="2:23" s="60" customFormat="1" ht="11.25">
      <c r="B505" s="62"/>
      <c r="G505" s="61"/>
      <c r="H505" s="61"/>
      <c r="S505" s="63"/>
      <c r="W505" s="64"/>
    </row>
    <row r="506" spans="2:23" s="60" customFormat="1" ht="11.25">
      <c r="B506" s="62"/>
      <c r="G506" s="61"/>
      <c r="H506" s="61"/>
      <c r="S506" s="63"/>
      <c r="W506" s="64"/>
    </row>
    <row r="507" spans="2:23" s="60" customFormat="1" ht="11.25">
      <c r="B507" s="62"/>
      <c r="G507" s="61"/>
      <c r="H507" s="61"/>
      <c r="S507" s="63"/>
      <c r="W507" s="64"/>
    </row>
    <row r="508" spans="2:23" s="60" customFormat="1" ht="11.25">
      <c r="B508" s="62"/>
      <c r="G508" s="61"/>
      <c r="H508" s="61"/>
      <c r="S508" s="63"/>
      <c r="W508" s="64"/>
    </row>
    <row r="509" spans="2:23" s="60" customFormat="1" ht="11.25">
      <c r="B509" s="62"/>
      <c r="G509" s="61"/>
      <c r="H509" s="61"/>
      <c r="S509" s="63"/>
      <c r="W509" s="64"/>
    </row>
    <row r="510" spans="2:23" s="60" customFormat="1" ht="11.25">
      <c r="B510" s="62"/>
      <c r="G510" s="61"/>
      <c r="H510" s="61"/>
      <c r="S510" s="63"/>
      <c r="W510" s="64"/>
    </row>
    <row r="511" spans="2:23" s="60" customFormat="1" ht="11.25">
      <c r="B511" s="62"/>
      <c r="G511" s="61"/>
      <c r="H511" s="61"/>
      <c r="S511" s="63"/>
      <c r="W511" s="64"/>
    </row>
    <row r="512" spans="2:23" s="60" customFormat="1" ht="11.25">
      <c r="B512" s="62"/>
      <c r="G512" s="61"/>
      <c r="H512" s="61"/>
      <c r="S512" s="63"/>
      <c r="W512" s="64"/>
    </row>
    <row r="513" spans="2:23" s="60" customFormat="1" ht="11.25">
      <c r="B513" s="62"/>
      <c r="G513" s="61"/>
      <c r="H513" s="61"/>
      <c r="S513" s="63"/>
      <c r="W513" s="64"/>
    </row>
    <row r="514" spans="2:23" s="60" customFormat="1" ht="11.25">
      <c r="B514" s="62"/>
      <c r="G514" s="61"/>
      <c r="H514" s="61"/>
      <c r="S514" s="63"/>
      <c r="W514" s="64"/>
    </row>
    <row r="515" spans="2:23" s="60" customFormat="1" ht="11.25">
      <c r="B515" s="62"/>
      <c r="G515" s="61"/>
      <c r="H515" s="61"/>
      <c r="S515" s="63"/>
      <c r="W515" s="64"/>
    </row>
    <row r="516" spans="2:23" s="60" customFormat="1" ht="11.25">
      <c r="B516" s="62"/>
      <c r="G516" s="61"/>
      <c r="H516" s="61"/>
      <c r="S516" s="63"/>
      <c r="W516" s="64"/>
    </row>
    <row r="517" spans="2:23" s="60" customFormat="1" ht="11.25">
      <c r="B517" s="62"/>
      <c r="G517" s="61"/>
      <c r="H517" s="61"/>
      <c r="S517" s="63"/>
      <c r="W517" s="64"/>
    </row>
    <row r="518" spans="2:23" s="60" customFormat="1" ht="11.25">
      <c r="B518" s="62"/>
      <c r="G518" s="61"/>
      <c r="H518" s="61"/>
      <c r="S518" s="63"/>
      <c r="W518" s="64"/>
    </row>
    <row r="519" spans="2:23" s="60" customFormat="1" ht="11.25">
      <c r="B519" s="62"/>
      <c r="G519" s="61"/>
      <c r="H519" s="61"/>
      <c r="S519" s="63"/>
      <c r="W519" s="64"/>
    </row>
    <row r="520" spans="2:23" s="60" customFormat="1" ht="11.25">
      <c r="B520" s="62"/>
      <c r="G520" s="61"/>
      <c r="H520" s="61"/>
      <c r="S520" s="63"/>
      <c r="W520" s="64"/>
    </row>
    <row r="521" spans="2:23" s="60" customFormat="1" ht="11.25">
      <c r="B521" s="62"/>
      <c r="G521" s="61"/>
      <c r="H521" s="61"/>
      <c r="S521" s="63"/>
      <c r="W521" s="64"/>
    </row>
    <row r="522" spans="2:23" s="60" customFormat="1" ht="11.25">
      <c r="B522" s="62"/>
      <c r="G522" s="61"/>
      <c r="H522" s="61"/>
      <c r="S522" s="63"/>
      <c r="W522" s="64"/>
    </row>
    <row r="523" spans="2:23" s="60" customFormat="1" ht="11.25">
      <c r="B523" s="62"/>
      <c r="G523" s="61"/>
      <c r="H523" s="61"/>
      <c r="S523" s="63"/>
      <c r="W523" s="64"/>
    </row>
    <row r="524" spans="2:23" s="60" customFormat="1" ht="11.25">
      <c r="B524" s="62"/>
      <c r="G524" s="61"/>
      <c r="H524" s="61"/>
      <c r="S524" s="63"/>
      <c r="W524" s="64"/>
    </row>
    <row r="525" spans="2:23" s="60" customFormat="1" ht="11.25">
      <c r="B525" s="62"/>
      <c r="G525" s="61"/>
      <c r="H525" s="61"/>
      <c r="S525" s="63"/>
      <c r="W525" s="64"/>
    </row>
    <row r="526" spans="2:23" s="60" customFormat="1" ht="11.25">
      <c r="B526" s="62"/>
      <c r="G526" s="61"/>
      <c r="H526" s="61"/>
      <c r="S526" s="63"/>
      <c r="W526" s="64"/>
    </row>
    <row r="527" spans="2:23" s="60" customFormat="1" ht="11.25">
      <c r="B527" s="62"/>
      <c r="G527" s="61"/>
      <c r="H527" s="61"/>
      <c r="S527" s="63"/>
      <c r="W527" s="64"/>
    </row>
    <row r="528" spans="2:23" s="60" customFormat="1" ht="11.25">
      <c r="B528" s="62"/>
      <c r="G528" s="61"/>
      <c r="H528" s="61"/>
      <c r="S528" s="63"/>
      <c r="W528" s="64"/>
    </row>
    <row r="529" spans="2:23" s="60" customFormat="1" ht="11.25">
      <c r="B529" s="62"/>
      <c r="G529" s="61"/>
      <c r="H529" s="61"/>
      <c r="S529" s="63"/>
      <c r="W529" s="64"/>
    </row>
    <row r="530" spans="2:23" s="60" customFormat="1" ht="11.25">
      <c r="B530" s="62"/>
      <c r="G530" s="61"/>
      <c r="H530" s="61"/>
      <c r="S530" s="63"/>
      <c r="W530" s="64"/>
    </row>
    <row r="531" spans="2:23" s="60" customFormat="1" ht="11.25">
      <c r="B531" s="62"/>
      <c r="G531" s="61"/>
      <c r="H531" s="61"/>
      <c r="S531" s="63"/>
      <c r="W531" s="64"/>
    </row>
    <row r="532" spans="2:23" s="60" customFormat="1" ht="11.25">
      <c r="B532" s="62"/>
      <c r="G532" s="61"/>
      <c r="H532" s="61"/>
      <c r="S532" s="63"/>
      <c r="W532" s="64"/>
    </row>
    <row r="533" spans="2:23" s="60" customFormat="1" ht="11.25">
      <c r="B533" s="62"/>
      <c r="G533" s="61"/>
      <c r="H533" s="61"/>
      <c r="S533" s="63"/>
      <c r="W533" s="64"/>
    </row>
    <row r="534" spans="2:23" s="60" customFormat="1" ht="11.25">
      <c r="B534" s="62"/>
      <c r="G534" s="61"/>
      <c r="H534" s="61"/>
      <c r="S534" s="63"/>
      <c r="W534" s="64"/>
    </row>
    <row r="535" spans="2:23" s="60" customFormat="1" ht="11.25">
      <c r="B535" s="62"/>
      <c r="G535" s="61"/>
      <c r="H535" s="61"/>
      <c r="S535" s="63"/>
      <c r="W535" s="64"/>
    </row>
    <row r="536" spans="2:23" s="60" customFormat="1" ht="11.25">
      <c r="B536" s="62"/>
      <c r="G536" s="61"/>
      <c r="H536" s="61"/>
      <c r="S536" s="63"/>
      <c r="W536" s="64"/>
    </row>
    <row r="537" spans="2:23" s="60" customFormat="1" ht="11.25">
      <c r="B537" s="62"/>
      <c r="G537" s="61"/>
      <c r="H537" s="61"/>
      <c r="S537" s="63"/>
      <c r="W537" s="64"/>
    </row>
    <row r="538" spans="2:23" s="60" customFormat="1" ht="11.25">
      <c r="B538" s="62"/>
      <c r="G538" s="61"/>
      <c r="H538" s="61"/>
      <c r="S538" s="63"/>
      <c r="W538" s="64"/>
    </row>
    <row r="539" spans="2:23" s="60" customFormat="1" ht="11.25">
      <c r="B539" s="62"/>
      <c r="G539" s="61"/>
      <c r="H539" s="61"/>
      <c r="S539" s="63"/>
      <c r="W539" s="64"/>
    </row>
    <row r="540" spans="2:23" s="60" customFormat="1" ht="11.25">
      <c r="B540" s="62"/>
      <c r="G540" s="61"/>
      <c r="H540" s="61"/>
      <c r="S540" s="63"/>
      <c r="W540" s="64"/>
    </row>
    <row r="541" spans="2:23" s="60" customFormat="1" ht="11.25">
      <c r="B541" s="62"/>
      <c r="G541" s="61"/>
      <c r="H541" s="61"/>
      <c r="S541" s="63"/>
      <c r="W541" s="64"/>
    </row>
    <row r="542" spans="2:23" s="60" customFormat="1" ht="11.25">
      <c r="B542" s="62"/>
      <c r="G542" s="61"/>
      <c r="H542" s="61"/>
      <c r="S542" s="63"/>
      <c r="W542" s="64"/>
    </row>
    <row r="543" spans="2:23" s="60" customFormat="1" ht="11.25">
      <c r="B543" s="62"/>
      <c r="G543" s="61"/>
      <c r="H543" s="61"/>
      <c r="S543" s="63"/>
      <c r="W543" s="64"/>
    </row>
    <row r="544" spans="2:23" s="60" customFormat="1" ht="11.25">
      <c r="B544" s="62"/>
      <c r="G544" s="61"/>
      <c r="H544" s="61"/>
      <c r="S544" s="63"/>
      <c r="W544" s="64"/>
    </row>
    <row r="545" spans="2:23" s="60" customFormat="1" ht="11.25">
      <c r="B545" s="62"/>
      <c r="G545" s="61"/>
      <c r="H545" s="61"/>
      <c r="S545" s="63"/>
      <c r="W545" s="64"/>
    </row>
    <row r="546" spans="2:23" s="60" customFormat="1" ht="11.25">
      <c r="B546" s="62"/>
      <c r="G546" s="61"/>
      <c r="H546" s="61"/>
      <c r="S546" s="63"/>
      <c r="W546" s="64"/>
    </row>
    <row r="547" spans="2:23" s="60" customFormat="1" ht="11.25">
      <c r="B547" s="62"/>
      <c r="G547" s="61"/>
      <c r="H547" s="61"/>
      <c r="S547" s="63"/>
      <c r="W547" s="64"/>
    </row>
    <row r="548" spans="2:23" s="60" customFormat="1" ht="11.25">
      <c r="B548" s="62"/>
      <c r="G548" s="61"/>
      <c r="H548" s="61"/>
      <c r="S548" s="63"/>
      <c r="W548" s="64"/>
    </row>
    <row r="549" spans="2:23" s="60" customFormat="1" ht="11.25">
      <c r="B549" s="62"/>
      <c r="G549" s="61"/>
      <c r="H549" s="61"/>
      <c r="S549" s="63"/>
      <c r="W549" s="64"/>
    </row>
    <row r="550" spans="2:23" s="60" customFormat="1" ht="11.25">
      <c r="B550" s="62"/>
      <c r="G550" s="61"/>
      <c r="H550" s="61"/>
      <c r="S550" s="63"/>
      <c r="W550" s="64"/>
    </row>
    <row r="551" spans="2:23" s="60" customFormat="1" ht="11.25">
      <c r="B551" s="62"/>
      <c r="G551" s="61"/>
      <c r="H551" s="61"/>
      <c r="S551" s="63"/>
      <c r="W551" s="64"/>
    </row>
    <row r="552" spans="2:23" s="60" customFormat="1" ht="11.25">
      <c r="B552" s="62"/>
      <c r="G552" s="61"/>
      <c r="H552" s="61"/>
      <c r="S552" s="63"/>
      <c r="W552" s="64"/>
    </row>
    <row r="553" spans="2:23" s="60" customFormat="1" ht="11.25">
      <c r="B553" s="62"/>
      <c r="G553" s="61"/>
      <c r="H553" s="61"/>
      <c r="S553" s="63"/>
      <c r="W553" s="64"/>
    </row>
    <row r="554" spans="2:23" s="60" customFormat="1" ht="11.25">
      <c r="B554" s="62"/>
      <c r="G554" s="61"/>
      <c r="H554" s="61"/>
      <c r="S554" s="63"/>
      <c r="W554" s="64"/>
    </row>
    <row r="555" spans="2:23" s="60" customFormat="1" ht="11.25">
      <c r="B555" s="62"/>
      <c r="G555" s="61"/>
      <c r="H555" s="61"/>
      <c r="S555" s="63"/>
      <c r="W555" s="64"/>
    </row>
    <row r="556" spans="2:23" s="60" customFormat="1" ht="11.25">
      <c r="B556" s="62"/>
      <c r="G556" s="61"/>
      <c r="H556" s="61"/>
      <c r="S556" s="63"/>
      <c r="W556" s="64"/>
    </row>
    <row r="557" spans="2:23" s="60" customFormat="1" ht="11.25">
      <c r="B557" s="62"/>
      <c r="G557" s="61"/>
      <c r="H557" s="61"/>
      <c r="S557" s="63"/>
      <c r="W557" s="64"/>
    </row>
    <row r="558" spans="2:23" s="60" customFormat="1" ht="11.25">
      <c r="B558" s="62"/>
      <c r="G558" s="61"/>
      <c r="H558" s="61"/>
      <c r="S558" s="63"/>
      <c r="W558" s="64"/>
    </row>
    <row r="559" spans="2:23" s="60" customFormat="1" ht="11.25">
      <c r="B559" s="62"/>
      <c r="G559" s="61"/>
      <c r="H559" s="61"/>
      <c r="S559" s="63"/>
      <c r="W559" s="64"/>
    </row>
    <row r="560" spans="2:23" s="60" customFormat="1" ht="11.25">
      <c r="B560" s="62"/>
      <c r="G560" s="61"/>
      <c r="H560" s="61"/>
      <c r="S560" s="63"/>
      <c r="W560" s="64"/>
    </row>
    <row r="561" spans="2:23" s="60" customFormat="1" ht="11.25">
      <c r="B561" s="62"/>
      <c r="G561" s="61"/>
      <c r="H561" s="61"/>
      <c r="S561" s="63"/>
      <c r="W561" s="64"/>
    </row>
    <row r="562" spans="2:23" s="60" customFormat="1" ht="11.25">
      <c r="B562" s="62"/>
      <c r="G562" s="61"/>
      <c r="H562" s="61"/>
      <c r="S562" s="63"/>
      <c r="W562" s="64"/>
    </row>
    <row r="563" spans="2:23" s="60" customFormat="1" ht="11.25">
      <c r="B563" s="62"/>
      <c r="G563" s="61"/>
      <c r="H563" s="61"/>
      <c r="S563" s="63"/>
      <c r="W563" s="64"/>
    </row>
    <row r="564" spans="2:23" s="60" customFormat="1" ht="11.25">
      <c r="B564" s="62"/>
      <c r="G564" s="61"/>
      <c r="H564" s="61"/>
      <c r="S564" s="63"/>
      <c r="W564" s="64"/>
    </row>
    <row r="565" spans="2:23" s="60" customFormat="1" ht="11.25">
      <c r="B565" s="62"/>
      <c r="G565" s="61"/>
      <c r="H565" s="61"/>
      <c r="S565" s="63"/>
      <c r="W565" s="64"/>
    </row>
    <row r="566" spans="2:23" s="60" customFormat="1" ht="11.25">
      <c r="B566" s="62"/>
      <c r="G566" s="61"/>
      <c r="H566" s="61"/>
      <c r="S566" s="63"/>
      <c r="W566" s="64"/>
    </row>
    <row r="567" spans="2:23" s="60" customFormat="1" ht="11.25">
      <c r="B567" s="62"/>
      <c r="G567" s="61"/>
      <c r="H567" s="61"/>
      <c r="S567" s="63"/>
      <c r="W567" s="64"/>
    </row>
    <row r="568" spans="2:23" s="60" customFormat="1" ht="11.25">
      <c r="B568" s="62"/>
      <c r="G568" s="61"/>
      <c r="H568" s="61"/>
      <c r="S568" s="63"/>
      <c r="W568" s="64"/>
    </row>
    <row r="569" spans="2:23" s="60" customFormat="1" ht="11.25">
      <c r="B569" s="62"/>
      <c r="G569" s="61"/>
      <c r="H569" s="61"/>
      <c r="S569" s="63"/>
      <c r="W569" s="64"/>
    </row>
    <row r="570" spans="2:23" s="60" customFormat="1" ht="11.25">
      <c r="B570" s="62"/>
      <c r="G570" s="61"/>
      <c r="H570" s="61"/>
      <c r="S570" s="63"/>
      <c r="W570" s="64"/>
    </row>
    <row r="571" spans="2:23" s="60" customFormat="1" ht="11.25">
      <c r="B571" s="62"/>
      <c r="G571" s="61"/>
      <c r="H571" s="61"/>
      <c r="S571" s="63"/>
      <c r="W571" s="64"/>
    </row>
    <row r="572" spans="2:23" s="60" customFormat="1" ht="11.25">
      <c r="B572" s="62"/>
      <c r="G572" s="61"/>
      <c r="H572" s="61"/>
      <c r="S572" s="63"/>
      <c r="W572" s="64"/>
    </row>
    <row r="573" spans="2:23" s="60" customFormat="1" ht="11.25">
      <c r="B573" s="62"/>
      <c r="G573" s="61"/>
      <c r="H573" s="61"/>
      <c r="S573" s="63"/>
      <c r="W573" s="64"/>
    </row>
    <row r="574" spans="2:23" s="60" customFormat="1" ht="11.25">
      <c r="B574" s="62"/>
      <c r="G574" s="61"/>
      <c r="H574" s="61"/>
      <c r="S574" s="63"/>
      <c r="W574" s="64"/>
    </row>
    <row r="575" spans="2:23" s="60" customFormat="1" ht="11.25">
      <c r="B575" s="62"/>
      <c r="G575" s="61"/>
      <c r="H575" s="61"/>
      <c r="S575" s="63"/>
      <c r="W575" s="64"/>
    </row>
    <row r="576" spans="2:23" s="60" customFormat="1" ht="11.25">
      <c r="B576" s="62"/>
      <c r="G576" s="61"/>
      <c r="H576" s="61"/>
      <c r="S576" s="63"/>
      <c r="W576" s="64"/>
    </row>
    <row r="577" spans="2:23" s="60" customFormat="1" ht="11.25">
      <c r="B577" s="62"/>
      <c r="G577" s="61"/>
      <c r="H577" s="61"/>
      <c r="S577" s="63"/>
      <c r="W577" s="64"/>
    </row>
    <row r="578" spans="2:23" s="60" customFormat="1" ht="11.25">
      <c r="B578" s="62"/>
      <c r="G578" s="61"/>
      <c r="H578" s="61"/>
      <c r="S578" s="63"/>
      <c r="W578" s="64"/>
    </row>
    <row r="579" spans="2:23" s="60" customFormat="1" ht="11.25">
      <c r="B579" s="62"/>
      <c r="G579" s="61"/>
      <c r="H579" s="61"/>
      <c r="S579" s="63"/>
      <c r="W579" s="64"/>
    </row>
    <row r="580" spans="2:23" s="60" customFormat="1" ht="11.25">
      <c r="B580" s="62"/>
      <c r="G580" s="61"/>
      <c r="H580" s="61"/>
      <c r="S580" s="63"/>
      <c r="W580" s="64"/>
    </row>
    <row r="581" spans="2:23" s="60" customFormat="1" ht="11.25">
      <c r="B581" s="62"/>
      <c r="G581" s="61"/>
      <c r="H581" s="61"/>
      <c r="S581" s="63"/>
      <c r="W581" s="64"/>
    </row>
    <row r="582" spans="2:23" s="60" customFormat="1" ht="11.25">
      <c r="B582" s="62"/>
      <c r="G582" s="61"/>
      <c r="H582" s="61"/>
      <c r="S582" s="63"/>
      <c r="W582" s="64"/>
    </row>
    <row r="583" spans="2:23" s="60" customFormat="1" ht="11.25">
      <c r="B583" s="62"/>
      <c r="G583" s="61"/>
      <c r="H583" s="61"/>
      <c r="S583" s="63"/>
      <c r="W583" s="64"/>
    </row>
    <row r="584" spans="2:23" s="60" customFormat="1" ht="11.25">
      <c r="B584" s="62"/>
      <c r="G584" s="61"/>
      <c r="H584" s="61"/>
      <c r="S584" s="63"/>
      <c r="W584" s="64"/>
    </row>
    <row r="585" spans="2:23" s="60" customFormat="1" ht="11.25">
      <c r="B585" s="62"/>
      <c r="G585" s="61"/>
      <c r="H585" s="61"/>
      <c r="S585" s="63"/>
      <c r="W585" s="64"/>
    </row>
    <row r="586" spans="2:23" s="60" customFormat="1" ht="11.25">
      <c r="B586" s="62"/>
      <c r="G586" s="61"/>
      <c r="H586" s="61"/>
      <c r="S586" s="63"/>
      <c r="W586" s="64"/>
    </row>
    <row r="587" spans="2:23" s="60" customFormat="1" ht="11.25">
      <c r="B587" s="62"/>
      <c r="G587" s="61"/>
      <c r="H587" s="61"/>
      <c r="S587" s="63"/>
      <c r="W587" s="64"/>
    </row>
    <row r="588" spans="2:23" s="60" customFormat="1" ht="11.25">
      <c r="B588" s="62"/>
      <c r="G588" s="61"/>
      <c r="H588" s="61"/>
      <c r="S588" s="63"/>
      <c r="W588" s="64"/>
    </row>
    <row r="589" spans="2:23" s="60" customFormat="1" ht="11.25">
      <c r="B589" s="62"/>
      <c r="G589" s="61"/>
      <c r="H589" s="61"/>
      <c r="S589" s="63"/>
      <c r="W589" s="64"/>
    </row>
    <row r="590" spans="2:23" s="60" customFormat="1" ht="11.25">
      <c r="B590" s="62"/>
      <c r="G590" s="61"/>
      <c r="H590" s="61"/>
      <c r="S590" s="63"/>
      <c r="W590" s="64"/>
    </row>
    <row r="591" spans="2:23" s="60" customFormat="1" ht="11.25">
      <c r="B591" s="62"/>
      <c r="G591" s="61"/>
      <c r="H591" s="61"/>
      <c r="S591" s="63"/>
      <c r="W591" s="64"/>
    </row>
    <row r="592" spans="2:23" s="60" customFormat="1" ht="11.25">
      <c r="B592" s="62"/>
      <c r="G592" s="61"/>
      <c r="H592" s="61"/>
      <c r="S592" s="63"/>
      <c r="W592" s="64"/>
    </row>
    <row r="593" spans="2:23" s="60" customFormat="1" ht="11.25">
      <c r="B593" s="62"/>
      <c r="G593" s="61"/>
      <c r="H593" s="61"/>
      <c r="S593" s="63"/>
      <c r="W593" s="64"/>
    </row>
    <row r="594" spans="2:23" s="60" customFormat="1" ht="11.25">
      <c r="B594" s="62"/>
      <c r="G594" s="61"/>
      <c r="H594" s="61"/>
      <c r="S594" s="63"/>
      <c r="W594" s="64"/>
    </row>
    <row r="595" spans="2:23" s="60" customFormat="1" ht="11.25">
      <c r="B595" s="62"/>
      <c r="G595" s="61"/>
      <c r="H595" s="61"/>
      <c r="S595" s="63"/>
      <c r="W595" s="64"/>
    </row>
    <row r="596" spans="2:23" s="60" customFormat="1" ht="11.25">
      <c r="B596" s="62"/>
      <c r="G596" s="61"/>
      <c r="H596" s="61"/>
      <c r="S596" s="63"/>
      <c r="W596" s="64"/>
    </row>
    <row r="597" spans="2:23" s="60" customFormat="1" ht="11.25">
      <c r="B597" s="62"/>
      <c r="G597" s="61"/>
      <c r="H597" s="61"/>
      <c r="S597" s="63"/>
      <c r="W597" s="64"/>
    </row>
    <row r="598" spans="2:23" s="60" customFormat="1" ht="11.25">
      <c r="B598" s="62"/>
      <c r="G598" s="61"/>
      <c r="H598" s="61"/>
      <c r="S598" s="63"/>
      <c r="W598" s="64"/>
    </row>
    <row r="599" spans="2:23" s="60" customFormat="1" ht="11.25">
      <c r="B599" s="62"/>
      <c r="G599" s="61"/>
      <c r="H599" s="61"/>
      <c r="S599" s="63"/>
      <c r="W599" s="64"/>
    </row>
    <row r="600" spans="2:23" s="60" customFormat="1" ht="11.25">
      <c r="B600" s="62"/>
      <c r="G600" s="61"/>
      <c r="H600" s="61"/>
      <c r="S600" s="63"/>
      <c r="W600" s="64"/>
    </row>
    <row r="601" spans="2:23" s="60" customFormat="1" ht="11.25">
      <c r="B601" s="62"/>
      <c r="G601" s="61"/>
      <c r="H601" s="61"/>
      <c r="S601" s="63"/>
      <c r="W601" s="64"/>
    </row>
    <row r="602" spans="2:23" s="60" customFormat="1" ht="11.25">
      <c r="B602" s="62"/>
      <c r="G602" s="61"/>
      <c r="H602" s="61"/>
      <c r="S602" s="63"/>
      <c r="W602" s="64"/>
    </row>
    <row r="603" spans="2:23" s="60" customFormat="1" ht="11.25">
      <c r="B603" s="62"/>
      <c r="G603" s="61"/>
      <c r="H603" s="61"/>
      <c r="S603" s="63"/>
      <c r="W603" s="64"/>
    </row>
    <row r="604" spans="2:23" s="60" customFormat="1" ht="11.25">
      <c r="B604" s="62"/>
      <c r="G604" s="61"/>
      <c r="H604" s="61"/>
      <c r="S604" s="63"/>
      <c r="W604" s="64"/>
    </row>
    <row r="605" spans="2:23" s="60" customFormat="1" ht="11.25">
      <c r="B605" s="62"/>
      <c r="G605" s="61"/>
      <c r="H605" s="61"/>
      <c r="S605" s="63"/>
      <c r="W605" s="64"/>
    </row>
    <row r="606" spans="2:23" s="60" customFormat="1" ht="11.25">
      <c r="B606" s="62"/>
      <c r="G606" s="61"/>
      <c r="H606" s="61"/>
      <c r="S606" s="63"/>
      <c r="W606" s="64"/>
    </row>
    <row r="607" spans="2:23" s="60" customFormat="1" ht="11.25">
      <c r="B607" s="62"/>
      <c r="G607" s="61"/>
      <c r="H607" s="61"/>
      <c r="S607" s="63"/>
      <c r="W607" s="64"/>
    </row>
    <row r="608" spans="2:23" s="60" customFormat="1" ht="11.25">
      <c r="B608" s="62"/>
      <c r="G608" s="61"/>
      <c r="H608" s="61"/>
      <c r="S608" s="63"/>
      <c r="W608" s="64"/>
    </row>
    <row r="609" spans="2:23" s="60" customFormat="1" ht="11.25">
      <c r="B609" s="62"/>
      <c r="G609" s="61"/>
      <c r="H609" s="61"/>
      <c r="S609" s="63"/>
      <c r="W609" s="64"/>
    </row>
    <row r="610" spans="2:23" s="60" customFormat="1" ht="11.25">
      <c r="B610" s="62"/>
      <c r="G610" s="61"/>
      <c r="H610" s="61"/>
      <c r="S610" s="63"/>
      <c r="W610" s="64"/>
    </row>
    <row r="611" spans="2:23" s="60" customFormat="1" ht="11.25">
      <c r="B611" s="62"/>
      <c r="G611" s="61"/>
      <c r="H611" s="61"/>
      <c r="S611" s="63"/>
      <c r="W611" s="64"/>
    </row>
    <row r="612" spans="2:23" s="60" customFormat="1" ht="11.25">
      <c r="B612" s="62"/>
      <c r="G612" s="61"/>
      <c r="H612" s="61"/>
      <c r="S612" s="63"/>
      <c r="W612" s="64"/>
    </row>
    <row r="613" spans="2:23" s="60" customFormat="1" ht="11.25">
      <c r="B613" s="62"/>
      <c r="G613" s="61"/>
      <c r="H613" s="61"/>
      <c r="S613" s="63"/>
      <c r="W613" s="64"/>
    </row>
    <row r="614" spans="2:23" s="60" customFormat="1" ht="11.25">
      <c r="B614" s="62"/>
      <c r="G614" s="61"/>
      <c r="H614" s="61"/>
      <c r="S614" s="63"/>
      <c r="W614" s="64"/>
    </row>
    <row r="615" spans="2:23" s="60" customFormat="1" ht="11.25">
      <c r="B615" s="62"/>
      <c r="G615" s="61"/>
      <c r="H615" s="61"/>
      <c r="S615" s="63"/>
      <c r="W615" s="64"/>
    </row>
    <row r="616" spans="2:23" s="60" customFormat="1" ht="11.25">
      <c r="B616" s="62"/>
      <c r="G616" s="61"/>
      <c r="H616" s="61"/>
      <c r="S616" s="63"/>
      <c r="W616" s="64"/>
    </row>
    <row r="617" spans="2:23" s="60" customFormat="1" ht="11.25">
      <c r="B617" s="62"/>
      <c r="G617" s="61"/>
      <c r="H617" s="61"/>
      <c r="S617" s="63"/>
      <c r="W617" s="64"/>
    </row>
    <row r="618" spans="2:23" s="60" customFormat="1" ht="11.25">
      <c r="B618" s="62"/>
      <c r="G618" s="61"/>
      <c r="H618" s="61"/>
      <c r="S618" s="63"/>
      <c r="W618" s="64"/>
    </row>
    <row r="619" spans="2:23" s="60" customFormat="1" ht="11.25">
      <c r="B619" s="62"/>
      <c r="G619" s="61"/>
      <c r="H619" s="61"/>
      <c r="S619" s="63"/>
      <c r="W619" s="64"/>
    </row>
    <row r="620" spans="2:23" s="60" customFormat="1" ht="11.25">
      <c r="B620" s="62"/>
      <c r="G620" s="61"/>
      <c r="H620" s="61"/>
      <c r="S620" s="63"/>
      <c r="W620" s="64"/>
    </row>
    <row r="621" spans="2:23" s="60" customFormat="1" ht="11.25">
      <c r="B621" s="62"/>
      <c r="G621" s="61"/>
      <c r="H621" s="61"/>
      <c r="S621" s="63"/>
      <c r="W621" s="64"/>
    </row>
    <row r="622" spans="2:23" s="60" customFormat="1" ht="11.25">
      <c r="B622" s="62"/>
      <c r="G622" s="61"/>
      <c r="H622" s="61"/>
      <c r="S622" s="63"/>
      <c r="W622" s="64"/>
    </row>
    <row r="623" spans="2:23" s="60" customFormat="1" ht="11.25">
      <c r="B623" s="62"/>
      <c r="G623" s="61"/>
      <c r="H623" s="61"/>
      <c r="S623" s="63"/>
      <c r="W623" s="64"/>
    </row>
    <row r="624" spans="2:23" s="60" customFormat="1" ht="11.25">
      <c r="B624" s="62"/>
      <c r="G624" s="61"/>
      <c r="H624" s="61"/>
      <c r="S624" s="63"/>
      <c r="W624" s="64"/>
    </row>
    <row r="625" spans="2:23" s="60" customFormat="1" ht="11.25">
      <c r="B625" s="62"/>
      <c r="G625" s="61"/>
      <c r="H625" s="61"/>
      <c r="S625" s="63"/>
      <c r="W625" s="64"/>
    </row>
    <row r="626" spans="2:23" s="60" customFormat="1" ht="11.25">
      <c r="B626" s="62"/>
      <c r="G626" s="61"/>
      <c r="H626" s="61"/>
      <c r="S626" s="63"/>
      <c r="W626" s="64"/>
    </row>
    <row r="627" spans="2:23" s="60" customFormat="1" ht="11.25">
      <c r="B627" s="62"/>
      <c r="G627" s="61"/>
      <c r="H627" s="61"/>
      <c r="S627" s="63"/>
      <c r="W627" s="64"/>
    </row>
    <row r="628" spans="2:23" s="60" customFormat="1" ht="11.25">
      <c r="B628" s="62"/>
      <c r="G628" s="61"/>
      <c r="H628" s="61"/>
      <c r="S628" s="63"/>
      <c r="W628" s="64"/>
    </row>
    <row r="629" spans="2:23" s="60" customFormat="1" ht="11.25">
      <c r="B629" s="62"/>
      <c r="G629" s="61"/>
      <c r="H629" s="61"/>
      <c r="S629" s="63"/>
      <c r="W629" s="64"/>
    </row>
    <row r="630" spans="2:23" s="60" customFormat="1" ht="11.25">
      <c r="B630" s="62"/>
      <c r="G630" s="61"/>
      <c r="H630" s="61"/>
      <c r="S630" s="63"/>
      <c r="W630" s="64"/>
    </row>
    <row r="631" spans="2:23" s="60" customFormat="1" ht="11.25">
      <c r="B631" s="62"/>
      <c r="G631" s="61"/>
      <c r="H631" s="61"/>
      <c r="S631" s="63"/>
      <c r="W631" s="64"/>
    </row>
    <row r="632" spans="2:23" s="60" customFormat="1" ht="11.25">
      <c r="B632" s="62"/>
      <c r="G632" s="61"/>
      <c r="H632" s="61"/>
      <c r="S632" s="63"/>
      <c r="W632" s="64"/>
    </row>
    <row r="633" spans="2:23" s="60" customFormat="1" ht="11.25">
      <c r="B633" s="62"/>
      <c r="G633" s="61"/>
      <c r="H633" s="61"/>
      <c r="S633" s="63"/>
      <c r="W633" s="64"/>
    </row>
    <row r="634" spans="2:23" s="60" customFormat="1" ht="11.25">
      <c r="B634" s="62"/>
      <c r="G634" s="61"/>
      <c r="H634" s="61"/>
      <c r="S634" s="63"/>
      <c r="W634" s="64"/>
    </row>
    <row r="635" spans="2:23" s="60" customFormat="1" ht="11.25">
      <c r="B635" s="62"/>
      <c r="G635" s="61"/>
      <c r="H635" s="61"/>
      <c r="S635" s="63"/>
      <c r="W635" s="64"/>
    </row>
    <row r="636" spans="2:23" s="60" customFormat="1" ht="11.25">
      <c r="B636" s="62"/>
      <c r="G636" s="61"/>
      <c r="H636" s="61"/>
      <c r="S636" s="63"/>
      <c r="W636" s="64"/>
    </row>
    <row r="637" spans="2:23" s="60" customFormat="1" ht="11.25">
      <c r="B637" s="62"/>
      <c r="G637" s="61"/>
      <c r="H637" s="61"/>
      <c r="S637" s="63"/>
      <c r="W637" s="64"/>
    </row>
    <row r="638" spans="2:23" s="60" customFormat="1" ht="11.25">
      <c r="B638" s="62"/>
      <c r="G638" s="61"/>
      <c r="H638" s="61"/>
      <c r="S638" s="63"/>
      <c r="W638" s="64"/>
    </row>
    <row r="639" spans="2:23" s="60" customFormat="1" ht="11.25">
      <c r="B639" s="62"/>
      <c r="G639" s="61"/>
      <c r="H639" s="61"/>
      <c r="S639" s="63"/>
      <c r="W639" s="64"/>
    </row>
    <row r="640" spans="2:23" s="60" customFormat="1" ht="11.25">
      <c r="B640" s="62"/>
      <c r="G640" s="61"/>
      <c r="H640" s="61"/>
      <c r="S640" s="63"/>
      <c r="W640" s="64"/>
    </row>
    <row r="641" spans="2:23" s="60" customFormat="1" ht="11.25">
      <c r="B641" s="62"/>
      <c r="G641" s="61"/>
      <c r="H641" s="61"/>
      <c r="S641" s="63"/>
      <c r="W641" s="64"/>
    </row>
    <row r="642" spans="2:23" s="60" customFormat="1" ht="11.25">
      <c r="B642" s="62"/>
      <c r="G642" s="61"/>
      <c r="H642" s="61"/>
      <c r="S642" s="63"/>
      <c r="W642" s="64"/>
    </row>
    <row r="643" spans="2:23" s="60" customFormat="1" ht="11.25">
      <c r="B643" s="62"/>
      <c r="G643" s="61"/>
      <c r="H643" s="61"/>
      <c r="S643" s="63"/>
      <c r="W643" s="64"/>
    </row>
    <row r="644" spans="2:23" s="60" customFormat="1" ht="11.25">
      <c r="B644" s="62"/>
      <c r="G644" s="61"/>
      <c r="H644" s="61"/>
      <c r="S644" s="63"/>
      <c r="W644" s="64"/>
    </row>
    <row r="645" spans="2:23" s="60" customFormat="1" ht="11.25">
      <c r="B645" s="62"/>
      <c r="G645" s="61"/>
      <c r="H645" s="61"/>
      <c r="S645" s="63"/>
      <c r="W645" s="64"/>
    </row>
    <row r="646" spans="2:23" s="60" customFormat="1" ht="11.25">
      <c r="B646" s="62"/>
      <c r="G646" s="61"/>
      <c r="H646" s="61"/>
      <c r="S646" s="63"/>
      <c r="W646" s="64"/>
    </row>
    <row r="647" spans="2:23" s="60" customFormat="1" ht="11.25">
      <c r="B647" s="62"/>
      <c r="G647" s="61"/>
      <c r="H647" s="61"/>
      <c r="S647" s="63"/>
      <c r="W647" s="64"/>
    </row>
    <row r="648" spans="2:23" s="60" customFormat="1" ht="11.25">
      <c r="B648" s="62"/>
      <c r="G648" s="61"/>
      <c r="H648" s="61"/>
      <c r="S648" s="63"/>
      <c r="W648" s="64"/>
    </row>
    <row r="649" spans="2:23" s="60" customFormat="1" ht="11.25">
      <c r="B649" s="62"/>
      <c r="G649" s="61"/>
      <c r="H649" s="61"/>
      <c r="S649" s="63"/>
      <c r="W649" s="64"/>
    </row>
    <row r="650" spans="2:23" s="60" customFormat="1" ht="11.25">
      <c r="B650" s="62"/>
      <c r="G650" s="61"/>
      <c r="H650" s="61"/>
      <c r="S650" s="63"/>
      <c r="W650" s="64"/>
    </row>
    <row r="651" spans="2:23" s="60" customFormat="1" ht="11.25">
      <c r="B651" s="62"/>
      <c r="G651" s="61"/>
      <c r="H651" s="61"/>
      <c r="S651" s="63"/>
      <c r="W651" s="64"/>
    </row>
    <row r="652" spans="2:23" s="60" customFormat="1" ht="11.25">
      <c r="B652" s="62"/>
      <c r="G652" s="61"/>
      <c r="H652" s="61"/>
      <c r="S652" s="63"/>
      <c r="W652" s="64"/>
    </row>
    <row r="653" spans="2:23" s="60" customFormat="1" ht="11.25">
      <c r="B653" s="62"/>
      <c r="G653" s="61"/>
      <c r="H653" s="61"/>
      <c r="S653" s="63"/>
      <c r="W653" s="64"/>
    </row>
    <row r="654" spans="2:23" s="60" customFormat="1" ht="11.25">
      <c r="B654" s="62"/>
      <c r="G654" s="61"/>
      <c r="H654" s="61"/>
      <c r="S654" s="63"/>
      <c r="W654" s="64"/>
    </row>
    <row r="655" spans="2:23" s="60" customFormat="1" ht="11.25">
      <c r="B655" s="62"/>
      <c r="G655" s="61"/>
      <c r="H655" s="61"/>
      <c r="S655" s="63"/>
      <c r="W655" s="64"/>
    </row>
    <row r="656" spans="2:23" s="60" customFormat="1" ht="11.25">
      <c r="B656" s="62"/>
      <c r="G656" s="61"/>
      <c r="H656" s="61"/>
      <c r="S656" s="63"/>
      <c r="W656" s="64"/>
    </row>
    <row r="657" spans="2:23" s="60" customFormat="1" ht="11.25">
      <c r="B657" s="62"/>
      <c r="G657" s="61"/>
      <c r="H657" s="61"/>
      <c r="S657" s="63"/>
      <c r="W657" s="64"/>
    </row>
    <row r="658" spans="2:23" s="60" customFormat="1" ht="11.25">
      <c r="B658" s="62"/>
      <c r="G658" s="61"/>
      <c r="H658" s="61"/>
      <c r="S658" s="63"/>
      <c r="W658" s="64"/>
    </row>
    <row r="659" spans="2:23" s="60" customFormat="1" ht="11.25">
      <c r="B659" s="62"/>
      <c r="G659" s="61"/>
      <c r="H659" s="61"/>
      <c r="S659" s="63"/>
      <c r="W659" s="64"/>
    </row>
    <row r="660" spans="2:23" s="60" customFormat="1" ht="11.25">
      <c r="B660" s="62"/>
      <c r="G660" s="61"/>
      <c r="H660" s="61"/>
      <c r="S660" s="63"/>
      <c r="W660" s="64"/>
    </row>
    <row r="661" spans="2:23" s="60" customFormat="1" ht="11.25">
      <c r="B661" s="62"/>
      <c r="G661" s="61"/>
      <c r="H661" s="61"/>
      <c r="S661" s="63"/>
      <c r="W661" s="64"/>
    </row>
    <row r="662" spans="2:23" s="60" customFormat="1" ht="11.25">
      <c r="B662" s="62"/>
      <c r="G662" s="61"/>
      <c r="H662" s="61"/>
      <c r="S662" s="63"/>
      <c r="W662" s="64"/>
    </row>
    <row r="663" spans="2:23" s="60" customFormat="1" ht="11.25">
      <c r="B663" s="62"/>
      <c r="G663" s="61"/>
      <c r="H663" s="61"/>
      <c r="S663" s="63"/>
      <c r="W663" s="64"/>
    </row>
    <row r="664" spans="2:23" s="60" customFormat="1" ht="11.25">
      <c r="B664" s="62"/>
      <c r="G664" s="61"/>
      <c r="H664" s="61"/>
      <c r="S664" s="63"/>
      <c r="W664" s="64"/>
    </row>
    <row r="665" spans="2:23" s="60" customFormat="1" ht="11.25">
      <c r="B665" s="62"/>
      <c r="G665" s="61"/>
      <c r="H665" s="61"/>
      <c r="S665" s="63"/>
      <c r="W665" s="64"/>
    </row>
    <row r="666" spans="2:23" s="60" customFormat="1" ht="11.25">
      <c r="B666" s="62"/>
      <c r="G666" s="61"/>
      <c r="H666" s="61"/>
      <c r="S666" s="63"/>
      <c r="W666" s="64"/>
    </row>
    <row r="667" spans="2:23" s="60" customFormat="1" ht="11.25">
      <c r="B667" s="62"/>
      <c r="G667" s="61"/>
      <c r="H667" s="61"/>
      <c r="S667" s="63"/>
      <c r="W667" s="64"/>
    </row>
    <row r="668" spans="2:23" s="60" customFormat="1" ht="11.25">
      <c r="B668" s="62"/>
      <c r="G668" s="61"/>
      <c r="H668" s="61"/>
      <c r="S668" s="63"/>
      <c r="W668" s="64"/>
    </row>
    <row r="669" spans="2:23" s="60" customFormat="1" ht="11.25">
      <c r="B669" s="62"/>
      <c r="G669" s="61"/>
      <c r="H669" s="61"/>
      <c r="S669" s="63"/>
      <c r="W669" s="64"/>
    </row>
    <row r="670" spans="2:23" s="60" customFormat="1" ht="11.25">
      <c r="B670" s="62"/>
      <c r="G670" s="61"/>
      <c r="H670" s="61"/>
      <c r="S670" s="63"/>
      <c r="W670" s="64"/>
    </row>
    <row r="671" spans="2:23" s="60" customFormat="1" ht="11.25">
      <c r="B671" s="62"/>
      <c r="G671" s="61"/>
      <c r="H671" s="61"/>
      <c r="S671" s="63"/>
      <c r="W671" s="64"/>
    </row>
    <row r="672" spans="2:23" s="60" customFormat="1" ht="11.25">
      <c r="B672" s="62"/>
      <c r="G672" s="61"/>
      <c r="H672" s="61"/>
      <c r="S672" s="63"/>
      <c r="W672" s="64"/>
    </row>
    <row r="673" spans="2:23" s="60" customFormat="1" ht="11.25">
      <c r="B673" s="62"/>
      <c r="G673" s="61"/>
      <c r="H673" s="61"/>
      <c r="S673" s="63"/>
      <c r="W673" s="64"/>
    </row>
    <row r="674" spans="2:23" s="60" customFormat="1" ht="11.25">
      <c r="B674" s="62"/>
      <c r="G674" s="61"/>
      <c r="H674" s="61"/>
      <c r="S674" s="63"/>
      <c r="W674" s="64"/>
    </row>
    <row r="675" spans="2:23" s="60" customFormat="1" ht="11.25">
      <c r="B675" s="62"/>
      <c r="G675" s="61"/>
      <c r="H675" s="61"/>
      <c r="S675" s="63"/>
      <c r="W675" s="64"/>
    </row>
    <row r="676" spans="2:23" s="60" customFormat="1" ht="11.25">
      <c r="B676" s="62"/>
      <c r="G676" s="61"/>
      <c r="H676" s="61"/>
      <c r="S676" s="63"/>
      <c r="W676" s="64"/>
    </row>
    <row r="677" spans="2:23" s="60" customFormat="1" ht="11.25">
      <c r="B677" s="62"/>
      <c r="G677" s="61"/>
      <c r="H677" s="61"/>
      <c r="S677" s="63"/>
      <c r="W677" s="64"/>
    </row>
    <row r="678" spans="2:23" s="60" customFormat="1" ht="11.25">
      <c r="B678" s="62"/>
      <c r="G678" s="61"/>
      <c r="H678" s="61"/>
      <c r="S678" s="63"/>
      <c r="W678" s="64"/>
    </row>
    <row r="679" spans="2:23" s="60" customFormat="1" ht="11.25">
      <c r="B679" s="62"/>
      <c r="G679" s="61"/>
      <c r="H679" s="61"/>
      <c r="S679" s="63"/>
      <c r="W679" s="64"/>
    </row>
    <row r="680" spans="2:23" s="60" customFormat="1" ht="11.25">
      <c r="B680" s="62"/>
      <c r="G680" s="61"/>
      <c r="H680" s="61"/>
      <c r="S680" s="63"/>
      <c r="W680" s="64"/>
    </row>
    <row r="681" spans="2:23" s="60" customFormat="1" ht="11.25">
      <c r="B681" s="62"/>
      <c r="G681" s="61"/>
      <c r="H681" s="61"/>
      <c r="S681" s="63"/>
      <c r="W681" s="64"/>
    </row>
    <row r="682" spans="2:23" s="60" customFormat="1" ht="11.25">
      <c r="B682" s="62"/>
      <c r="G682" s="61"/>
      <c r="H682" s="61"/>
      <c r="S682" s="63"/>
      <c r="W682" s="64"/>
    </row>
    <row r="683" spans="2:23" s="60" customFormat="1" ht="11.25">
      <c r="B683" s="62"/>
      <c r="G683" s="61"/>
      <c r="H683" s="61"/>
      <c r="S683" s="63"/>
      <c r="W683" s="64"/>
    </row>
    <row r="684" spans="2:23" s="60" customFormat="1" ht="11.25">
      <c r="B684" s="62"/>
      <c r="G684" s="61"/>
      <c r="H684" s="61"/>
      <c r="S684" s="63"/>
      <c r="W684" s="64"/>
    </row>
    <row r="685" spans="2:23" s="60" customFormat="1" ht="11.25">
      <c r="B685" s="62"/>
      <c r="G685" s="61"/>
      <c r="H685" s="61"/>
      <c r="S685" s="63"/>
      <c r="W685" s="64"/>
    </row>
    <row r="686" spans="2:23" s="60" customFormat="1" ht="11.25">
      <c r="B686" s="62"/>
      <c r="G686" s="61"/>
      <c r="H686" s="61"/>
      <c r="S686" s="63"/>
      <c r="W686" s="64"/>
    </row>
    <row r="687" spans="2:23" s="60" customFormat="1" ht="11.25">
      <c r="B687" s="62"/>
      <c r="G687" s="61"/>
      <c r="H687" s="61"/>
      <c r="S687" s="63"/>
      <c r="W687" s="64"/>
    </row>
    <row r="688" spans="2:23" s="60" customFormat="1" ht="11.25">
      <c r="B688" s="62"/>
      <c r="G688" s="61"/>
      <c r="H688" s="61"/>
      <c r="S688" s="63"/>
      <c r="W688" s="64"/>
    </row>
    <row r="689" spans="2:23" s="60" customFormat="1" ht="11.25">
      <c r="B689" s="62"/>
      <c r="G689" s="61"/>
      <c r="H689" s="61"/>
      <c r="S689" s="63"/>
      <c r="W689" s="64"/>
    </row>
    <row r="690" spans="2:23" s="60" customFormat="1" ht="11.25">
      <c r="B690" s="62"/>
      <c r="G690" s="61"/>
      <c r="H690" s="61"/>
      <c r="S690" s="63"/>
      <c r="W690" s="64"/>
    </row>
    <row r="691" spans="2:23" s="60" customFormat="1" ht="11.25">
      <c r="B691" s="62"/>
      <c r="G691" s="61"/>
      <c r="H691" s="61"/>
      <c r="S691" s="63"/>
      <c r="W691" s="64"/>
    </row>
    <row r="692" spans="2:23" s="60" customFormat="1" ht="11.25">
      <c r="B692" s="62"/>
      <c r="G692" s="61"/>
      <c r="H692" s="61"/>
      <c r="S692" s="63"/>
      <c r="W692" s="64"/>
    </row>
    <row r="693" spans="2:23" s="60" customFormat="1" ht="11.25">
      <c r="B693" s="62"/>
      <c r="G693" s="61"/>
      <c r="H693" s="61"/>
      <c r="S693" s="63"/>
      <c r="W693" s="64"/>
    </row>
    <row r="694" spans="2:23" s="60" customFormat="1" ht="11.25">
      <c r="B694" s="62"/>
      <c r="G694" s="61"/>
      <c r="H694" s="61"/>
      <c r="S694" s="63"/>
      <c r="W694" s="64"/>
    </row>
    <row r="695" spans="2:23" s="60" customFormat="1" ht="11.25">
      <c r="B695" s="62"/>
      <c r="G695" s="61"/>
      <c r="H695" s="61"/>
      <c r="S695" s="63"/>
      <c r="W695" s="64"/>
    </row>
    <row r="696" spans="2:23" s="60" customFormat="1" ht="11.25">
      <c r="B696" s="62"/>
      <c r="G696" s="61"/>
      <c r="H696" s="61"/>
      <c r="S696" s="63"/>
      <c r="W696" s="64"/>
    </row>
    <row r="697" spans="2:23" s="60" customFormat="1" ht="11.25">
      <c r="B697" s="62"/>
      <c r="G697" s="61"/>
      <c r="H697" s="61"/>
      <c r="S697" s="63"/>
      <c r="W697" s="64"/>
    </row>
    <row r="698" spans="2:23" s="60" customFormat="1" ht="11.25">
      <c r="B698" s="62"/>
      <c r="G698" s="61"/>
      <c r="H698" s="61"/>
      <c r="S698" s="63"/>
      <c r="W698" s="64"/>
    </row>
    <row r="699" spans="2:23" s="60" customFormat="1" ht="11.25">
      <c r="B699" s="62"/>
      <c r="G699" s="61"/>
      <c r="H699" s="61"/>
      <c r="S699" s="63"/>
      <c r="W699" s="64"/>
    </row>
    <row r="700" spans="2:23" s="60" customFormat="1" ht="11.25">
      <c r="B700" s="62"/>
      <c r="G700" s="61"/>
      <c r="H700" s="61"/>
      <c r="S700" s="63"/>
      <c r="W700" s="64"/>
    </row>
    <row r="701" spans="2:23" s="60" customFormat="1" ht="11.25">
      <c r="B701" s="62"/>
      <c r="G701" s="61"/>
      <c r="H701" s="61"/>
      <c r="S701" s="63"/>
      <c r="W701" s="64"/>
    </row>
    <row r="702" spans="2:23" s="60" customFormat="1" ht="11.25">
      <c r="B702" s="62"/>
      <c r="G702" s="61"/>
      <c r="H702" s="61"/>
      <c r="S702" s="63"/>
      <c r="W702" s="64"/>
    </row>
    <row r="703" spans="2:23" s="60" customFormat="1" ht="11.25">
      <c r="B703" s="62"/>
      <c r="G703" s="61"/>
      <c r="H703" s="61"/>
      <c r="S703" s="63"/>
      <c r="W703" s="64"/>
    </row>
    <row r="704" spans="2:23" s="60" customFormat="1" ht="11.25">
      <c r="B704" s="62"/>
      <c r="G704" s="61"/>
      <c r="H704" s="61"/>
      <c r="S704" s="63"/>
      <c r="W704" s="64"/>
    </row>
    <row r="705" spans="2:23" s="60" customFormat="1" ht="11.25">
      <c r="B705" s="62"/>
      <c r="G705" s="61"/>
      <c r="H705" s="61"/>
      <c r="S705" s="63"/>
      <c r="W705" s="64"/>
    </row>
    <row r="706" spans="2:23" s="60" customFormat="1" ht="11.25">
      <c r="B706" s="62"/>
      <c r="G706" s="61"/>
      <c r="H706" s="61"/>
      <c r="S706" s="63"/>
      <c r="W706" s="64"/>
    </row>
    <row r="707" spans="2:23" s="60" customFormat="1" ht="11.25">
      <c r="B707" s="62"/>
      <c r="G707" s="61"/>
      <c r="H707" s="61"/>
      <c r="S707" s="63"/>
      <c r="W707" s="64"/>
    </row>
    <row r="708" spans="2:23" s="60" customFormat="1" ht="11.25">
      <c r="B708" s="62"/>
      <c r="G708" s="61"/>
      <c r="H708" s="61"/>
      <c r="S708" s="63"/>
      <c r="W708" s="64"/>
    </row>
    <row r="709" spans="2:23" s="60" customFormat="1" ht="11.25">
      <c r="B709" s="62"/>
      <c r="G709" s="61"/>
      <c r="H709" s="61"/>
      <c r="S709" s="63"/>
      <c r="W709" s="64"/>
    </row>
    <row r="710" spans="2:23" s="60" customFormat="1" ht="11.25">
      <c r="B710" s="62"/>
      <c r="G710" s="61"/>
      <c r="H710" s="61"/>
      <c r="S710" s="63"/>
      <c r="W710" s="64"/>
    </row>
    <row r="711" spans="2:23" s="60" customFormat="1" ht="11.25">
      <c r="B711" s="62"/>
      <c r="G711" s="61"/>
      <c r="H711" s="61"/>
      <c r="S711" s="63"/>
      <c r="W711" s="64"/>
    </row>
    <row r="712" spans="2:23" s="60" customFormat="1" ht="11.25">
      <c r="B712" s="62"/>
      <c r="G712" s="61"/>
      <c r="H712" s="61"/>
      <c r="S712" s="63"/>
      <c r="W712" s="64"/>
    </row>
    <row r="713" spans="2:23" s="60" customFormat="1" ht="11.25">
      <c r="B713" s="62"/>
      <c r="G713" s="61"/>
      <c r="H713" s="61"/>
      <c r="S713" s="63"/>
      <c r="W713" s="64"/>
    </row>
    <row r="714" spans="2:23" s="60" customFormat="1" ht="11.25">
      <c r="B714" s="62"/>
      <c r="G714" s="61"/>
      <c r="H714" s="61"/>
      <c r="S714" s="63"/>
      <c r="W714" s="64"/>
    </row>
    <row r="715" spans="2:23" s="60" customFormat="1" ht="11.25">
      <c r="B715" s="62"/>
      <c r="G715" s="61"/>
      <c r="H715" s="61"/>
      <c r="S715" s="63"/>
      <c r="W715" s="64"/>
    </row>
    <row r="716" spans="2:23" s="60" customFormat="1" ht="11.25">
      <c r="B716" s="62"/>
      <c r="G716" s="61"/>
      <c r="H716" s="61"/>
      <c r="S716" s="63"/>
      <c r="W716" s="64"/>
    </row>
    <row r="717" spans="2:23" s="60" customFormat="1" ht="11.25">
      <c r="B717" s="62"/>
      <c r="G717" s="61"/>
      <c r="H717" s="61"/>
      <c r="S717" s="63"/>
      <c r="W717" s="64"/>
    </row>
    <row r="718" spans="2:23" s="60" customFormat="1" ht="11.25">
      <c r="B718" s="62"/>
      <c r="G718" s="61"/>
      <c r="H718" s="61"/>
      <c r="S718" s="63"/>
      <c r="W718" s="64"/>
    </row>
    <row r="719" spans="2:23" s="60" customFormat="1" ht="11.25">
      <c r="B719" s="62"/>
      <c r="G719" s="61"/>
      <c r="H719" s="61"/>
      <c r="S719" s="63"/>
      <c r="W719" s="64"/>
    </row>
    <row r="720" spans="2:23" s="60" customFormat="1" ht="11.25">
      <c r="B720" s="62"/>
      <c r="G720" s="61"/>
      <c r="H720" s="61"/>
      <c r="S720" s="63"/>
      <c r="W720" s="64"/>
    </row>
    <row r="721" spans="2:23" s="60" customFormat="1" ht="11.25">
      <c r="B721" s="62"/>
      <c r="G721" s="61"/>
      <c r="H721" s="61"/>
      <c r="S721" s="63"/>
      <c r="W721" s="64"/>
    </row>
    <row r="722" spans="2:23" s="60" customFormat="1" ht="11.25">
      <c r="B722" s="62"/>
      <c r="G722" s="61"/>
      <c r="H722" s="61"/>
      <c r="S722" s="63"/>
      <c r="W722" s="64"/>
    </row>
    <row r="723" spans="2:23" s="60" customFormat="1" ht="11.25">
      <c r="B723" s="62"/>
      <c r="G723" s="61"/>
      <c r="H723" s="61"/>
      <c r="S723" s="63"/>
      <c r="W723" s="64"/>
    </row>
    <row r="724" spans="2:23" s="60" customFormat="1" ht="11.25">
      <c r="B724" s="62"/>
      <c r="G724" s="61"/>
      <c r="H724" s="61"/>
      <c r="S724" s="63"/>
      <c r="W724" s="64"/>
    </row>
    <row r="725" spans="2:23" s="60" customFormat="1" ht="11.25">
      <c r="B725" s="62"/>
      <c r="G725" s="61"/>
      <c r="H725" s="61"/>
      <c r="S725" s="63"/>
      <c r="W725" s="64"/>
    </row>
    <row r="726" spans="2:23" s="60" customFormat="1" ht="11.25">
      <c r="B726" s="62"/>
      <c r="G726" s="61"/>
      <c r="H726" s="61"/>
      <c r="S726" s="63"/>
      <c r="W726" s="64"/>
    </row>
    <row r="727" spans="2:23" s="60" customFormat="1" ht="11.25">
      <c r="B727" s="62"/>
      <c r="G727" s="61"/>
      <c r="H727" s="61"/>
      <c r="S727" s="63"/>
      <c r="W727" s="64"/>
    </row>
    <row r="728" spans="2:23" s="60" customFormat="1" ht="11.25">
      <c r="B728" s="62"/>
      <c r="G728" s="61"/>
      <c r="H728" s="61"/>
      <c r="S728" s="63"/>
      <c r="W728" s="64"/>
    </row>
    <row r="729" spans="2:23" s="60" customFormat="1" ht="11.25">
      <c r="B729" s="62"/>
      <c r="G729" s="61"/>
      <c r="H729" s="61"/>
      <c r="S729" s="63"/>
      <c r="W729" s="64"/>
    </row>
    <row r="730" spans="2:23" s="60" customFormat="1" ht="11.25">
      <c r="B730" s="62"/>
      <c r="G730" s="61"/>
      <c r="H730" s="61"/>
      <c r="S730" s="63"/>
      <c r="W730" s="64"/>
    </row>
    <row r="731" spans="2:23" s="60" customFormat="1" ht="11.25">
      <c r="B731" s="62"/>
      <c r="G731" s="61"/>
      <c r="H731" s="61"/>
      <c r="S731" s="63"/>
      <c r="W731" s="64"/>
    </row>
    <row r="732" spans="2:23" s="60" customFormat="1" ht="11.25">
      <c r="B732" s="62"/>
      <c r="G732" s="61"/>
      <c r="H732" s="61"/>
      <c r="S732" s="63"/>
      <c r="W732" s="64"/>
    </row>
    <row r="733" spans="2:23" s="60" customFormat="1" ht="11.25">
      <c r="B733" s="62"/>
      <c r="G733" s="61"/>
      <c r="H733" s="61"/>
      <c r="S733" s="63"/>
      <c r="W733" s="64"/>
    </row>
    <row r="734" spans="2:23" s="60" customFormat="1" ht="11.25">
      <c r="B734" s="62"/>
      <c r="G734" s="61"/>
      <c r="H734" s="61"/>
      <c r="S734" s="63"/>
      <c r="W734" s="64"/>
    </row>
    <row r="735" spans="2:23" s="60" customFormat="1" ht="11.25">
      <c r="B735" s="62"/>
      <c r="G735" s="61"/>
      <c r="H735" s="61"/>
      <c r="S735" s="63"/>
      <c r="W735" s="64"/>
    </row>
    <row r="736" spans="2:23" s="60" customFormat="1" ht="11.25">
      <c r="B736" s="62"/>
      <c r="G736" s="61"/>
      <c r="H736" s="61"/>
      <c r="S736" s="63"/>
      <c r="W736" s="64"/>
    </row>
    <row r="737" spans="2:23" s="60" customFormat="1" ht="11.25">
      <c r="B737" s="62"/>
      <c r="G737" s="61"/>
      <c r="H737" s="61"/>
      <c r="S737" s="63"/>
      <c r="W737" s="64"/>
    </row>
    <row r="738" spans="2:23" s="60" customFormat="1" ht="11.25">
      <c r="B738" s="62"/>
      <c r="G738" s="61"/>
      <c r="H738" s="61"/>
      <c r="S738" s="63"/>
      <c r="W738" s="64"/>
    </row>
    <row r="739" spans="2:23" s="60" customFormat="1" ht="11.25">
      <c r="B739" s="62"/>
      <c r="G739" s="61"/>
      <c r="H739" s="61"/>
      <c r="S739" s="63"/>
      <c r="W739" s="64"/>
    </row>
    <row r="740" spans="2:23" s="60" customFormat="1" ht="11.25">
      <c r="B740" s="62"/>
      <c r="G740" s="61"/>
      <c r="H740" s="61"/>
      <c r="S740" s="63"/>
      <c r="W740" s="64"/>
    </row>
    <row r="741" spans="2:23" s="60" customFormat="1" ht="11.25">
      <c r="B741" s="62"/>
      <c r="G741" s="61"/>
      <c r="H741" s="61"/>
      <c r="S741" s="63"/>
      <c r="W741" s="64"/>
    </row>
    <row r="742" spans="2:23" s="60" customFormat="1" ht="11.25">
      <c r="B742" s="62"/>
      <c r="G742" s="61"/>
      <c r="H742" s="61"/>
      <c r="S742" s="63"/>
      <c r="W742" s="64"/>
    </row>
    <row r="743" spans="2:23" s="60" customFormat="1" ht="11.25">
      <c r="B743" s="62"/>
      <c r="G743" s="61"/>
      <c r="H743" s="61"/>
      <c r="S743" s="63"/>
      <c r="W743" s="64"/>
    </row>
    <row r="744" spans="2:23" s="60" customFormat="1" ht="11.25">
      <c r="B744" s="62"/>
      <c r="G744" s="61"/>
      <c r="H744" s="61"/>
      <c r="S744" s="63"/>
      <c r="W744" s="64"/>
    </row>
    <row r="745" spans="2:23" s="60" customFormat="1" ht="11.25">
      <c r="B745" s="62"/>
      <c r="G745" s="61"/>
      <c r="H745" s="61"/>
      <c r="S745" s="63"/>
      <c r="W745" s="64"/>
    </row>
    <row r="746" spans="2:23" s="60" customFormat="1" ht="11.25">
      <c r="B746" s="62"/>
      <c r="G746" s="61"/>
      <c r="H746" s="61"/>
      <c r="S746" s="63"/>
      <c r="W746" s="64"/>
    </row>
    <row r="747" spans="2:23" s="60" customFormat="1" ht="11.25">
      <c r="B747" s="62"/>
      <c r="G747" s="61"/>
      <c r="H747" s="61"/>
      <c r="S747" s="63"/>
      <c r="W747" s="64"/>
    </row>
    <row r="748" spans="2:23" s="60" customFormat="1" ht="11.25">
      <c r="B748" s="62"/>
      <c r="G748" s="61"/>
      <c r="H748" s="61"/>
      <c r="S748" s="63"/>
      <c r="W748" s="64"/>
    </row>
    <row r="749" spans="2:23" s="60" customFormat="1" ht="11.25">
      <c r="B749" s="62"/>
      <c r="G749" s="61"/>
      <c r="H749" s="61"/>
      <c r="S749" s="63"/>
      <c r="W749" s="64"/>
    </row>
    <row r="750" spans="2:23" s="60" customFormat="1" ht="11.25">
      <c r="B750" s="62"/>
      <c r="G750" s="61"/>
      <c r="H750" s="61"/>
      <c r="S750" s="63"/>
      <c r="W750" s="64"/>
    </row>
    <row r="751" spans="2:23" s="60" customFormat="1" ht="11.25">
      <c r="B751" s="62"/>
      <c r="G751" s="61"/>
      <c r="H751" s="61"/>
      <c r="S751" s="63"/>
      <c r="W751" s="64"/>
    </row>
    <row r="752" spans="2:23" s="60" customFormat="1" ht="11.25">
      <c r="B752" s="62"/>
      <c r="G752" s="61"/>
      <c r="H752" s="61"/>
      <c r="S752" s="63"/>
      <c r="W752" s="64"/>
    </row>
    <row r="753" spans="2:23" s="60" customFormat="1" ht="11.25">
      <c r="B753" s="62"/>
      <c r="G753" s="61"/>
      <c r="H753" s="61"/>
      <c r="S753" s="63"/>
      <c r="W753" s="64"/>
    </row>
    <row r="754" spans="2:23" s="60" customFormat="1" ht="11.25">
      <c r="B754" s="62"/>
      <c r="G754" s="61"/>
      <c r="H754" s="61"/>
      <c r="S754" s="63"/>
      <c r="W754" s="64"/>
    </row>
    <row r="755" spans="2:23" s="60" customFormat="1" ht="11.25">
      <c r="B755" s="62"/>
      <c r="G755" s="61"/>
      <c r="H755" s="61"/>
      <c r="S755" s="63"/>
      <c r="W755" s="64"/>
    </row>
    <row r="756" spans="2:23" s="60" customFormat="1" ht="11.25">
      <c r="B756" s="62"/>
      <c r="G756" s="61"/>
      <c r="H756" s="61"/>
      <c r="S756" s="63"/>
      <c r="W756" s="64"/>
    </row>
    <row r="757" spans="2:23" s="60" customFormat="1" ht="11.25">
      <c r="B757" s="62"/>
      <c r="G757" s="61"/>
      <c r="H757" s="61"/>
      <c r="S757" s="63"/>
      <c r="W757" s="64"/>
    </row>
    <row r="758" spans="2:23" s="60" customFormat="1" ht="11.25">
      <c r="B758" s="62"/>
      <c r="G758" s="61"/>
      <c r="H758" s="61"/>
      <c r="S758" s="63"/>
      <c r="W758" s="64"/>
    </row>
    <row r="759" spans="2:23" s="60" customFormat="1" ht="11.25">
      <c r="B759" s="62"/>
      <c r="G759" s="61"/>
      <c r="H759" s="61"/>
      <c r="S759" s="63"/>
      <c r="W759" s="64"/>
    </row>
    <row r="760" spans="2:23" s="60" customFormat="1" ht="11.25">
      <c r="B760" s="62"/>
      <c r="G760" s="61"/>
      <c r="H760" s="61"/>
      <c r="S760" s="63"/>
      <c r="W760" s="64"/>
    </row>
    <row r="761" spans="2:23" s="60" customFormat="1" ht="11.25">
      <c r="B761" s="62"/>
      <c r="G761" s="61"/>
      <c r="H761" s="61"/>
      <c r="S761" s="63"/>
      <c r="W761" s="64"/>
    </row>
    <row r="762" spans="2:23" s="60" customFormat="1" ht="11.25">
      <c r="B762" s="62"/>
      <c r="G762" s="61"/>
      <c r="H762" s="61"/>
      <c r="S762" s="63"/>
      <c r="W762" s="64"/>
    </row>
    <row r="763" spans="2:23" s="60" customFormat="1" ht="11.25">
      <c r="B763" s="62"/>
      <c r="G763" s="61"/>
      <c r="H763" s="61"/>
      <c r="S763" s="63"/>
      <c r="W763" s="64"/>
    </row>
    <row r="764" spans="2:23" s="60" customFormat="1" ht="11.25">
      <c r="B764" s="62"/>
      <c r="G764" s="61"/>
      <c r="H764" s="61"/>
      <c r="S764" s="63"/>
      <c r="W764" s="64"/>
    </row>
    <row r="765" spans="2:23" s="60" customFormat="1" ht="11.25">
      <c r="B765" s="62"/>
      <c r="G765" s="61"/>
      <c r="H765" s="61"/>
      <c r="S765" s="63"/>
      <c r="W765" s="64"/>
    </row>
    <row r="766" spans="2:23" s="60" customFormat="1" ht="11.25">
      <c r="B766" s="62"/>
      <c r="G766" s="61"/>
      <c r="H766" s="61"/>
      <c r="S766" s="63"/>
      <c r="W766" s="64"/>
    </row>
    <row r="767" spans="2:23" s="60" customFormat="1" ht="11.25">
      <c r="B767" s="62"/>
      <c r="G767" s="61"/>
      <c r="H767" s="61"/>
      <c r="S767" s="63"/>
      <c r="W767" s="64"/>
    </row>
    <row r="768" spans="2:23" s="60" customFormat="1" ht="11.25">
      <c r="B768" s="62"/>
      <c r="G768" s="61"/>
      <c r="H768" s="61"/>
      <c r="S768" s="63"/>
      <c r="W768" s="64"/>
    </row>
    <row r="769" spans="2:23" s="60" customFormat="1" ht="11.25">
      <c r="B769" s="62"/>
      <c r="G769" s="61"/>
      <c r="H769" s="61"/>
      <c r="S769" s="63"/>
      <c r="W769" s="64"/>
    </row>
    <row r="770" spans="2:23" s="60" customFormat="1" ht="11.25">
      <c r="B770" s="62"/>
      <c r="G770" s="61"/>
      <c r="H770" s="61"/>
      <c r="S770" s="63"/>
      <c r="W770" s="64"/>
    </row>
    <row r="771" spans="2:23" s="60" customFormat="1" ht="11.25">
      <c r="B771" s="62"/>
      <c r="G771" s="61"/>
      <c r="H771" s="61"/>
      <c r="S771" s="63"/>
      <c r="W771" s="64"/>
    </row>
    <row r="772" spans="2:23" s="60" customFormat="1" ht="11.25">
      <c r="B772" s="62"/>
      <c r="G772" s="61"/>
      <c r="H772" s="61"/>
      <c r="S772" s="63"/>
      <c r="W772" s="64"/>
    </row>
    <row r="773" spans="2:23" s="60" customFormat="1" ht="11.25">
      <c r="B773" s="62"/>
      <c r="G773" s="61"/>
      <c r="H773" s="61"/>
      <c r="S773" s="63"/>
      <c r="W773" s="64"/>
    </row>
    <row r="774" spans="2:23" s="60" customFormat="1" ht="11.25">
      <c r="B774" s="62"/>
      <c r="G774" s="61"/>
      <c r="H774" s="61"/>
      <c r="S774" s="63"/>
      <c r="W774" s="64"/>
    </row>
    <row r="775" spans="2:23" s="60" customFormat="1" ht="11.25">
      <c r="B775" s="62"/>
      <c r="G775" s="61"/>
      <c r="H775" s="61"/>
      <c r="S775" s="63"/>
      <c r="W775" s="64"/>
    </row>
    <row r="776" spans="2:23" s="60" customFormat="1" ht="11.25">
      <c r="B776" s="62"/>
      <c r="G776" s="61"/>
      <c r="H776" s="61"/>
      <c r="S776" s="63"/>
      <c r="W776" s="64"/>
    </row>
    <row r="777" spans="2:23" s="60" customFormat="1" ht="11.25">
      <c r="B777" s="62"/>
      <c r="G777" s="61"/>
      <c r="H777" s="61"/>
      <c r="S777" s="63"/>
      <c r="W777" s="64"/>
    </row>
    <row r="778" spans="2:23" s="60" customFormat="1" ht="11.25">
      <c r="B778" s="62"/>
      <c r="G778" s="61"/>
      <c r="H778" s="61"/>
      <c r="S778" s="63"/>
      <c r="W778" s="64"/>
    </row>
    <row r="779" spans="2:23" s="60" customFormat="1" ht="11.25">
      <c r="B779" s="62"/>
      <c r="G779" s="61"/>
      <c r="H779" s="61"/>
      <c r="S779" s="63"/>
      <c r="W779" s="64"/>
    </row>
    <row r="780" spans="2:23" s="60" customFormat="1" ht="11.25">
      <c r="B780" s="62"/>
      <c r="G780" s="61"/>
      <c r="H780" s="61"/>
      <c r="S780" s="63"/>
      <c r="W780" s="64"/>
    </row>
    <row r="781" spans="2:23" s="60" customFormat="1" ht="11.25">
      <c r="B781" s="62"/>
      <c r="G781" s="61"/>
      <c r="H781" s="61"/>
      <c r="S781" s="63"/>
      <c r="W781" s="64"/>
    </row>
    <row r="782" spans="2:23" s="60" customFormat="1" ht="11.25">
      <c r="B782" s="62"/>
      <c r="G782" s="61"/>
      <c r="H782" s="61"/>
      <c r="S782" s="63"/>
      <c r="W782" s="64"/>
    </row>
    <row r="783" spans="2:23" s="60" customFormat="1" ht="11.25">
      <c r="B783" s="62"/>
      <c r="G783" s="61"/>
      <c r="H783" s="61"/>
      <c r="S783" s="63"/>
      <c r="W783" s="64"/>
    </row>
    <row r="784" spans="2:23" s="60" customFormat="1" ht="11.25">
      <c r="B784" s="62"/>
      <c r="G784" s="61"/>
      <c r="H784" s="61"/>
      <c r="S784" s="63"/>
      <c r="W784" s="64"/>
    </row>
    <row r="785" spans="2:23" s="60" customFormat="1" ht="11.25">
      <c r="B785" s="62"/>
      <c r="G785" s="61"/>
      <c r="H785" s="61"/>
      <c r="S785" s="63"/>
      <c r="W785" s="64"/>
    </row>
    <row r="786" spans="2:23" s="60" customFormat="1" ht="11.25">
      <c r="B786" s="62"/>
      <c r="G786" s="61"/>
      <c r="H786" s="61"/>
      <c r="S786" s="63"/>
      <c r="W786" s="64"/>
    </row>
    <row r="787" spans="2:23" s="60" customFormat="1" ht="11.25">
      <c r="B787" s="62"/>
      <c r="G787" s="61"/>
      <c r="H787" s="61"/>
      <c r="S787" s="63"/>
      <c r="W787" s="64"/>
    </row>
    <row r="788" spans="2:23" s="60" customFormat="1" ht="11.25">
      <c r="B788" s="62"/>
      <c r="G788" s="61"/>
      <c r="H788" s="61"/>
      <c r="S788" s="63"/>
      <c r="W788" s="64"/>
    </row>
    <row r="789" spans="2:23" s="60" customFormat="1" ht="11.25">
      <c r="B789" s="62"/>
      <c r="G789" s="61"/>
      <c r="H789" s="61"/>
      <c r="S789" s="63"/>
      <c r="W789" s="64"/>
    </row>
    <row r="790" spans="2:23" s="60" customFormat="1" ht="11.25">
      <c r="B790" s="62"/>
      <c r="G790" s="61"/>
      <c r="H790" s="61"/>
      <c r="S790" s="63"/>
      <c r="W790" s="64"/>
    </row>
    <row r="791" spans="2:23" s="60" customFormat="1" ht="11.25">
      <c r="B791" s="62"/>
      <c r="G791" s="61"/>
      <c r="H791" s="61"/>
      <c r="S791" s="63"/>
      <c r="W791" s="64"/>
    </row>
    <row r="792" spans="2:23" s="60" customFormat="1" ht="11.25">
      <c r="B792" s="62"/>
      <c r="G792" s="61"/>
      <c r="H792" s="61"/>
      <c r="S792" s="63"/>
      <c r="W792" s="64"/>
    </row>
    <row r="793" spans="2:23" s="60" customFormat="1" ht="11.25">
      <c r="B793" s="62"/>
      <c r="G793" s="61"/>
      <c r="H793" s="61"/>
      <c r="S793" s="63"/>
      <c r="W793" s="64"/>
    </row>
    <row r="794" spans="2:23" s="60" customFormat="1" ht="11.25">
      <c r="B794" s="62"/>
      <c r="G794" s="61"/>
      <c r="H794" s="61"/>
      <c r="S794" s="63"/>
      <c r="W794" s="64"/>
    </row>
    <row r="795" spans="2:23" s="60" customFormat="1" ht="11.25">
      <c r="B795" s="62"/>
      <c r="G795" s="61"/>
      <c r="H795" s="61"/>
      <c r="S795" s="63"/>
      <c r="W795" s="64"/>
    </row>
    <row r="796" spans="2:23" s="60" customFormat="1" ht="11.25">
      <c r="B796" s="62"/>
      <c r="G796" s="61"/>
      <c r="H796" s="61"/>
      <c r="S796" s="63"/>
      <c r="W796" s="64"/>
    </row>
    <row r="797" spans="2:23" s="60" customFormat="1" ht="11.25">
      <c r="B797" s="62"/>
      <c r="G797" s="61"/>
      <c r="H797" s="61"/>
      <c r="S797" s="63"/>
      <c r="W797" s="64"/>
    </row>
    <row r="798" spans="2:23" s="60" customFormat="1" ht="11.25">
      <c r="B798" s="62"/>
      <c r="G798" s="61"/>
      <c r="H798" s="61"/>
      <c r="S798" s="63"/>
      <c r="W798" s="64"/>
    </row>
    <row r="799" spans="2:23" s="60" customFormat="1" ht="11.25">
      <c r="B799" s="62"/>
      <c r="G799" s="61"/>
      <c r="H799" s="61"/>
      <c r="S799" s="63"/>
      <c r="W799" s="64"/>
    </row>
    <row r="800" spans="2:23" s="60" customFormat="1" ht="11.25">
      <c r="B800" s="62"/>
      <c r="G800" s="61"/>
      <c r="H800" s="61"/>
      <c r="S800" s="63"/>
      <c r="W800" s="64"/>
    </row>
    <row r="801" spans="2:23" s="60" customFormat="1" ht="11.25">
      <c r="B801" s="62"/>
      <c r="G801" s="61"/>
      <c r="H801" s="61"/>
      <c r="S801" s="63"/>
      <c r="W801" s="64"/>
    </row>
    <row r="802" spans="2:23" s="60" customFormat="1" ht="11.25">
      <c r="B802" s="62"/>
      <c r="G802" s="61"/>
      <c r="H802" s="61"/>
      <c r="S802" s="63"/>
      <c r="W802" s="64"/>
    </row>
    <row r="803" spans="2:23" s="60" customFormat="1" ht="11.25">
      <c r="B803" s="62"/>
      <c r="G803" s="61"/>
      <c r="H803" s="61"/>
      <c r="S803" s="63"/>
      <c r="W803" s="64"/>
    </row>
    <row r="804" spans="2:23" s="60" customFormat="1" ht="11.25">
      <c r="B804" s="62"/>
      <c r="G804" s="61"/>
      <c r="H804" s="61"/>
      <c r="S804" s="63"/>
      <c r="W804" s="64"/>
    </row>
    <row r="805" spans="2:23" s="60" customFormat="1" ht="11.25">
      <c r="B805" s="62"/>
      <c r="G805" s="61"/>
      <c r="H805" s="61"/>
      <c r="S805" s="63"/>
      <c r="W805" s="64"/>
    </row>
    <row r="806" spans="2:23" s="60" customFormat="1" ht="11.25">
      <c r="B806" s="62"/>
      <c r="G806" s="61"/>
      <c r="H806" s="61"/>
      <c r="S806" s="63"/>
      <c r="W806" s="64"/>
    </row>
    <row r="807" spans="2:23" s="60" customFormat="1" ht="11.25">
      <c r="B807" s="62"/>
      <c r="G807" s="61"/>
      <c r="H807" s="61"/>
      <c r="S807" s="63"/>
      <c r="W807" s="64"/>
    </row>
    <row r="808" spans="2:23" s="60" customFormat="1" ht="11.25">
      <c r="B808" s="62"/>
      <c r="G808" s="61"/>
      <c r="H808" s="61"/>
      <c r="S808" s="63"/>
      <c r="W808" s="64"/>
    </row>
    <row r="809" spans="2:23" s="60" customFormat="1" ht="11.25">
      <c r="B809" s="62"/>
      <c r="G809" s="61"/>
      <c r="H809" s="61"/>
      <c r="S809" s="63"/>
      <c r="W809" s="64"/>
    </row>
    <row r="810" spans="2:23" s="60" customFormat="1" ht="11.25">
      <c r="B810" s="62"/>
      <c r="G810" s="61"/>
      <c r="H810" s="61"/>
      <c r="S810" s="63"/>
      <c r="W810" s="64"/>
    </row>
    <row r="811" spans="2:23" s="60" customFormat="1" ht="11.25">
      <c r="B811" s="62"/>
      <c r="G811" s="61"/>
      <c r="H811" s="61"/>
      <c r="S811" s="63"/>
      <c r="W811" s="64"/>
    </row>
    <row r="812" spans="2:23" s="60" customFormat="1" ht="11.25">
      <c r="B812" s="62"/>
      <c r="G812" s="61"/>
      <c r="H812" s="61"/>
      <c r="S812" s="63"/>
      <c r="W812" s="64"/>
    </row>
    <row r="813" spans="2:23" s="60" customFormat="1" ht="11.25">
      <c r="B813" s="62"/>
      <c r="G813" s="61"/>
      <c r="H813" s="61"/>
      <c r="S813" s="63"/>
      <c r="W813" s="64"/>
    </row>
    <row r="814" spans="2:23" s="60" customFormat="1" ht="11.25">
      <c r="B814" s="62"/>
      <c r="G814" s="61"/>
      <c r="H814" s="61"/>
      <c r="S814" s="63"/>
      <c r="W814" s="64"/>
    </row>
    <row r="815" spans="2:23" s="60" customFormat="1" ht="11.25">
      <c r="B815" s="62"/>
      <c r="G815" s="61"/>
      <c r="H815" s="61"/>
      <c r="S815" s="63"/>
      <c r="W815" s="64"/>
    </row>
    <row r="816" spans="2:23" s="60" customFormat="1" ht="11.25">
      <c r="B816" s="62"/>
      <c r="G816" s="61"/>
      <c r="H816" s="61"/>
      <c r="S816" s="63"/>
      <c r="W816" s="64"/>
    </row>
    <row r="817" spans="2:23" s="60" customFormat="1" ht="11.25">
      <c r="B817" s="62"/>
      <c r="G817" s="61"/>
      <c r="H817" s="61"/>
      <c r="S817" s="63"/>
      <c r="W817" s="64"/>
    </row>
    <row r="818" spans="2:23" s="60" customFormat="1" ht="11.25">
      <c r="B818" s="62"/>
      <c r="G818" s="61"/>
      <c r="H818" s="61"/>
      <c r="S818" s="63"/>
      <c r="W818" s="64"/>
    </row>
    <row r="819" spans="2:23" s="60" customFormat="1" ht="11.25">
      <c r="B819" s="62"/>
      <c r="G819" s="61"/>
      <c r="H819" s="61"/>
      <c r="S819" s="63"/>
      <c r="W819" s="64"/>
    </row>
    <row r="820" spans="2:23" s="60" customFormat="1" ht="11.25">
      <c r="B820" s="62"/>
      <c r="G820" s="61"/>
      <c r="H820" s="61"/>
      <c r="S820" s="63"/>
      <c r="W820" s="64"/>
    </row>
    <row r="821" spans="2:23" s="60" customFormat="1" ht="11.25">
      <c r="B821" s="62"/>
      <c r="G821" s="61"/>
      <c r="H821" s="61"/>
      <c r="S821" s="63"/>
      <c r="W821" s="64"/>
    </row>
    <row r="822" spans="2:23" s="60" customFormat="1" ht="11.25">
      <c r="B822" s="62"/>
      <c r="G822" s="61"/>
      <c r="H822" s="61"/>
      <c r="S822" s="63"/>
      <c r="W822" s="64"/>
    </row>
    <row r="823" spans="2:23" s="60" customFormat="1" ht="11.25">
      <c r="B823" s="62"/>
      <c r="G823" s="61"/>
      <c r="H823" s="61"/>
      <c r="S823" s="63"/>
      <c r="W823" s="64"/>
    </row>
    <row r="824" spans="2:23" s="60" customFormat="1" ht="11.25">
      <c r="B824" s="62"/>
      <c r="G824" s="61"/>
      <c r="H824" s="61"/>
      <c r="S824" s="63"/>
      <c r="W824" s="64"/>
    </row>
    <row r="825" spans="2:23" s="60" customFormat="1" ht="11.25">
      <c r="B825" s="62"/>
      <c r="G825" s="61"/>
      <c r="H825" s="61"/>
      <c r="S825" s="63"/>
      <c r="W825" s="64"/>
    </row>
    <row r="826" spans="2:23" s="60" customFormat="1" ht="11.25">
      <c r="B826" s="62"/>
      <c r="G826" s="61"/>
      <c r="H826" s="61"/>
      <c r="S826" s="63"/>
      <c r="W826" s="64"/>
    </row>
    <row r="827" spans="2:23" s="60" customFormat="1" ht="11.25">
      <c r="B827" s="62"/>
      <c r="G827" s="61"/>
      <c r="H827" s="61"/>
      <c r="S827" s="63"/>
      <c r="W827" s="64"/>
    </row>
    <row r="828" spans="2:23" s="60" customFormat="1" ht="11.25">
      <c r="B828" s="62"/>
      <c r="G828" s="61"/>
      <c r="H828" s="61"/>
      <c r="S828" s="63"/>
      <c r="W828" s="64"/>
    </row>
    <row r="829" spans="2:23" s="60" customFormat="1" ht="11.25">
      <c r="B829" s="62"/>
      <c r="G829" s="61"/>
      <c r="H829" s="61"/>
      <c r="S829" s="63"/>
      <c r="W829" s="64"/>
    </row>
    <row r="830" spans="2:23" s="60" customFormat="1" ht="11.25">
      <c r="B830" s="62"/>
      <c r="G830" s="61"/>
      <c r="H830" s="61"/>
      <c r="S830" s="63"/>
      <c r="W830" s="64"/>
    </row>
    <row r="831" spans="2:23" s="60" customFormat="1" ht="11.25">
      <c r="B831" s="62"/>
      <c r="G831" s="61"/>
      <c r="H831" s="61"/>
      <c r="S831" s="63"/>
      <c r="W831" s="64"/>
    </row>
    <row r="832" spans="2:23" s="60" customFormat="1" ht="11.25">
      <c r="B832" s="62"/>
      <c r="G832" s="61"/>
      <c r="H832" s="61"/>
      <c r="S832" s="63"/>
      <c r="W832" s="64"/>
    </row>
    <row r="833" spans="2:23" s="60" customFormat="1" ht="11.25">
      <c r="B833" s="62"/>
      <c r="G833" s="61"/>
      <c r="H833" s="61"/>
      <c r="S833" s="63"/>
      <c r="W833" s="64"/>
    </row>
    <row r="834" spans="2:23" s="60" customFormat="1" ht="11.25">
      <c r="B834" s="62"/>
      <c r="G834" s="61"/>
      <c r="H834" s="61"/>
      <c r="S834" s="63"/>
      <c r="W834" s="64"/>
    </row>
    <row r="835" spans="2:23" s="60" customFormat="1" ht="11.25">
      <c r="B835" s="62"/>
      <c r="G835" s="61"/>
      <c r="H835" s="61"/>
      <c r="S835" s="63"/>
      <c r="W835" s="64"/>
    </row>
    <row r="836" spans="2:23" s="60" customFormat="1" ht="11.25">
      <c r="B836" s="62"/>
      <c r="G836" s="61"/>
      <c r="H836" s="61"/>
      <c r="S836" s="63"/>
      <c r="W836" s="64"/>
    </row>
    <row r="837" spans="2:23" s="60" customFormat="1" ht="11.25">
      <c r="B837" s="62"/>
      <c r="G837" s="61"/>
      <c r="H837" s="61"/>
      <c r="S837" s="63"/>
      <c r="W837" s="64"/>
    </row>
    <row r="838" spans="2:23" s="60" customFormat="1" ht="11.25">
      <c r="B838" s="62"/>
      <c r="G838" s="61"/>
      <c r="H838" s="61"/>
      <c r="S838" s="63"/>
      <c r="W838" s="64"/>
    </row>
    <row r="839" spans="2:23" s="60" customFormat="1" ht="11.25">
      <c r="B839" s="62"/>
      <c r="G839" s="61"/>
      <c r="H839" s="61"/>
      <c r="S839" s="63"/>
      <c r="W839" s="64"/>
    </row>
    <row r="840" spans="2:23" s="60" customFormat="1" ht="11.25">
      <c r="B840" s="62"/>
      <c r="G840" s="61"/>
      <c r="H840" s="61"/>
      <c r="S840" s="63"/>
      <c r="W840" s="64"/>
    </row>
    <row r="841" spans="2:23" s="60" customFormat="1" ht="11.25">
      <c r="B841" s="62"/>
      <c r="G841" s="61"/>
      <c r="H841" s="61"/>
      <c r="S841" s="63"/>
      <c r="W841" s="64"/>
    </row>
    <row r="842" spans="2:23" s="60" customFormat="1" ht="11.25">
      <c r="B842" s="62"/>
      <c r="G842" s="61"/>
      <c r="H842" s="61"/>
      <c r="S842" s="63"/>
      <c r="W842" s="64"/>
    </row>
    <row r="843" spans="2:23" s="60" customFormat="1" ht="11.25">
      <c r="B843" s="62"/>
      <c r="G843" s="61"/>
      <c r="H843" s="61"/>
      <c r="S843" s="63"/>
      <c r="W843" s="64"/>
    </row>
    <row r="844" spans="2:23" s="60" customFormat="1" ht="11.25">
      <c r="B844" s="62"/>
      <c r="G844" s="61"/>
      <c r="H844" s="61"/>
      <c r="S844" s="63"/>
      <c r="W844" s="64"/>
    </row>
    <row r="845" spans="2:23" s="60" customFormat="1" ht="11.25">
      <c r="B845" s="62"/>
      <c r="G845" s="61"/>
      <c r="H845" s="61"/>
      <c r="S845" s="63"/>
      <c r="W845" s="64"/>
    </row>
    <row r="846" spans="2:23" s="60" customFormat="1" ht="11.25">
      <c r="B846" s="62"/>
      <c r="G846" s="61"/>
      <c r="H846" s="61"/>
      <c r="S846" s="63"/>
      <c r="W846" s="64"/>
    </row>
    <row r="847" spans="2:23" s="60" customFormat="1" ht="11.25">
      <c r="B847" s="62"/>
      <c r="G847" s="61"/>
      <c r="H847" s="61"/>
      <c r="S847" s="63"/>
      <c r="W847" s="64"/>
    </row>
    <row r="848" spans="2:23" s="60" customFormat="1" ht="11.25">
      <c r="B848" s="62"/>
      <c r="G848" s="61"/>
      <c r="H848" s="61"/>
      <c r="S848" s="63"/>
      <c r="W848" s="64"/>
    </row>
    <row r="849" spans="2:23" s="60" customFormat="1" ht="11.25">
      <c r="B849" s="62"/>
      <c r="G849" s="61"/>
      <c r="H849" s="61"/>
      <c r="S849" s="63"/>
      <c r="W849" s="64"/>
    </row>
    <row r="850" spans="2:23" s="60" customFormat="1" ht="11.25">
      <c r="B850" s="62"/>
      <c r="G850" s="61"/>
      <c r="H850" s="61"/>
      <c r="S850" s="63"/>
      <c r="W850" s="64"/>
    </row>
    <row r="851" spans="2:23" s="60" customFormat="1" ht="11.25">
      <c r="B851" s="62"/>
      <c r="G851" s="61"/>
      <c r="H851" s="61"/>
      <c r="S851" s="63"/>
      <c r="W851" s="64"/>
    </row>
    <row r="852" spans="2:23" s="60" customFormat="1" ht="11.25">
      <c r="B852" s="62"/>
      <c r="G852" s="61"/>
      <c r="H852" s="61"/>
      <c r="S852" s="63"/>
      <c r="W852" s="64"/>
    </row>
    <row r="853" spans="2:23" s="60" customFormat="1" ht="11.25">
      <c r="B853" s="62"/>
      <c r="G853" s="61"/>
      <c r="H853" s="61"/>
      <c r="S853" s="63"/>
      <c r="W853" s="64"/>
    </row>
    <row r="854" spans="2:23" s="60" customFormat="1" ht="11.25">
      <c r="B854" s="62"/>
      <c r="G854" s="61"/>
      <c r="H854" s="61"/>
      <c r="S854" s="63"/>
      <c r="W854" s="64"/>
    </row>
    <row r="855" spans="2:23" s="60" customFormat="1" ht="11.25">
      <c r="B855" s="62"/>
      <c r="G855" s="61"/>
      <c r="H855" s="61"/>
      <c r="S855" s="63"/>
      <c r="W855" s="64"/>
    </row>
    <row r="856" spans="2:23" s="60" customFormat="1" ht="11.25">
      <c r="B856" s="62"/>
      <c r="G856" s="61"/>
      <c r="H856" s="61"/>
      <c r="S856" s="63"/>
      <c r="W856" s="64"/>
    </row>
    <row r="857" spans="2:23" s="60" customFormat="1" ht="11.25">
      <c r="B857" s="62"/>
      <c r="G857" s="61"/>
      <c r="H857" s="61"/>
      <c r="S857" s="63"/>
      <c r="W857" s="64"/>
    </row>
    <row r="858" spans="2:23" s="60" customFormat="1" ht="11.25">
      <c r="B858" s="62"/>
      <c r="G858" s="61"/>
      <c r="H858" s="61"/>
      <c r="S858" s="63"/>
      <c r="W858" s="64"/>
    </row>
    <row r="859" spans="2:23" s="60" customFormat="1" ht="11.25">
      <c r="B859" s="62"/>
      <c r="G859" s="61"/>
      <c r="H859" s="61"/>
      <c r="S859" s="63"/>
      <c r="W859" s="64"/>
    </row>
    <row r="860" spans="2:23" s="60" customFormat="1" ht="11.25">
      <c r="B860" s="62"/>
      <c r="G860" s="61"/>
      <c r="H860" s="61"/>
      <c r="S860" s="63"/>
      <c r="W860" s="64"/>
    </row>
    <row r="861" spans="2:23" s="60" customFormat="1" ht="11.25">
      <c r="B861" s="62"/>
      <c r="G861" s="61"/>
      <c r="H861" s="61"/>
      <c r="S861" s="63"/>
      <c r="W861" s="64"/>
    </row>
    <row r="862" spans="2:23" s="60" customFormat="1" ht="11.25">
      <c r="B862" s="62"/>
      <c r="G862" s="61"/>
      <c r="H862" s="61"/>
      <c r="S862" s="63"/>
      <c r="W862" s="64"/>
    </row>
    <row r="863" spans="2:23" s="60" customFormat="1" ht="11.25">
      <c r="B863" s="62"/>
      <c r="G863" s="61"/>
      <c r="H863" s="61"/>
      <c r="S863" s="63"/>
      <c r="W863" s="64"/>
    </row>
    <row r="864" spans="2:23" s="60" customFormat="1" ht="11.25">
      <c r="B864" s="62"/>
      <c r="G864" s="61"/>
      <c r="H864" s="61"/>
      <c r="S864" s="63"/>
      <c r="W864" s="64"/>
    </row>
    <row r="865" spans="2:23" s="60" customFormat="1" ht="11.25">
      <c r="B865" s="62"/>
      <c r="G865" s="61"/>
      <c r="H865" s="61"/>
      <c r="S865" s="63"/>
      <c r="W865" s="64"/>
    </row>
    <row r="866" spans="2:23" s="60" customFormat="1" ht="11.25">
      <c r="B866" s="62"/>
      <c r="G866" s="61"/>
      <c r="H866" s="61"/>
      <c r="S866" s="63"/>
      <c r="W866" s="64"/>
    </row>
    <row r="867" spans="2:23" s="60" customFormat="1" ht="11.25">
      <c r="B867" s="62"/>
      <c r="G867" s="61"/>
      <c r="H867" s="61"/>
      <c r="S867" s="63"/>
      <c r="W867" s="64"/>
    </row>
    <row r="868" spans="2:23" s="60" customFormat="1" ht="11.25">
      <c r="B868" s="62"/>
      <c r="G868" s="61"/>
      <c r="H868" s="61"/>
      <c r="S868" s="63"/>
      <c r="W868" s="64"/>
    </row>
    <row r="869" spans="2:23" s="60" customFormat="1" ht="11.25">
      <c r="B869" s="62"/>
      <c r="G869" s="61"/>
      <c r="H869" s="61"/>
      <c r="S869" s="63"/>
      <c r="W869" s="64"/>
    </row>
    <row r="870" spans="2:23" s="60" customFormat="1" ht="11.25">
      <c r="B870" s="62"/>
      <c r="G870" s="61"/>
      <c r="H870" s="61"/>
      <c r="S870" s="63"/>
      <c r="W870" s="64"/>
    </row>
    <row r="871" spans="2:23" s="60" customFormat="1" ht="11.25">
      <c r="B871" s="62"/>
      <c r="G871" s="61"/>
      <c r="H871" s="61"/>
      <c r="S871" s="63"/>
      <c r="W871" s="64"/>
    </row>
    <row r="872" spans="2:23" s="60" customFormat="1" ht="11.25">
      <c r="B872" s="62"/>
      <c r="G872" s="61"/>
      <c r="H872" s="61"/>
      <c r="S872" s="63"/>
      <c r="W872" s="64"/>
    </row>
    <row r="873" spans="2:23" s="60" customFormat="1" ht="11.25">
      <c r="B873" s="62"/>
      <c r="G873" s="61"/>
      <c r="H873" s="61"/>
      <c r="S873" s="63"/>
      <c r="W873" s="64"/>
    </row>
    <row r="874" spans="2:23" s="60" customFormat="1" ht="11.25">
      <c r="B874" s="62"/>
      <c r="G874" s="61"/>
      <c r="H874" s="61"/>
      <c r="S874" s="63"/>
      <c r="W874" s="64"/>
    </row>
    <row r="875" spans="2:23" s="60" customFormat="1" ht="11.25">
      <c r="B875" s="62"/>
      <c r="G875" s="61"/>
      <c r="H875" s="61"/>
      <c r="S875" s="63"/>
      <c r="W875" s="64"/>
    </row>
    <row r="876" spans="2:23" s="60" customFormat="1" ht="11.25">
      <c r="B876" s="62"/>
      <c r="G876" s="61"/>
      <c r="H876" s="61"/>
      <c r="S876" s="63"/>
      <c r="W876" s="64"/>
    </row>
    <row r="877" spans="2:23" s="60" customFormat="1" ht="11.25">
      <c r="B877" s="62"/>
      <c r="G877" s="61"/>
      <c r="H877" s="61"/>
      <c r="S877" s="63"/>
      <c r="W877" s="64"/>
    </row>
    <row r="878" spans="2:23" s="60" customFormat="1" ht="11.25">
      <c r="B878" s="62"/>
      <c r="G878" s="61"/>
      <c r="H878" s="61"/>
      <c r="S878" s="63"/>
      <c r="W878" s="64"/>
    </row>
    <row r="879" spans="2:23" s="60" customFormat="1" ht="11.25">
      <c r="B879" s="62"/>
      <c r="G879" s="61"/>
      <c r="H879" s="61"/>
      <c r="S879" s="63"/>
      <c r="W879" s="64"/>
    </row>
    <row r="880" spans="2:23" s="60" customFormat="1" ht="11.25">
      <c r="B880" s="62"/>
      <c r="G880" s="61"/>
      <c r="H880" s="61"/>
      <c r="S880" s="63"/>
      <c r="W880" s="64"/>
    </row>
    <row r="881" spans="2:23" s="60" customFormat="1" ht="11.25">
      <c r="B881" s="62"/>
      <c r="G881" s="61"/>
      <c r="H881" s="61"/>
      <c r="S881" s="63"/>
      <c r="W881" s="64"/>
    </row>
    <row r="882" spans="2:23" s="60" customFormat="1" ht="11.25">
      <c r="B882" s="62"/>
      <c r="G882" s="61"/>
      <c r="H882" s="61"/>
      <c r="S882" s="63"/>
      <c r="W882" s="64"/>
    </row>
    <row r="883" spans="2:23" s="60" customFormat="1" ht="11.25">
      <c r="B883" s="62"/>
      <c r="G883" s="61"/>
      <c r="H883" s="61"/>
      <c r="S883" s="63"/>
      <c r="W883" s="64"/>
    </row>
    <row r="884" spans="2:23" s="60" customFormat="1" ht="11.25">
      <c r="B884" s="62"/>
      <c r="G884" s="61"/>
      <c r="H884" s="61"/>
      <c r="S884" s="63"/>
      <c r="W884" s="64"/>
    </row>
    <row r="885" spans="2:23" s="60" customFormat="1" ht="11.25">
      <c r="B885" s="62"/>
      <c r="G885" s="61"/>
      <c r="H885" s="61"/>
      <c r="S885" s="63"/>
      <c r="W885" s="64"/>
    </row>
    <row r="886" spans="2:23" s="60" customFormat="1" ht="11.25">
      <c r="B886" s="62"/>
      <c r="G886" s="61"/>
      <c r="H886" s="61"/>
      <c r="S886" s="63"/>
      <c r="W886" s="64"/>
    </row>
    <row r="887" spans="2:23" s="60" customFormat="1" ht="11.25">
      <c r="B887" s="62"/>
      <c r="G887" s="61"/>
      <c r="H887" s="61"/>
      <c r="S887" s="63"/>
      <c r="W887" s="64"/>
    </row>
    <row r="888" spans="2:23" s="60" customFormat="1" ht="11.25">
      <c r="B888" s="62"/>
      <c r="G888" s="61"/>
      <c r="H888" s="61"/>
      <c r="S888" s="63"/>
      <c r="W888" s="64"/>
    </row>
    <row r="889" spans="2:23" s="60" customFormat="1" ht="11.25">
      <c r="B889" s="62"/>
      <c r="G889" s="61"/>
      <c r="H889" s="61"/>
      <c r="S889" s="63"/>
      <c r="W889" s="64"/>
    </row>
    <row r="890" spans="2:23" s="60" customFormat="1" ht="11.25">
      <c r="B890" s="62"/>
      <c r="G890" s="61"/>
      <c r="H890" s="61"/>
      <c r="S890" s="63"/>
      <c r="W890" s="64"/>
    </row>
    <row r="891" spans="2:23" s="60" customFormat="1" ht="11.25">
      <c r="B891" s="62"/>
      <c r="G891" s="61"/>
      <c r="H891" s="61"/>
      <c r="S891" s="63"/>
      <c r="W891" s="64"/>
    </row>
    <row r="892" spans="2:23" s="60" customFormat="1" ht="11.25">
      <c r="B892" s="62"/>
      <c r="G892" s="61"/>
      <c r="H892" s="61"/>
      <c r="S892" s="63"/>
      <c r="W892" s="64"/>
    </row>
    <row r="893" spans="2:23" s="60" customFormat="1" ht="11.25">
      <c r="B893" s="62"/>
      <c r="G893" s="61"/>
      <c r="H893" s="61"/>
      <c r="S893" s="63"/>
      <c r="W893" s="64"/>
    </row>
    <row r="894" spans="2:23" s="60" customFormat="1" ht="11.25">
      <c r="B894" s="62"/>
      <c r="G894" s="61"/>
      <c r="H894" s="61"/>
      <c r="S894" s="63"/>
      <c r="W894" s="64"/>
    </row>
    <row r="895" spans="2:23" s="60" customFormat="1" ht="11.25">
      <c r="B895" s="62"/>
      <c r="G895" s="61"/>
      <c r="H895" s="61"/>
      <c r="S895" s="63"/>
      <c r="W895" s="64"/>
    </row>
    <row r="896" spans="2:23" s="60" customFormat="1" ht="11.25">
      <c r="B896" s="62"/>
      <c r="G896" s="61"/>
      <c r="H896" s="61"/>
      <c r="S896" s="63"/>
      <c r="W896" s="64"/>
    </row>
    <row r="897" spans="2:23" s="60" customFormat="1" ht="11.25">
      <c r="B897" s="62"/>
      <c r="G897" s="61"/>
      <c r="H897" s="61"/>
      <c r="S897" s="63"/>
      <c r="W897" s="64"/>
    </row>
    <row r="898" spans="2:23" s="60" customFormat="1" ht="11.25">
      <c r="B898" s="62"/>
      <c r="G898" s="61"/>
      <c r="H898" s="61"/>
      <c r="S898" s="63"/>
      <c r="W898" s="64"/>
    </row>
    <row r="899" spans="2:23" s="60" customFormat="1" ht="11.25">
      <c r="B899" s="62"/>
      <c r="G899" s="61"/>
      <c r="H899" s="61"/>
      <c r="S899" s="63"/>
      <c r="W899" s="64"/>
    </row>
    <row r="900" spans="2:23" s="60" customFormat="1" ht="11.25">
      <c r="B900" s="62"/>
      <c r="G900" s="61"/>
      <c r="H900" s="61"/>
      <c r="S900" s="63"/>
      <c r="W900" s="64"/>
    </row>
    <row r="901" spans="2:23" s="60" customFormat="1" ht="11.25">
      <c r="B901" s="62"/>
      <c r="G901" s="61"/>
      <c r="H901" s="61"/>
      <c r="S901" s="63"/>
      <c r="W901" s="64"/>
    </row>
    <row r="902" spans="2:23" s="60" customFormat="1" ht="11.25">
      <c r="B902" s="62"/>
      <c r="G902" s="61"/>
      <c r="H902" s="61"/>
      <c r="S902" s="63"/>
      <c r="W902" s="64"/>
    </row>
    <row r="903" spans="2:23" s="60" customFormat="1" ht="11.25">
      <c r="B903" s="62"/>
      <c r="G903" s="61"/>
      <c r="H903" s="61"/>
      <c r="S903" s="63"/>
      <c r="W903" s="64"/>
    </row>
    <row r="904" spans="2:23" s="60" customFormat="1" ht="11.25">
      <c r="B904" s="62"/>
      <c r="G904" s="61"/>
      <c r="H904" s="61"/>
      <c r="S904" s="63"/>
      <c r="W904" s="64"/>
    </row>
    <row r="905" spans="2:23" s="60" customFormat="1" ht="11.25">
      <c r="B905" s="62"/>
      <c r="G905" s="61"/>
      <c r="H905" s="61"/>
      <c r="S905" s="63"/>
      <c r="W905" s="64"/>
    </row>
    <row r="906" spans="2:23" s="60" customFormat="1" ht="11.25">
      <c r="B906" s="62"/>
      <c r="G906" s="61"/>
      <c r="H906" s="61"/>
      <c r="S906" s="63"/>
      <c r="W906" s="64"/>
    </row>
    <row r="907" spans="2:23" s="60" customFormat="1" ht="11.25">
      <c r="B907" s="62"/>
      <c r="G907" s="61"/>
      <c r="H907" s="61"/>
      <c r="S907" s="63"/>
      <c r="W907" s="64"/>
    </row>
    <row r="908" spans="2:23" s="60" customFormat="1" ht="11.25">
      <c r="B908" s="62"/>
      <c r="G908" s="61"/>
      <c r="H908" s="61"/>
      <c r="S908" s="63"/>
      <c r="W908" s="64"/>
    </row>
    <row r="909" spans="2:23" s="60" customFormat="1" ht="11.25">
      <c r="B909" s="62"/>
      <c r="G909" s="61"/>
      <c r="H909" s="61"/>
      <c r="S909" s="63"/>
      <c r="W909" s="64"/>
    </row>
    <row r="910" spans="2:23" s="60" customFormat="1" ht="11.25">
      <c r="B910" s="62"/>
      <c r="G910" s="61"/>
      <c r="H910" s="61"/>
      <c r="S910" s="63"/>
      <c r="W910" s="64"/>
    </row>
    <row r="911" spans="2:23" s="60" customFormat="1" ht="11.25">
      <c r="B911" s="62"/>
      <c r="G911" s="61"/>
      <c r="H911" s="61"/>
      <c r="S911" s="63"/>
      <c r="W911" s="64"/>
    </row>
    <row r="912" spans="2:23" s="60" customFormat="1" ht="11.25">
      <c r="B912" s="62"/>
      <c r="G912" s="61"/>
      <c r="H912" s="61"/>
      <c r="S912" s="63"/>
      <c r="W912" s="64"/>
    </row>
    <row r="913" spans="2:23" s="60" customFormat="1" ht="11.25">
      <c r="B913" s="62"/>
      <c r="G913" s="61"/>
      <c r="H913" s="61"/>
      <c r="S913" s="63"/>
      <c r="W913" s="64"/>
    </row>
    <row r="914" spans="2:23" s="60" customFormat="1" ht="11.25">
      <c r="B914" s="62"/>
      <c r="G914" s="61"/>
      <c r="H914" s="61"/>
      <c r="S914" s="63"/>
      <c r="W914" s="64"/>
    </row>
    <row r="915" spans="2:23" s="60" customFormat="1" ht="11.25">
      <c r="B915" s="62"/>
      <c r="G915" s="61"/>
      <c r="H915" s="61"/>
      <c r="S915" s="63"/>
      <c r="W915" s="64"/>
    </row>
    <row r="916" spans="2:23" s="60" customFormat="1" ht="11.25">
      <c r="B916" s="62"/>
      <c r="G916" s="61"/>
      <c r="H916" s="61"/>
      <c r="S916" s="63"/>
      <c r="W916" s="64"/>
    </row>
    <row r="917" spans="2:23" s="60" customFormat="1" ht="11.25">
      <c r="B917" s="62"/>
      <c r="G917" s="61"/>
      <c r="H917" s="61"/>
      <c r="S917" s="63"/>
      <c r="W917" s="64"/>
    </row>
    <row r="918" spans="2:23" s="60" customFormat="1" ht="11.25">
      <c r="B918" s="62"/>
      <c r="G918" s="61"/>
      <c r="H918" s="61"/>
      <c r="S918" s="63"/>
      <c r="W918" s="64"/>
    </row>
    <row r="919" spans="2:23" s="60" customFormat="1" ht="11.25">
      <c r="B919" s="62"/>
      <c r="G919" s="61"/>
      <c r="H919" s="61"/>
      <c r="S919" s="63"/>
      <c r="W919" s="64"/>
    </row>
    <row r="920" spans="2:23" s="60" customFormat="1" ht="11.25">
      <c r="B920" s="62"/>
      <c r="G920" s="61"/>
      <c r="H920" s="61"/>
      <c r="S920" s="63"/>
      <c r="W920" s="64"/>
    </row>
    <row r="921" spans="2:23" s="60" customFormat="1" ht="11.25">
      <c r="B921" s="62"/>
      <c r="G921" s="61"/>
      <c r="H921" s="61"/>
      <c r="S921" s="63"/>
      <c r="W921" s="64"/>
    </row>
    <row r="922" spans="2:23" s="60" customFormat="1" ht="11.25">
      <c r="B922" s="62"/>
      <c r="G922" s="61"/>
      <c r="H922" s="61"/>
      <c r="S922" s="63"/>
      <c r="W922" s="64"/>
    </row>
    <row r="923" spans="2:23" s="60" customFormat="1" ht="11.25">
      <c r="B923" s="62"/>
      <c r="G923" s="61"/>
      <c r="H923" s="61"/>
      <c r="S923" s="63"/>
      <c r="W923" s="64"/>
    </row>
    <row r="924" spans="2:23" s="60" customFormat="1" ht="11.25">
      <c r="B924" s="62"/>
      <c r="G924" s="61"/>
      <c r="H924" s="61"/>
      <c r="S924" s="63"/>
      <c r="W924" s="64"/>
    </row>
    <row r="925" spans="2:23" s="60" customFormat="1" ht="11.25">
      <c r="B925" s="62"/>
      <c r="G925" s="61"/>
      <c r="H925" s="61"/>
      <c r="S925" s="63"/>
      <c r="W925" s="64"/>
    </row>
    <row r="926" spans="2:23" s="60" customFormat="1" ht="11.25">
      <c r="B926" s="62"/>
      <c r="G926" s="61"/>
      <c r="H926" s="61"/>
      <c r="S926" s="63"/>
      <c r="W926" s="64"/>
    </row>
    <row r="927" spans="2:23" s="60" customFormat="1" ht="11.25">
      <c r="B927" s="62"/>
      <c r="G927" s="61"/>
      <c r="H927" s="61"/>
      <c r="S927" s="63"/>
      <c r="W927" s="64"/>
    </row>
    <row r="928" spans="2:23" s="60" customFormat="1" ht="11.25">
      <c r="B928" s="62"/>
      <c r="G928" s="61"/>
      <c r="H928" s="61"/>
      <c r="S928" s="63"/>
      <c r="W928" s="64"/>
    </row>
    <row r="929" spans="2:23" s="60" customFormat="1" ht="11.25">
      <c r="B929" s="62"/>
      <c r="G929" s="61"/>
      <c r="H929" s="61"/>
      <c r="S929" s="63"/>
      <c r="W929" s="64"/>
    </row>
    <row r="930" spans="2:23" s="60" customFormat="1" ht="11.25">
      <c r="B930" s="62"/>
      <c r="G930" s="61"/>
      <c r="H930" s="61"/>
      <c r="S930" s="63"/>
      <c r="W930" s="64"/>
    </row>
    <row r="931" spans="2:23" s="60" customFormat="1" ht="11.25">
      <c r="B931" s="62"/>
      <c r="G931" s="61"/>
      <c r="H931" s="61"/>
      <c r="S931" s="63"/>
      <c r="W931" s="64"/>
    </row>
    <row r="932" spans="2:23" s="60" customFormat="1" ht="11.25">
      <c r="B932" s="62"/>
      <c r="G932" s="61"/>
      <c r="H932" s="61"/>
      <c r="S932" s="63"/>
      <c r="W932" s="64"/>
    </row>
    <row r="933" spans="2:23" s="60" customFormat="1" ht="11.25">
      <c r="B933" s="62"/>
      <c r="G933" s="61"/>
      <c r="H933" s="61"/>
      <c r="S933" s="63"/>
      <c r="W933" s="64"/>
    </row>
    <row r="934" spans="2:23" s="60" customFormat="1" ht="11.25">
      <c r="B934" s="62"/>
      <c r="G934" s="61"/>
      <c r="H934" s="61"/>
      <c r="S934" s="63"/>
      <c r="W934" s="64"/>
    </row>
    <row r="935" spans="2:23" s="60" customFormat="1" ht="11.25">
      <c r="B935" s="62"/>
      <c r="G935" s="61"/>
      <c r="H935" s="61"/>
      <c r="S935" s="63"/>
      <c r="W935" s="64"/>
    </row>
    <row r="936" spans="2:23" s="60" customFormat="1" ht="11.25">
      <c r="B936" s="62"/>
      <c r="G936" s="61"/>
      <c r="H936" s="61"/>
      <c r="S936" s="63"/>
      <c r="W936" s="64"/>
    </row>
    <row r="937" spans="2:23" s="60" customFormat="1" ht="11.25">
      <c r="B937" s="62"/>
      <c r="G937" s="61"/>
      <c r="H937" s="61"/>
      <c r="S937" s="63"/>
      <c r="W937" s="64"/>
    </row>
    <row r="938" spans="2:23" s="60" customFormat="1" ht="11.25">
      <c r="B938" s="62"/>
      <c r="G938" s="61"/>
      <c r="H938" s="61"/>
      <c r="S938" s="63"/>
      <c r="W938" s="64"/>
    </row>
    <row r="939" spans="2:23" s="60" customFormat="1" ht="11.25">
      <c r="B939" s="62"/>
      <c r="G939" s="61"/>
      <c r="H939" s="61"/>
      <c r="S939" s="63"/>
      <c r="W939" s="64"/>
    </row>
    <row r="940" spans="2:23" s="60" customFormat="1" ht="11.25">
      <c r="B940" s="62"/>
      <c r="G940" s="61"/>
      <c r="H940" s="61"/>
      <c r="S940" s="63"/>
      <c r="W940" s="64"/>
    </row>
    <row r="941" spans="2:23" s="60" customFormat="1" ht="11.25">
      <c r="B941" s="62"/>
      <c r="G941" s="61"/>
      <c r="H941" s="61"/>
      <c r="S941" s="63"/>
      <c r="W941" s="64"/>
    </row>
    <row r="942" spans="2:23" s="60" customFormat="1" ht="11.25">
      <c r="B942" s="62"/>
      <c r="G942" s="61"/>
      <c r="H942" s="61"/>
      <c r="S942" s="63"/>
      <c r="W942" s="64"/>
    </row>
    <row r="943" spans="2:23" s="60" customFormat="1" ht="11.25">
      <c r="B943" s="62"/>
      <c r="G943" s="61"/>
      <c r="H943" s="61"/>
      <c r="S943" s="63"/>
      <c r="W943" s="64"/>
    </row>
    <row r="944" spans="2:23" s="60" customFormat="1" ht="11.25">
      <c r="B944" s="62"/>
      <c r="G944" s="61"/>
      <c r="H944" s="61"/>
      <c r="S944" s="63"/>
      <c r="W944" s="64"/>
    </row>
    <row r="945" spans="2:23" s="60" customFormat="1" ht="11.25">
      <c r="B945" s="62"/>
      <c r="G945" s="61"/>
      <c r="H945" s="61"/>
      <c r="S945" s="63"/>
      <c r="W945" s="64"/>
    </row>
    <row r="946" spans="2:23" s="60" customFormat="1" ht="11.25">
      <c r="B946" s="62"/>
      <c r="G946" s="61"/>
      <c r="H946" s="61"/>
      <c r="S946" s="63"/>
      <c r="W946" s="64"/>
    </row>
    <row r="947" spans="2:23" s="60" customFormat="1" ht="11.25">
      <c r="B947" s="62"/>
      <c r="G947" s="61"/>
      <c r="H947" s="61"/>
      <c r="S947" s="63"/>
      <c r="W947" s="64"/>
    </row>
    <row r="948" spans="2:23" s="60" customFormat="1" ht="11.25">
      <c r="B948" s="62"/>
      <c r="G948" s="61"/>
      <c r="H948" s="61"/>
      <c r="S948" s="63"/>
      <c r="W948" s="64"/>
    </row>
    <row r="949" spans="2:23" s="60" customFormat="1" ht="11.25">
      <c r="B949" s="62"/>
      <c r="G949" s="61"/>
      <c r="H949" s="61"/>
      <c r="S949" s="63"/>
      <c r="W949" s="64"/>
    </row>
    <row r="950" spans="2:23" s="60" customFormat="1" ht="11.25">
      <c r="B950" s="62"/>
      <c r="G950" s="61"/>
      <c r="H950" s="61"/>
      <c r="S950" s="63"/>
      <c r="W950" s="64"/>
    </row>
    <row r="951" spans="2:23" s="60" customFormat="1" ht="11.25">
      <c r="B951" s="62"/>
      <c r="G951" s="61"/>
      <c r="H951" s="61"/>
      <c r="S951" s="63"/>
      <c r="W951" s="64"/>
    </row>
    <row r="952" spans="2:23" s="60" customFormat="1" ht="11.25">
      <c r="B952" s="62"/>
      <c r="G952" s="61"/>
      <c r="H952" s="61"/>
      <c r="S952" s="63"/>
      <c r="W952" s="64"/>
    </row>
    <row r="953" spans="2:23" s="60" customFormat="1" ht="11.25">
      <c r="B953" s="62"/>
      <c r="G953" s="61"/>
      <c r="H953" s="61"/>
      <c r="S953" s="63"/>
      <c r="W953" s="64"/>
    </row>
    <row r="954" spans="2:23" s="60" customFormat="1" ht="11.25">
      <c r="B954" s="62"/>
      <c r="G954" s="61"/>
      <c r="H954" s="61"/>
      <c r="S954" s="63"/>
      <c r="W954" s="64"/>
    </row>
    <row r="955" spans="2:23" s="60" customFormat="1" ht="11.25">
      <c r="B955" s="62"/>
      <c r="G955" s="61"/>
      <c r="H955" s="61"/>
      <c r="S955" s="63"/>
      <c r="W955" s="64"/>
    </row>
    <row r="956" spans="2:23" s="60" customFormat="1" ht="11.25">
      <c r="B956" s="62"/>
      <c r="G956" s="61"/>
      <c r="H956" s="61"/>
      <c r="S956" s="63"/>
      <c r="W956" s="64"/>
    </row>
    <row r="957" spans="2:23" s="60" customFormat="1" ht="11.25">
      <c r="B957" s="62"/>
      <c r="G957" s="61"/>
      <c r="H957" s="61"/>
      <c r="S957" s="63"/>
      <c r="W957" s="64"/>
    </row>
    <row r="958" spans="2:23" s="60" customFormat="1" ht="11.25">
      <c r="B958" s="62"/>
      <c r="G958" s="61"/>
      <c r="H958" s="61"/>
      <c r="S958" s="63"/>
      <c r="W958" s="64"/>
    </row>
    <row r="959" spans="2:23" s="60" customFormat="1" ht="11.25">
      <c r="B959" s="62"/>
      <c r="G959" s="61"/>
      <c r="H959" s="61"/>
      <c r="S959" s="63"/>
      <c r="W959" s="64"/>
    </row>
    <row r="960" spans="2:23" s="60" customFormat="1" ht="11.25">
      <c r="B960" s="62"/>
      <c r="G960" s="61"/>
      <c r="H960" s="61"/>
      <c r="S960" s="63"/>
      <c r="W960" s="64"/>
    </row>
    <row r="961" spans="2:23" s="60" customFormat="1" ht="11.25">
      <c r="B961" s="62"/>
      <c r="G961" s="61"/>
      <c r="H961" s="61"/>
      <c r="S961" s="63"/>
      <c r="W961" s="64"/>
    </row>
    <row r="962" spans="2:23" s="60" customFormat="1" ht="11.25">
      <c r="B962" s="62"/>
      <c r="G962" s="61"/>
      <c r="H962" s="61"/>
      <c r="S962" s="63"/>
      <c r="W962" s="64"/>
    </row>
    <row r="963" spans="2:23" s="60" customFormat="1" ht="11.25">
      <c r="B963" s="62"/>
      <c r="G963" s="61"/>
      <c r="H963" s="61"/>
      <c r="S963" s="63"/>
      <c r="W963" s="64"/>
    </row>
    <row r="964" spans="2:23" s="60" customFormat="1" ht="11.25">
      <c r="B964" s="62"/>
      <c r="G964" s="61"/>
      <c r="H964" s="61"/>
      <c r="S964" s="63"/>
      <c r="W964" s="64"/>
    </row>
    <row r="965" spans="2:23" s="60" customFormat="1" ht="11.25">
      <c r="B965" s="62"/>
      <c r="G965" s="61"/>
      <c r="H965" s="61"/>
      <c r="S965" s="63"/>
      <c r="W965" s="64"/>
    </row>
    <row r="966" spans="2:23" s="60" customFormat="1" ht="11.25">
      <c r="B966" s="62"/>
      <c r="G966" s="61"/>
      <c r="H966" s="61"/>
      <c r="S966" s="63"/>
      <c r="W966" s="64"/>
    </row>
    <row r="967" spans="2:23" s="60" customFormat="1" ht="11.25">
      <c r="B967" s="62"/>
      <c r="G967" s="61"/>
      <c r="H967" s="61"/>
      <c r="S967" s="63"/>
      <c r="W967" s="64"/>
    </row>
    <row r="968" spans="2:23" s="60" customFormat="1" ht="11.25">
      <c r="B968" s="62"/>
      <c r="G968" s="61"/>
      <c r="H968" s="61"/>
      <c r="S968" s="63"/>
      <c r="W968" s="64"/>
    </row>
    <row r="969" spans="2:23" s="60" customFormat="1" ht="11.25">
      <c r="B969" s="62"/>
      <c r="G969" s="61"/>
      <c r="H969" s="61"/>
      <c r="S969" s="63"/>
      <c r="W969" s="64"/>
    </row>
    <row r="970" spans="2:23" s="60" customFormat="1" ht="11.25">
      <c r="B970" s="62"/>
      <c r="G970" s="61"/>
      <c r="H970" s="61"/>
      <c r="S970" s="63"/>
      <c r="W970" s="64"/>
    </row>
    <row r="971" spans="2:23" s="60" customFormat="1" ht="11.25">
      <c r="B971" s="62"/>
      <c r="G971" s="61"/>
      <c r="H971" s="61"/>
      <c r="S971" s="63"/>
      <c r="W971" s="64"/>
    </row>
    <row r="972" spans="2:23" s="60" customFormat="1" ht="11.25">
      <c r="B972" s="62"/>
      <c r="G972" s="61"/>
      <c r="H972" s="61"/>
      <c r="S972" s="63"/>
      <c r="W972" s="64"/>
    </row>
    <row r="973" spans="2:23" s="60" customFormat="1" ht="11.25">
      <c r="B973" s="62"/>
      <c r="G973" s="61"/>
      <c r="H973" s="61"/>
      <c r="S973" s="63"/>
      <c r="W973" s="64"/>
    </row>
    <row r="974" spans="2:23" s="60" customFormat="1" ht="11.25">
      <c r="B974" s="62"/>
      <c r="G974" s="61"/>
      <c r="H974" s="61"/>
      <c r="S974" s="63"/>
      <c r="W974" s="64"/>
    </row>
    <row r="975" spans="2:23" s="60" customFormat="1" ht="11.25">
      <c r="B975" s="62"/>
      <c r="G975" s="61"/>
      <c r="H975" s="61"/>
      <c r="S975" s="63"/>
      <c r="W975" s="64"/>
    </row>
    <row r="976" spans="2:23" s="60" customFormat="1" ht="11.25">
      <c r="B976" s="62"/>
      <c r="G976" s="61"/>
      <c r="H976" s="61"/>
      <c r="S976" s="63"/>
      <c r="W976" s="64"/>
    </row>
    <row r="977" spans="2:23" s="60" customFormat="1" ht="11.25">
      <c r="B977" s="62"/>
      <c r="G977" s="61"/>
      <c r="H977" s="61"/>
      <c r="S977" s="63"/>
      <c r="W977" s="64"/>
    </row>
    <row r="978" spans="2:23" s="60" customFormat="1" ht="11.25">
      <c r="B978" s="62"/>
      <c r="G978" s="61"/>
      <c r="H978" s="61"/>
      <c r="S978" s="63"/>
      <c r="W978" s="64"/>
    </row>
    <row r="979" spans="2:23" s="60" customFormat="1" ht="11.25">
      <c r="B979" s="62"/>
      <c r="G979" s="61"/>
      <c r="H979" s="61"/>
      <c r="S979" s="63"/>
      <c r="W979" s="64"/>
    </row>
    <row r="980" spans="2:23" s="60" customFormat="1" ht="11.25">
      <c r="B980" s="62"/>
      <c r="G980" s="61"/>
      <c r="H980" s="61"/>
      <c r="S980" s="63"/>
      <c r="W980" s="64"/>
    </row>
    <row r="981" spans="2:23" s="60" customFormat="1" ht="11.25">
      <c r="B981" s="62"/>
      <c r="G981" s="61"/>
      <c r="H981" s="61"/>
      <c r="S981" s="63"/>
      <c r="W981" s="64"/>
    </row>
    <row r="982" spans="2:23" s="60" customFormat="1" ht="11.25">
      <c r="B982" s="62"/>
      <c r="G982" s="61"/>
      <c r="H982" s="61"/>
      <c r="S982" s="63"/>
      <c r="W982" s="64"/>
    </row>
    <row r="983" spans="2:23" s="60" customFormat="1" ht="11.25">
      <c r="B983" s="62"/>
      <c r="G983" s="61"/>
      <c r="H983" s="61"/>
      <c r="S983" s="63"/>
      <c r="W983" s="64"/>
    </row>
    <row r="984" spans="2:23" s="60" customFormat="1" ht="11.25">
      <c r="B984" s="62"/>
      <c r="G984" s="61"/>
      <c r="H984" s="61"/>
      <c r="S984" s="63"/>
      <c r="W984" s="64"/>
    </row>
    <row r="985" spans="2:23" s="60" customFormat="1" ht="11.25">
      <c r="B985" s="62"/>
      <c r="G985" s="61"/>
      <c r="H985" s="61"/>
      <c r="S985" s="63"/>
      <c r="W985" s="64"/>
    </row>
    <row r="986" spans="2:23" s="60" customFormat="1" ht="11.25">
      <c r="B986" s="62"/>
      <c r="G986" s="61"/>
      <c r="H986" s="61"/>
      <c r="S986" s="63"/>
      <c r="W986" s="64"/>
    </row>
    <row r="987" spans="2:23" s="60" customFormat="1" ht="11.25">
      <c r="B987" s="62"/>
      <c r="G987" s="61"/>
      <c r="H987" s="61"/>
      <c r="S987" s="63"/>
      <c r="W987" s="64"/>
    </row>
    <row r="988" spans="2:23" s="60" customFormat="1" ht="11.25">
      <c r="B988" s="62"/>
      <c r="G988" s="61"/>
      <c r="H988" s="61"/>
      <c r="S988" s="63"/>
      <c r="W988" s="64"/>
    </row>
    <row r="989" spans="2:23" s="60" customFormat="1" ht="11.25">
      <c r="B989" s="62"/>
      <c r="G989" s="61"/>
      <c r="H989" s="61"/>
      <c r="S989" s="63"/>
      <c r="W989" s="64"/>
    </row>
    <row r="990" spans="2:23" s="60" customFormat="1" ht="11.25">
      <c r="B990" s="62"/>
      <c r="G990" s="61"/>
      <c r="H990" s="61"/>
      <c r="S990" s="63"/>
      <c r="W990" s="64"/>
    </row>
    <row r="991" spans="2:23" s="60" customFormat="1" ht="11.25">
      <c r="B991" s="62"/>
      <c r="G991" s="61"/>
      <c r="H991" s="61"/>
      <c r="S991" s="63"/>
      <c r="W991" s="64"/>
    </row>
    <row r="992" spans="2:23" s="60" customFormat="1" ht="11.25">
      <c r="B992" s="62"/>
      <c r="G992" s="61"/>
      <c r="H992" s="61"/>
      <c r="S992" s="63"/>
      <c r="W992" s="64"/>
    </row>
    <row r="993" spans="2:23" s="60" customFormat="1" ht="11.25">
      <c r="B993" s="62"/>
      <c r="G993" s="61"/>
      <c r="H993" s="61"/>
      <c r="S993" s="63"/>
      <c r="W993" s="64"/>
    </row>
    <row r="994" spans="2:23" s="60" customFormat="1" ht="11.25">
      <c r="B994" s="62"/>
      <c r="G994" s="61"/>
      <c r="H994" s="61"/>
      <c r="S994" s="63"/>
      <c r="W994" s="64"/>
    </row>
    <row r="995" spans="2:23" s="60" customFormat="1" ht="11.25">
      <c r="B995" s="62"/>
      <c r="G995" s="61"/>
      <c r="H995" s="61"/>
      <c r="S995" s="63"/>
      <c r="W995" s="64"/>
    </row>
    <row r="996" spans="2:23" s="60" customFormat="1" ht="11.25">
      <c r="B996" s="62"/>
      <c r="G996" s="61"/>
      <c r="H996" s="61"/>
      <c r="S996" s="63"/>
      <c r="W996" s="64"/>
    </row>
    <row r="997" spans="2:23" s="60" customFormat="1" ht="11.25">
      <c r="B997" s="62"/>
      <c r="G997" s="61"/>
      <c r="H997" s="61"/>
      <c r="S997" s="63"/>
      <c r="W997" s="64"/>
    </row>
    <row r="998" spans="2:23" s="60" customFormat="1" ht="11.25">
      <c r="B998" s="62"/>
      <c r="G998" s="61"/>
      <c r="H998" s="61"/>
      <c r="S998" s="63"/>
      <c r="W998" s="64"/>
    </row>
    <row r="999" spans="2:23" s="60" customFormat="1" ht="11.25">
      <c r="B999" s="62"/>
      <c r="G999" s="61"/>
      <c r="H999" s="61"/>
      <c r="S999" s="63"/>
      <c r="W999" s="64"/>
    </row>
    <row r="1000" spans="2:23" s="60" customFormat="1" ht="11.25">
      <c r="B1000" s="62"/>
      <c r="G1000" s="61"/>
      <c r="H1000" s="61"/>
      <c r="S1000" s="63"/>
      <c r="W1000" s="64"/>
    </row>
    <row r="1001" spans="2:23" s="60" customFormat="1" ht="11.25">
      <c r="B1001" s="62"/>
      <c r="G1001" s="61"/>
      <c r="H1001" s="61"/>
      <c r="S1001" s="63"/>
      <c r="W1001" s="64"/>
    </row>
    <row r="1002" spans="2:23" s="60" customFormat="1" ht="11.25">
      <c r="B1002" s="62"/>
      <c r="G1002" s="61"/>
      <c r="H1002" s="61"/>
      <c r="S1002" s="63"/>
      <c r="W1002" s="64"/>
    </row>
    <row r="1003" spans="2:23" s="60" customFormat="1" ht="11.25">
      <c r="B1003" s="62"/>
      <c r="G1003" s="61"/>
      <c r="H1003" s="61"/>
      <c r="S1003" s="63"/>
      <c r="W1003" s="64"/>
    </row>
    <row r="1004" spans="2:23" s="60" customFormat="1" ht="11.25">
      <c r="B1004" s="62"/>
      <c r="G1004" s="61"/>
      <c r="H1004" s="61"/>
      <c r="S1004" s="63"/>
      <c r="W1004" s="64"/>
    </row>
    <row r="1005" spans="2:23" s="60" customFormat="1" ht="11.25">
      <c r="B1005" s="62"/>
      <c r="G1005" s="61"/>
      <c r="H1005" s="61"/>
      <c r="S1005" s="63"/>
      <c r="W1005" s="64"/>
    </row>
    <row r="1006" spans="2:23" s="60" customFormat="1" ht="11.25">
      <c r="B1006" s="62"/>
      <c r="G1006" s="61"/>
      <c r="H1006" s="61"/>
      <c r="S1006" s="63"/>
      <c r="W1006" s="64"/>
    </row>
    <row r="1007" spans="2:23" s="60" customFormat="1" ht="11.25">
      <c r="B1007" s="62"/>
      <c r="G1007" s="61"/>
      <c r="H1007" s="61"/>
      <c r="S1007" s="63"/>
      <c r="W1007" s="64"/>
    </row>
    <row r="1008" spans="2:23" s="60" customFormat="1" ht="11.25">
      <c r="B1008" s="62"/>
      <c r="G1008" s="61"/>
      <c r="H1008" s="61"/>
      <c r="S1008" s="63"/>
      <c r="W1008" s="64"/>
    </row>
    <row r="1009" spans="2:23" s="60" customFormat="1" ht="11.25">
      <c r="B1009" s="62"/>
      <c r="G1009" s="61"/>
      <c r="H1009" s="61"/>
      <c r="S1009" s="63"/>
      <c r="W1009" s="64"/>
    </row>
    <row r="1010" spans="2:23" s="60" customFormat="1" ht="11.25">
      <c r="B1010" s="62"/>
      <c r="G1010" s="61"/>
      <c r="H1010" s="61"/>
      <c r="S1010" s="63"/>
      <c r="W1010" s="64"/>
    </row>
    <row r="1011" spans="2:23" s="60" customFormat="1" ht="11.25">
      <c r="B1011" s="62"/>
      <c r="G1011" s="61"/>
      <c r="H1011" s="61"/>
      <c r="S1011" s="63"/>
      <c r="W1011" s="64"/>
    </row>
    <row r="1012" spans="2:23" s="60" customFormat="1" ht="11.25">
      <c r="B1012" s="62"/>
      <c r="G1012" s="61"/>
      <c r="H1012" s="61"/>
      <c r="S1012" s="63"/>
      <c r="W1012" s="64"/>
    </row>
    <row r="1013" spans="2:23" s="60" customFormat="1" ht="11.25">
      <c r="B1013" s="62"/>
      <c r="G1013" s="61"/>
      <c r="H1013" s="61"/>
      <c r="S1013" s="63"/>
      <c r="W1013" s="64"/>
    </row>
    <row r="1014" spans="2:23" s="60" customFormat="1" ht="11.25">
      <c r="B1014" s="62"/>
      <c r="G1014" s="61"/>
      <c r="H1014" s="61"/>
      <c r="S1014" s="63"/>
      <c r="W1014" s="64"/>
    </row>
    <row r="1015" spans="2:23" s="60" customFormat="1" ht="11.25">
      <c r="B1015" s="62"/>
      <c r="G1015" s="61"/>
      <c r="H1015" s="61"/>
      <c r="S1015" s="63"/>
      <c r="W1015" s="64"/>
    </row>
    <row r="1016" spans="2:23" s="60" customFormat="1" ht="11.25">
      <c r="B1016" s="62"/>
      <c r="G1016" s="61"/>
      <c r="H1016" s="61"/>
      <c r="S1016" s="63"/>
      <c r="W1016" s="64"/>
    </row>
    <row r="1017" spans="2:23" s="60" customFormat="1" ht="11.25">
      <c r="B1017" s="62"/>
      <c r="G1017" s="61"/>
      <c r="H1017" s="61"/>
      <c r="S1017" s="63"/>
      <c r="W1017" s="64"/>
    </row>
    <row r="1018" spans="2:23" s="60" customFormat="1" ht="11.25">
      <c r="B1018" s="62"/>
      <c r="G1018" s="61"/>
      <c r="H1018" s="61"/>
      <c r="S1018" s="63"/>
      <c r="W1018" s="64"/>
    </row>
    <row r="1019" spans="2:23" s="60" customFormat="1" ht="11.25">
      <c r="B1019" s="62"/>
      <c r="G1019" s="61"/>
      <c r="H1019" s="61"/>
      <c r="S1019" s="63"/>
      <c r="W1019" s="64"/>
    </row>
    <row r="1020" spans="2:23" s="60" customFormat="1" ht="11.25">
      <c r="B1020" s="62"/>
      <c r="G1020" s="61"/>
      <c r="H1020" s="61"/>
      <c r="S1020" s="63"/>
      <c r="W1020" s="64"/>
    </row>
    <row r="1021" spans="2:23" s="60" customFormat="1" ht="11.25">
      <c r="B1021" s="62"/>
      <c r="G1021" s="61"/>
      <c r="H1021" s="61"/>
      <c r="S1021" s="63"/>
      <c r="W1021" s="64"/>
    </row>
    <row r="1022" spans="2:23" s="60" customFormat="1" ht="11.25">
      <c r="B1022" s="62"/>
      <c r="G1022" s="61"/>
      <c r="H1022" s="61"/>
      <c r="S1022" s="63"/>
      <c r="W1022" s="64"/>
    </row>
    <row r="1023" spans="2:23" s="60" customFormat="1" ht="11.25">
      <c r="B1023" s="62"/>
      <c r="G1023" s="61"/>
      <c r="H1023" s="61"/>
      <c r="S1023" s="63"/>
      <c r="W1023" s="64"/>
    </row>
    <row r="1024" spans="2:23" s="60" customFormat="1" ht="11.25">
      <c r="B1024" s="62"/>
      <c r="G1024" s="61"/>
      <c r="H1024" s="61"/>
      <c r="S1024" s="63"/>
      <c r="W1024" s="64"/>
    </row>
    <row r="1025" spans="2:23" s="60" customFormat="1" ht="11.25">
      <c r="B1025" s="62"/>
      <c r="G1025" s="61"/>
      <c r="H1025" s="61"/>
      <c r="S1025" s="63"/>
      <c r="W1025" s="64"/>
    </row>
    <row r="1026" spans="2:23" s="60" customFormat="1" ht="11.25">
      <c r="B1026" s="62"/>
      <c r="G1026" s="61"/>
      <c r="H1026" s="61"/>
      <c r="S1026" s="63"/>
      <c r="W1026" s="64"/>
    </row>
    <row r="1027" spans="2:23" s="60" customFormat="1" ht="11.25">
      <c r="B1027" s="62"/>
      <c r="G1027" s="61"/>
      <c r="H1027" s="61"/>
      <c r="S1027" s="63"/>
      <c r="W1027" s="64"/>
    </row>
    <row r="1028" spans="2:23" s="60" customFormat="1" ht="11.25">
      <c r="B1028" s="62"/>
      <c r="G1028" s="61"/>
      <c r="H1028" s="61"/>
      <c r="S1028" s="63"/>
      <c r="W1028" s="64"/>
    </row>
    <row r="1029" spans="2:23" s="60" customFormat="1" ht="11.25">
      <c r="B1029" s="62"/>
      <c r="G1029" s="61"/>
      <c r="H1029" s="61"/>
      <c r="S1029" s="63"/>
      <c r="W1029" s="64"/>
    </row>
    <row r="1030" spans="2:23" s="60" customFormat="1" ht="11.25">
      <c r="B1030" s="62"/>
      <c r="G1030" s="61"/>
      <c r="H1030" s="61"/>
      <c r="S1030" s="63"/>
      <c r="W1030" s="64"/>
    </row>
    <row r="1031" spans="2:23" s="60" customFormat="1" ht="11.25">
      <c r="B1031" s="62"/>
      <c r="G1031" s="61"/>
      <c r="H1031" s="61"/>
      <c r="S1031" s="63"/>
      <c r="W1031" s="64"/>
    </row>
    <row r="1032" spans="2:23" s="60" customFormat="1" ht="11.25">
      <c r="B1032" s="62"/>
      <c r="G1032" s="61"/>
      <c r="H1032" s="61"/>
      <c r="S1032" s="63"/>
      <c r="W1032" s="64"/>
    </row>
    <row r="1033" spans="2:23" s="60" customFormat="1" ht="11.25">
      <c r="B1033" s="62"/>
      <c r="G1033" s="61"/>
      <c r="H1033" s="61"/>
      <c r="S1033" s="63"/>
      <c r="W1033" s="64"/>
    </row>
    <row r="1034" spans="2:23" s="60" customFormat="1" ht="11.25">
      <c r="B1034" s="62"/>
      <c r="G1034" s="61"/>
      <c r="H1034" s="61"/>
      <c r="S1034" s="63"/>
      <c r="W1034" s="64"/>
    </row>
    <row r="1035" spans="2:23" s="60" customFormat="1" ht="11.25">
      <c r="B1035" s="62"/>
      <c r="G1035" s="61"/>
      <c r="H1035" s="61"/>
      <c r="S1035" s="63"/>
      <c r="W1035" s="64"/>
    </row>
    <row r="1036" spans="2:23" s="60" customFormat="1" ht="11.25">
      <c r="B1036" s="62"/>
      <c r="G1036" s="61"/>
      <c r="H1036" s="61"/>
      <c r="S1036" s="63"/>
      <c r="W1036" s="64"/>
    </row>
    <row r="1037" spans="2:23" s="60" customFormat="1" ht="11.25">
      <c r="B1037" s="62"/>
      <c r="G1037" s="61"/>
      <c r="H1037" s="61"/>
      <c r="S1037" s="63"/>
      <c r="W1037" s="64"/>
    </row>
    <row r="1038" spans="2:23" s="60" customFormat="1" ht="11.25">
      <c r="B1038" s="62"/>
      <c r="G1038" s="61"/>
      <c r="H1038" s="61"/>
      <c r="S1038" s="63"/>
      <c r="W1038" s="64"/>
    </row>
    <row r="1039" spans="2:23" s="60" customFormat="1" ht="11.25">
      <c r="B1039" s="62"/>
      <c r="G1039" s="61"/>
      <c r="H1039" s="61"/>
      <c r="S1039" s="63"/>
      <c r="W1039" s="64"/>
    </row>
    <row r="1040" spans="2:23" s="60" customFormat="1" ht="11.25">
      <c r="B1040" s="62"/>
      <c r="G1040" s="61"/>
      <c r="H1040" s="61"/>
      <c r="S1040" s="63"/>
      <c r="W1040" s="64"/>
    </row>
    <row r="1041" spans="2:23" s="60" customFormat="1" ht="11.25">
      <c r="B1041" s="62"/>
      <c r="G1041" s="61"/>
      <c r="H1041" s="61"/>
      <c r="S1041" s="63"/>
      <c r="W1041" s="64"/>
    </row>
    <row r="1042" spans="2:23" s="60" customFormat="1" ht="11.25">
      <c r="B1042" s="62"/>
      <c r="G1042" s="61"/>
      <c r="H1042" s="61"/>
      <c r="S1042" s="63"/>
      <c r="W1042" s="64"/>
    </row>
    <row r="1043" spans="2:23" s="60" customFormat="1" ht="11.25">
      <c r="B1043" s="62"/>
      <c r="G1043" s="61"/>
      <c r="H1043" s="61"/>
      <c r="S1043" s="63"/>
      <c r="W1043" s="64"/>
    </row>
    <row r="1044" spans="2:23" s="60" customFormat="1" ht="11.25">
      <c r="B1044" s="62"/>
      <c r="G1044" s="61"/>
      <c r="H1044" s="61"/>
      <c r="S1044" s="63"/>
      <c r="W1044" s="64"/>
    </row>
    <row r="1045" spans="2:23" s="60" customFormat="1" ht="11.25">
      <c r="B1045" s="62"/>
      <c r="G1045" s="61"/>
      <c r="H1045" s="61"/>
      <c r="S1045" s="63"/>
      <c r="W1045" s="64"/>
    </row>
    <row r="1046" spans="2:23" s="60" customFormat="1" ht="11.25">
      <c r="B1046" s="62"/>
      <c r="G1046" s="61"/>
      <c r="H1046" s="61"/>
      <c r="S1046" s="63"/>
      <c r="W1046" s="64"/>
    </row>
    <row r="1047" spans="2:23" s="60" customFormat="1" ht="11.25">
      <c r="B1047" s="62"/>
      <c r="G1047" s="61"/>
      <c r="H1047" s="61"/>
      <c r="S1047" s="63"/>
      <c r="W1047" s="64"/>
    </row>
    <row r="1048" spans="2:23" s="60" customFormat="1" ht="11.25">
      <c r="B1048" s="62"/>
      <c r="G1048" s="61"/>
      <c r="H1048" s="61"/>
      <c r="S1048" s="63"/>
      <c r="W1048" s="64"/>
    </row>
    <row r="1049" spans="2:23" s="60" customFormat="1" ht="11.25">
      <c r="B1049" s="62"/>
      <c r="G1049" s="61"/>
      <c r="H1049" s="61"/>
      <c r="S1049" s="63"/>
      <c r="W1049" s="64"/>
    </row>
    <row r="1050" spans="2:23" s="60" customFormat="1" ht="11.25">
      <c r="B1050" s="62"/>
      <c r="G1050" s="61"/>
      <c r="H1050" s="61"/>
      <c r="S1050" s="63"/>
      <c r="W1050" s="64"/>
    </row>
    <row r="1051" spans="2:23" s="60" customFormat="1" ht="11.25">
      <c r="B1051" s="62"/>
      <c r="G1051" s="61"/>
      <c r="H1051" s="61"/>
      <c r="S1051" s="63"/>
      <c r="W1051" s="64"/>
    </row>
    <row r="1052" spans="2:23" s="60" customFormat="1" ht="11.25">
      <c r="B1052" s="62"/>
      <c r="G1052" s="61"/>
      <c r="H1052" s="61"/>
      <c r="S1052" s="63"/>
      <c r="W1052" s="64"/>
    </row>
    <row r="1053" spans="2:23" s="60" customFormat="1" ht="11.25">
      <c r="B1053" s="62"/>
      <c r="G1053" s="61"/>
      <c r="H1053" s="61"/>
      <c r="S1053" s="63"/>
      <c r="W1053" s="64"/>
    </row>
    <row r="1054" spans="2:23" s="60" customFormat="1" ht="11.25">
      <c r="B1054" s="62"/>
      <c r="G1054" s="61"/>
      <c r="H1054" s="61"/>
      <c r="S1054" s="63"/>
      <c r="W1054" s="64"/>
    </row>
    <row r="1055" spans="2:23" s="60" customFormat="1" ht="11.25">
      <c r="B1055" s="62"/>
      <c r="G1055" s="61"/>
      <c r="H1055" s="61"/>
      <c r="S1055" s="63"/>
      <c r="W1055" s="64"/>
    </row>
    <row r="1056" spans="2:23" s="60" customFormat="1" ht="11.25">
      <c r="B1056" s="62"/>
      <c r="G1056" s="61"/>
      <c r="H1056" s="61"/>
      <c r="S1056" s="63"/>
      <c r="W1056" s="64"/>
    </row>
    <row r="1057" spans="2:23" s="60" customFormat="1" ht="11.25">
      <c r="B1057" s="62"/>
      <c r="G1057" s="61"/>
      <c r="H1057" s="61"/>
      <c r="S1057" s="63"/>
      <c r="W1057" s="64"/>
    </row>
    <row r="1058" spans="2:23" s="60" customFormat="1" ht="11.25">
      <c r="B1058" s="62"/>
      <c r="G1058" s="61"/>
      <c r="H1058" s="61"/>
      <c r="S1058" s="63"/>
      <c r="W1058" s="64"/>
    </row>
    <row r="1059" spans="2:23" s="60" customFormat="1" ht="11.25">
      <c r="B1059" s="62"/>
      <c r="G1059" s="61"/>
      <c r="H1059" s="61"/>
      <c r="S1059" s="63"/>
      <c r="W1059" s="64"/>
    </row>
    <row r="1060" spans="2:23" s="60" customFormat="1" ht="11.25">
      <c r="B1060" s="62"/>
      <c r="G1060" s="61"/>
      <c r="H1060" s="61"/>
      <c r="S1060" s="63"/>
      <c r="W1060" s="64"/>
    </row>
    <row r="1061" spans="2:23" s="60" customFormat="1" ht="11.25">
      <c r="B1061" s="62"/>
      <c r="G1061" s="61"/>
      <c r="H1061" s="61"/>
      <c r="S1061" s="63"/>
      <c r="W1061" s="64"/>
    </row>
    <row r="1062" spans="2:23" s="60" customFormat="1" ht="11.25">
      <c r="B1062" s="62"/>
      <c r="G1062" s="61"/>
      <c r="H1062" s="61"/>
      <c r="S1062" s="63"/>
      <c r="W1062" s="64"/>
    </row>
    <row r="1063" spans="2:23" s="60" customFormat="1" ht="11.25">
      <c r="B1063" s="62"/>
      <c r="G1063" s="61"/>
      <c r="H1063" s="61"/>
      <c r="S1063" s="63"/>
      <c r="W1063" s="64"/>
    </row>
    <row r="1064" spans="2:23" s="60" customFormat="1" ht="11.25">
      <c r="B1064" s="62"/>
      <c r="G1064" s="61"/>
      <c r="H1064" s="61"/>
      <c r="S1064" s="63"/>
      <c r="W1064" s="64"/>
    </row>
    <row r="1065" spans="2:23" s="60" customFormat="1" ht="11.25">
      <c r="B1065" s="62"/>
      <c r="G1065" s="61"/>
      <c r="H1065" s="61"/>
      <c r="S1065" s="63"/>
      <c r="W1065" s="64"/>
    </row>
    <row r="1066" spans="2:23" s="60" customFormat="1" ht="11.25">
      <c r="B1066" s="62"/>
      <c r="G1066" s="61"/>
      <c r="H1066" s="61"/>
      <c r="S1066" s="63"/>
      <c r="W1066" s="64"/>
    </row>
    <row r="1067" spans="2:23" s="60" customFormat="1" ht="11.25">
      <c r="B1067" s="62"/>
      <c r="G1067" s="61"/>
      <c r="H1067" s="61"/>
      <c r="S1067" s="63"/>
      <c r="W1067" s="64"/>
    </row>
    <row r="1068" spans="2:23" s="60" customFormat="1" ht="11.25">
      <c r="B1068" s="62"/>
      <c r="G1068" s="61"/>
      <c r="H1068" s="61"/>
      <c r="S1068" s="63"/>
      <c r="W1068" s="64"/>
    </row>
    <row r="1069" spans="2:23" s="60" customFormat="1" ht="11.25">
      <c r="B1069" s="62"/>
      <c r="G1069" s="61"/>
      <c r="H1069" s="61"/>
      <c r="S1069" s="63"/>
      <c r="W1069" s="64"/>
    </row>
    <row r="1070" spans="2:23" s="60" customFormat="1" ht="11.25">
      <c r="B1070" s="62"/>
      <c r="G1070" s="61"/>
      <c r="H1070" s="61"/>
      <c r="S1070" s="63"/>
      <c r="W1070" s="64"/>
    </row>
    <row r="1071" spans="2:23" s="60" customFormat="1" ht="11.25">
      <c r="B1071" s="62"/>
      <c r="G1071" s="61"/>
      <c r="H1071" s="61"/>
      <c r="S1071" s="63"/>
      <c r="W1071" s="64"/>
    </row>
    <row r="1072" spans="2:23" s="60" customFormat="1" ht="11.25">
      <c r="B1072" s="62"/>
      <c r="G1072" s="61"/>
      <c r="H1072" s="61"/>
      <c r="S1072" s="63"/>
      <c r="W1072" s="64"/>
    </row>
    <row r="1073" spans="2:23" s="60" customFormat="1" ht="11.25">
      <c r="B1073" s="62"/>
      <c r="G1073" s="61"/>
      <c r="H1073" s="61"/>
      <c r="S1073" s="63"/>
      <c r="W1073" s="64"/>
    </row>
    <row r="1074" spans="2:23" s="60" customFormat="1" ht="11.25">
      <c r="B1074" s="62"/>
      <c r="G1074" s="61"/>
      <c r="H1074" s="61"/>
      <c r="S1074" s="63"/>
      <c r="W1074" s="64"/>
    </row>
    <row r="1075" spans="2:23" s="60" customFormat="1" ht="11.25">
      <c r="B1075" s="62"/>
      <c r="G1075" s="61"/>
      <c r="H1075" s="61"/>
      <c r="S1075" s="63"/>
      <c r="W1075" s="64"/>
    </row>
    <row r="1076" spans="2:23" s="60" customFormat="1" ht="11.25">
      <c r="B1076" s="62"/>
      <c r="G1076" s="61"/>
      <c r="H1076" s="61"/>
      <c r="S1076" s="63"/>
      <c r="W1076" s="64"/>
    </row>
    <row r="1077" spans="2:23" s="60" customFormat="1" ht="11.25">
      <c r="B1077" s="62"/>
      <c r="G1077" s="61"/>
      <c r="H1077" s="61"/>
      <c r="S1077" s="63"/>
      <c r="W1077" s="64"/>
    </row>
    <row r="1078" spans="2:23" s="60" customFormat="1" ht="11.25">
      <c r="B1078" s="62"/>
      <c r="G1078" s="61"/>
      <c r="H1078" s="61"/>
      <c r="S1078" s="63"/>
      <c r="W1078" s="64"/>
    </row>
    <row r="1079" spans="2:23" s="60" customFormat="1" ht="11.25">
      <c r="B1079" s="62"/>
      <c r="G1079" s="61"/>
      <c r="H1079" s="61"/>
      <c r="S1079" s="63"/>
      <c r="W1079" s="64"/>
    </row>
    <row r="1080" spans="2:23" s="60" customFormat="1" ht="11.25">
      <c r="B1080" s="62"/>
      <c r="G1080" s="61"/>
      <c r="H1080" s="61"/>
      <c r="S1080" s="63"/>
      <c r="W1080" s="64"/>
    </row>
    <row r="1081" spans="2:23" s="60" customFormat="1" ht="11.25">
      <c r="B1081" s="62"/>
      <c r="G1081" s="61"/>
      <c r="H1081" s="61"/>
      <c r="S1081" s="63"/>
      <c r="W1081" s="64"/>
    </row>
    <row r="1082" spans="2:23" s="60" customFormat="1" ht="11.25">
      <c r="B1082" s="62"/>
      <c r="G1082" s="61"/>
      <c r="H1082" s="61"/>
      <c r="S1082" s="63"/>
      <c r="W1082" s="64"/>
    </row>
    <row r="1083" spans="2:23" s="60" customFormat="1" ht="11.25">
      <c r="B1083" s="62"/>
      <c r="G1083" s="61"/>
      <c r="H1083" s="61"/>
      <c r="S1083" s="63"/>
      <c r="W1083" s="64"/>
    </row>
    <row r="1084" spans="2:23" s="60" customFormat="1" ht="11.25">
      <c r="B1084" s="62"/>
      <c r="G1084" s="61"/>
      <c r="H1084" s="61"/>
      <c r="S1084" s="63"/>
      <c r="W1084" s="64"/>
    </row>
    <row r="1085" spans="2:23" s="60" customFormat="1" ht="11.25">
      <c r="B1085" s="62"/>
      <c r="G1085" s="61"/>
      <c r="H1085" s="61"/>
      <c r="S1085" s="63"/>
      <c r="W1085" s="64"/>
    </row>
    <row r="1086" spans="2:23" s="60" customFormat="1" ht="11.25">
      <c r="B1086" s="62"/>
      <c r="G1086" s="61"/>
      <c r="H1086" s="61"/>
      <c r="S1086" s="63"/>
      <c r="W1086" s="64"/>
    </row>
    <row r="1087" spans="2:23" s="60" customFormat="1" ht="11.25">
      <c r="B1087" s="62"/>
      <c r="G1087" s="61"/>
      <c r="H1087" s="61"/>
      <c r="S1087" s="63"/>
      <c r="W1087" s="64"/>
    </row>
    <row r="1088" spans="2:23" s="60" customFormat="1" ht="11.25">
      <c r="B1088" s="62"/>
      <c r="G1088" s="61"/>
      <c r="H1088" s="61"/>
      <c r="S1088" s="63"/>
      <c r="W1088" s="64"/>
    </row>
    <row r="1089" spans="2:23" s="60" customFormat="1" ht="11.25">
      <c r="B1089" s="62"/>
      <c r="G1089" s="61"/>
      <c r="H1089" s="61"/>
      <c r="S1089" s="63"/>
      <c r="W1089" s="64"/>
    </row>
    <row r="1090" spans="2:23" s="60" customFormat="1" ht="11.25">
      <c r="B1090" s="62"/>
      <c r="G1090" s="61"/>
      <c r="H1090" s="61"/>
      <c r="S1090" s="63"/>
      <c r="W1090" s="64"/>
    </row>
    <row r="1091" spans="2:23" s="60" customFormat="1" ht="11.25">
      <c r="B1091" s="62"/>
      <c r="G1091" s="61"/>
      <c r="H1091" s="61"/>
      <c r="S1091" s="63"/>
      <c r="W1091" s="64"/>
    </row>
    <row r="1092" spans="2:23" s="60" customFormat="1" ht="11.25">
      <c r="B1092" s="62"/>
      <c r="G1092" s="61"/>
      <c r="H1092" s="61"/>
      <c r="S1092" s="63"/>
      <c r="W1092" s="64"/>
    </row>
    <row r="1093" spans="2:23" s="60" customFormat="1" ht="11.25">
      <c r="B1093" s="62"/>
      <c r="G1093" s="61"/>
      <c r="H1093" s="61"/>
      <c r="S1093" s="63"/>
      <c r="W1093" s="64"/>
    </row>
    <row r="1094" spans="2:23" s="60" customFormat="1" ht="11.25">
      <c r="B1094" s="62"/>
      <c r="G1094" s="61"/>
      <c r="H1094" s="61"/>
      <c r="S1094" s="63"/>
      <c r="W1094" s="64"/>
    </row>
    <row r="1095" spans="2:23" s="60" customFormat="1" ht="11.25">
      <c r="B1095" s="62"/>
      <c r="G1095" s="61"/>
      <c r="H1095" s="61"/>
      <c r="S1095" s="63"/>
      <c r="W1095" s="64"/>
    </row>
    <row r="1096" spans="2:23" s="60" customFormat="1" ht="11.25">
      <c r="B1096" s="62"/>
      <c r="G1096" s="61"/>
      <c r="H1096" s="61"/>
      <c r="S1096" s="63"/>
      <c r="W1096" s="64"/>
    </row>
    <row r="1097" spans="2:23" s="60" customFormat="1" ht="11.25">
      <c r="B1097" s="62"/>
      <c r="G1097" s="61"/>
      <c r="H1097" s="61"/>
      <c r="S1097" s="63"/>
      <c r="W1097" s="64"/>
    </row>
    <row r="1098" spans="2:23" s="60" customFormat="1" ht="11.25">
      <c r="B1098" s="62"/>
      <c r="G1098" s="61"/>
      <c r="H1098" s="61"/>
      <c r="S1098" s="63"/>
      <c r="W1098" s="64"/>
    </row>
    <row r="1099" spans="2:23" s="60" customFormat="1" ht="11.25">
      <c r="B1099" s="62"/>
      <c r="G1099" s="61"/>
      <c r="H1099" s="61"/>
      <c r="S1099" s="63"/>
      <c r="W1099" s="64"/>
    </row>
    <row r="1100" spans="2:23" s="60" customFormat="1" ht="11.25">
      <c r="B1100" s="62"/>
      <c r="G1100" s="61"/>
      <c r="H1100" s="61"/>
      <c r="S1100" s="63"/>
      <c r="W1100" s="64"/>
    </row>
    <row r="1101" spans="2:23" s="60" customFormat="1" ht="11.25">
      <c r="B1101" s="62"/>
      <c r="G1101" s="61"/>
      <c r="H1101" s="61"/>
      <c r="S1101" s="63"/>
      <c r="W1101" s="64"/>
    </row>
    <row r="1102" spans="2:23" s="60" customFormat="1" ht="11.25">
      <c r="B1102" s="62"/>
      <c r="G1102" s="61"/>
      <c r="H1102" s="61"/>
      <c r="S1102" s="63"/>
      <c r="W1102" s="64"/>
    </row>
    <row r="1103" spans="2:23" s="60" customFormat="1" ht="11.25">
      <c r="B1103" s="62"/>
      <c r="G1103" s="61"/>
      <c r="H1103" s="61"/>
      <c r="S1103" s="63"/>
      <c r="W1103" s="64"/>
    </row>
    <row r="1104" spans="2:23" s="60" customFormat="1" ht="11.25">
      <c r="B1104" s="62"/>
      <c r="G1104" s="61"/>
      <c r="H1104" s="61"/>
      <c r="S1104" s="63"/>
      <c r="W1104" s="64"/>
    </row>
    <row r="1105" spans="2:23" s="60" customFormat="1" ht="11.25">
      <c r="B1105" s="62"/>
      <c r="G1105" s="61"/>
      <c r="H1105" s="61"/>
      <c r="S1105" s="63"/>
      <c r="W1105" s="64"/>
    </row>
    <row r="1106" spans="2:23" s="60" customFormat="1" ht="11.25">
      <c r="B1106" s="62"/>
      <c r="G1106" s="61"/>
      <c r="H1106" s="61"/>
      <c r="S1106" s="63"/>
      <c r="W1106" s="64"/>
    </row>
    <row r="1107" spans="2:23" s="60" customFormat="1" ht="11.25">
      <c r="B1107" s="62"/>
      <c r="G1107" s="61"/>
      <c r="H1107" s="61"/>
      <c r="S1107" s="63"/>
      <c r="W1107" s="64"/>
    </row>
    <row r="1108" spans="2:23" s="60" customFormat="1" ht="11.25">
      <c r="B1108" s="62"/>
      <c r="G1108" s="61"/>
      <c r="H1108" s="61"/>
      <c r="S1108" s="63"/>
      <c r="W1108" s="64"/>
    </row>
    <row r="1109" spans="2:23" s="60" customFormat="1" ht="11.25">
      <c r="B1109" s="62"/>
      <c r="G1109" s="61"/>
      <c r="H1109" s="61"/>
      <c r="S1109" s="63"/>
      <c r="W1109" s="64"/>
    </row>
    <row r="1110" spans="2:23" s="60" customFormat="1" ht="11.25">
      <c r="B1110" s="62"/>
      <c r="G1110" s="61"/>
      <c r="H1110" s="61"/>
      <c r="S1110" s="63"/>
      <c r="W1110" s="64"/>
    </row>
    <row r="1111" spans="2:23" s="60" customFormat="1" ht="11.25">
      <c r="B1111" s="62"/>
      <c r="G1111" s="61"/>
      <c r="H1111" s="61"/>
      <c r="S1111" s="63"/>
      <c r="W1111" s="64"/>
    </row>
    <row r="1112" spans="2:23" s="60" customFormat="1" ht="11.25">
      <c r="B1112" s="62"/>
      <c r="G1112" s="61"/>
      <c r="H1112" s="61"/>
      <c r="S1112" s="63"/>
      <c r="W1112" s="64"/>
    </row>
    <row r="1113" spans="2:23" s="60" customFormat="1" ht="11.25">
      <c r="B1113" s="62"/>
      <c r="G1113" s="61"/>
      <c r="H1113" s="61"/>
      <c r="S1113" s="63"/>
      <c r="W1113" s="64"/>
    </row>
    <row r="1114" spans="2:23" s="60" customFormat="1" ht="11.25">
      <c r="B1114" s="62"/>
      <c r="G1114" s="61"/>
      <c r="H1114" s="61"/>
      <c r="S1114" s="63"/>
      <c r="W1114" s="64"/>
    </row>
    <row r="1115" spans="2:23" s="60" customFormat="1" ht="11.25">
      <c r="B1115" s="62"/>
      <c r="G1115" s="61"/>
      <c r="H1115" s="61"/>
      <c r="S1115" s="63"/>
      <c r="W1115" s="64"/>
    </row>
    <row r="1116" spans="2:23" s="60" customFormat="1" ht="11.25">
      <c r="B1116" s="62"/>
      <c r="G1116" s="61"/>
      <c r="H1116" s="61"/>
      <c r="S1116" s="63"/>
      <c r="W1116" s="64"/>
    </row>
    <row r="1117" spans="2:23" s="60" customFormat="1" ht="11.25">
      <c r="B1117" s="62"/>
      <c r="G1117" s="61"/>
      <c r="H1117" s="61"/>
      <c r="S1117" s="63"/>
      <c r="W1117" s="64"/>
    </row>
    <row r="1118" spans="2:23" s="60" customFormat="1" ht="11.25">
      <c r="B1118" s="62"/>
      <c r="G1118" s="61"/>
      <c r="H1118" s="61"/>
      <c r="S1118" s="63"/>
      <c r="W1118" s="64"/>
    </row>
    <row r="1119" spans="2:23" s="60" customFormat="1" ht="11.25">
      <c r="B1119" s="62"/>
      <c r="G1119" s="61"/>
      <c r="H1119" s="61"/>
      <c r="S1119" s="63"/>
      <c r="W1119" s="64"/>
    </row>
    <row r="1120" spans="2:23" s="60" customFormat="1" ht="11.25">
      <c r="B1120" s="62"/>
      <c r="G1120" s="61"/>
      <c r="H1120" s="61"/>
      <c r="S1120" s="63"/>
      <c r="W1120" s="64"/>
    </row>
    <row r="1121" spans="2:23" s="60" customFormat="1" ht="11.25">
      <c r="B1121" s="62"/>
      <c r="G1121" s="61"/>
      <c r="H1121" s="61"/>
      <c r="S1121" s="63"/>
      <c r="W1121" s="64"/>
    </row>
    <row r="1122" spans="2:23" s="60" customFormat="1" ht="11.25">
      <c r="B1122" s="62"/>
      <c r="G1122" s="61"/>
      <c r="H1122" s="61"/>
      <c r="S1122" s="63"/>
      <c r="W1122" s="64"/>
    </row>
    <row r="1123" spans="2:23" s="60" customFormat="1" ht="11.25">
      <c r="B1123" s="62"/>
      <c r="G1123" s="61"/>
      <c r="H1123" s="61"/>
      <c r="S1123" s="63"/>
      <c r="W1123" s="64"/>
    </row>
    <row r="1124" spans="2:23" s="60" customFormat="1" ht="11.25">
      <c r="B1124" s="62"/>
      <c r="G1124" s="61"/>
      <c r="H1124" s="61"/>
      <c r="S1124" s="63"/>
      <c r="W1124" s="64"/>
    </row>
    <row r="1125" spans="2:23" s="60" customFormat="1" ht="11.25">
      <c r="B1125" s="62"/>
      <c r="G1125" s="61"/>
      <c r="H1125" s="61"/>
      <c r="S1125" s="63"/>
      <c r="W1125" s="64"/>
    </row>
    <row r="1126" spans="2:23" s="60" customFormat="1" ht="11.25">
      <c r="B1126" s="62"/>
      <c r="G1126" s="61"/>
      <c r="H1126" s="61"/>
      <c r="S1126" s="63"/>
      <c r="W1126" s="64"/>
    </row>
    <row r="1127" spans="2:23" s="60" customFormat="1" ht="11.25">
      <c r="B1127" s="62"/>
      <c r="G1127" s="61"/>
      <c r="H1127" s="61"/>
      <c r="S1127" s="63"/>
      <c r="W1127" s="64"/>
    </row>
    <row r="1128" spans="2:23" s="60" customFormat="1" ht="11.25">
      <c r="B1128" s="62"/>
      <c r="G1128" s="61"/>
      <c r="H1128" s="61"/>
      <c r="S1128" s="63"/>
      <c r="W1128" s="64"/>
    </row>
    <row r="1129" spans="2:23" s="60" customFormat="1" ht="11.25">
      <c r="B1129" s="62"/>
      <c r="G1129" s="61"/>
      <c r="H1129" s="61"/>
      <c r="S1129" s="63"/>
      <c r="W1129" s="64"/>
    </row>
    <row r="1130" spans="2:23" s="60" customFormat="1" ht="11.25">
      <c r="B1130" s="62"/>
      <c r="G1130" s="61"/>
      <c r="H1130" s="61"/>
      <c r="S1130" s="63"/>
      <c r="W1130" s="64"/>
    </row>
    <row r="1131" spans="2:23" s="60" customFormat="1" ht="11.25">
      <c r="B1131" s="62"/>
      <c r="G1131" s="61"/>
      <c r="H1131" s="61"/>
      <c r="S1131" s="63"/>
      <c r="W1131" s="64"/>
    </row>
    <row r="1132" spans="2:23" s="60" customFormat="1" ht="11.25">
      <c r="B1132" s="62"/>
      <c r="G1132" s="61"/>
      <c r="H1132" s="61"/>
      <c r="S1132" s="63"/>
      <c r="W1132" s="64"/>
    </row>
    <row r="1133" spans="2:23" s="60" customFormat="1" ht="11.25">
      <c r="B1133" s="62"/>
      <c r="G1133" s="61"/>
      <c r="H1133" s="61"/>
      <c r="S1133" s="63"/>
      <c r="W1133" s="64"/>
    </row>
    <row r="1134" spans="2:23" s="60" customFormat="1" ht="11.25">
      <c r="B1134" s="62"/>
      <c r="G1134" s="61"/>
      <c r="H1134" s="61"/>
      <c r="S1134" s="63"/>
      <c r="W1134" s="64"/>
    </row>
    <row r="1135" spans="2:23" s="60" customFormat="1" ht="11.25">
      <c r="B1135" s="62"/>
      <c r="G1135" s="61"/>
      <c r="H1135" s="61"/>
      <c r="S1135" s="63"/>
      <c r="W1135" s="64"/>
    </row>
    <row r="1136" spans="2:23" s="60" customFormat="1" ht="11.25">
      <c r="B1136" s="62"/>
      <c r="G1136" s="61"/>
      <c r="H1136" s="61"/>
      <c r="S1136" s="63"/>
      <c r="W1136" s="64"/>
    </row>
    <row r="1137" spans="2:23" s="60" customFormat="1" ht="11.25">
      <c r="B1137" s="62"/>
      <c r="G1137" s="61"/>
      <c r="H1137" s="61"/>
      <c r="S1137" s="63"/>
      <c r="W1137" s="64"/>
    </row>
    <row r="1138" spans="2:23" s="60" customFormat="1" ht="11.25">
      <c r="B1138" s="62"/>
      <c r="G1138" s="61"/>
      <c r="H1138" s="61"/>
      <c r="S1138" s="63"/>
      <c r="W1138" s="64"/>
    </row>
    <row r="1139" spans="2:23" s="60" customFormat="1" ht="11.25">
      <c r="B1139" s="62"/>
      <c r="G1139" s="61"/>
      <c r="H1139" s="61"/>
      <c r="S1139" s="63"/>
      <c r="W1139" s="64"/>
    </row>
    <row r="1140" spans="2:23" s="60" customFormat="1" ht="11.25">
      <c r="B1140" s="62"/>
      <c r="G1140" s="61"/>
      <c r="H1140" s="61"/>
      <c r="S1140" s="63"/>
      <c r="W1140" s="64"/>
    </row>
    <row r="1141" spans="2:23" s="60" customFormat="1" ht="11.25">
      <c r="B1141" s="62"/>
      <c r="G1141" s="61"/>
      <c r="H1141" s="61"/>
      <c r="S1141" s="63"/>
      <c r="W1141" s="64"/>
    </row>
    <row r="1142" spans="2:23" s="60" customFormat="1" ht="11.25">
      <c r="B1142" s="62"/>
      <c r="G1142" s="61"/>
      <c r="H1142" s="61"/>
      <c r="S1142" s="63"/>
      <c r="W1142" s="64"/>
    </row>
    <row r="1143" spans="2:23" s="60" customFormat="1" ht="11.25">
      <c r="B1143" s="62"/>
      <c r="G1143" s="61"/>
      <c r="H1143" s="61"/>
      <c r="S1143" s="63"/>
      <c r="W1143" s="64"/>
    </row>
    <row r="1144" spans="2:23" s="60" customFormat="1" ht="11.25">
      <c r="B1144" s="62"/>
      <c r="G1144" s="61"/>
      <c r="H1144" s="61"/>
      <c r="S1144" s="63"/>
      <c r="W1144" s="64"/>
    </row>
    <row r="1145" spans="2:23" s="60" customFormat="1" ht="11.25">
      <c r="B1145" s="62"/>
      <c r="G1145" s="61"/>
      <c r="H1145" s="61"/>
      <c r="S1145" s="63"/>
      <c r="W1145" s="64"/>
    </row>
    <row r="1146" spans="2:23" s="60" customFormat="1" ht="11.25">
      <c r="B1146" s="62"/>
      <c r="G1146" s="61"/>
      <c r="H1146" s="61"/>
      <c r="S1146" s="63"/>
      <c r="W1146" s="64"/>
    </row>
    <row r="1147" spans="2:23" s="60" customFormat="1" ht="11.25">
      <c r="B1147" s="62"/>
      <c r="G1147" s="61"/>
      <c r="H1147" s="61"/>
      <c r="S1147" s="63"/>
      <c r="W1147" s="64"/>
    </row>
    <row r="1148" spans="2:23" s="60" customFormat="1" ht="11.25">
      <c r="B1148" s="62"/>
      <c r="G1148" s="61"/>
      <c r="H1148" s="61"/>
      <c r="S1148" s="63"/>
      <c r="W1148" s="64"/>
    </row>
    <row r="1149" spans="2:23" s="60" customFormat="1" ht="11.25">
      <c r="B1149" s="62"/>
      <c r="G1149" s="61"/>
      <c r="H1149" s="61"/>
      <c r="S1149" s="63"/>
      <c r="W1149" s="64"/>
    </row>
    <row r="1150" spans="2:23" s="60" customFormat="1" ht="11.25">
      <c r="B1150" s="62"/>
      <c r="G1150" s="61"/>
      <c r="H1150" s="61"/>
      <c r="S1150" s="63"/>
      <c r="W1150" s="64"/>
    </row>
    <row r="1151" spans="2:23" s="60" customFormat="1" ht="11.25">
      <c r="B1151" s="62"/>
      <c r="G1151" s="61"/>
      <c r="H1151" s="61"/>
      <c r="S1151" s="63"/>
      <c r="W1151" s="64"/>
    </row>
    <row r="1152" spans="2:23" s="60" customFormat="1" ht="11.25">
      <c r="B1152" s="62"/>
      <c r="G1152" s="61"/>
      <c r="H1152" s="61"/>
      <c r="S1152" s="63"/>
      <c r="W1152" s="64"/>
    </row>
    <row r="1153" spans="2:23" s="60" customFormat="1" ht="11.25">
      <c r="B1153" s="62"/>
      <c r="G1153" s="61"/>
      <c r="H1153" s="61"/>
      <c r="S1153" s="63"/>
      <c r="W1153" s="64"/>
    </row>
    <row r="1154" spans="2:23" s="60" customFormat="1" ht="11.25">
      <c r="B1154" s="62"/>
      <c r="G1154" s="61"/>
      <c r="H1154" s="61"/>
      <c r="S1154" s="63"/>
      <c r="W1154" s="64"/>
    </row>
    <row r="1155" spans="2:23" s="60" customFormat="1" ht="11.25">
      <c r="B1155" s="62"/>
      <c r="G1155" s="61"/>
      <c r="H1155" s="61"/>
      <c r="S1155" s="63"/>
      <c r="W1155" s="64"/>
    </row>
    <row r="1156" spans="2:23" s="60" customFormat="1" ht="11.25">
      <c r="B1156" s="62"/>
      <c r="G1156" s="61"/>
      <c r="H1156" s="61"/>
      <c r="S1156" s="63"/>
      <c r="W1156" s="64"/>
    </row>
    <row r="1157" spans="2:23" s="60" customFormat="1" ht="11.25">
      <c r="B1157" s="62"/>
      <c r="G1157" s="61"/>
      <c r="H1157" s="61"/>
      <c r="S1157" s="63"/>
      <c r="W1157" s="64"/>
    </row>
    <row r="1158" spans="2:23" s="60" customFormat="1" ht="11.25">
      <c r="B1158" s="62"/>
      <c r="G1158" s="61"/>
      <c r="H1158" s="61"/>
      <c r="S1158" s="63"/>
      <c r="W1158" s="64"/>
    </row>
    <row r="1159" spans="2:23" s="60" customFormat="1" ht="11.25">
      <c r="B1159" s="62"/>
      <c r="G1159" s="61"/>
      <c r="H1159" s="61"/>
      <c r="S1159" s="63"/>
      <c r="W1159" s="64"/>
    </row>
    <row r="1160" spans="2:23" s="60" customFormat="1" ht="11.25">
      <c r="B1160" s="62"/>
      <c r="G1160" s="61"/>
      <c r="H1160" s="61"/>
      <c r="S1160" s="63"/>
      <c r="W1160" s="64"/>
    </row>
    <row r="1161" spans="2:23" s="60" customFormat="1" ht="11.25">
      <c r="B1161" s="62"/>
      <c r="G1161" s="61"/>
      <c r="H1161" s="61"/>
      <c r="S1161" s="63"/>
      <c r="W1161" s="64"/>
    </row>
    <row r="1162" spans="2:23" s="60" customFormat="1" ht="11.25">
      <c r="B1162" s="62"/>
      <c r="G1162" s="61"/>
      <c r="H1162" s="61"/>
      <c r="S1162" s="63"/>
      <c r="W1162" s="64"/>
    </row>
    <row r="1163" spans="2:23" s="60" customFormat="1" ht="11.25">
      <c r="B1163" s="62"/>
      <c r="G1163" s="61"/>
      <c r="H1163" s="61"/>
      <c r="S1163" s="63"/>
      <c r="W1163" s="64"/>
    </row>
    <row r="1164" spans="2:23" s="60" customFormat="1" ht="11.25">
      <c r="B1164" s="62"/>
      <c r="G1164" s="61"/>
      <c r="H1164" s="61"/>
      <c r="S1164" s="63"/>
      <c r="W1164" s="64"/>
    </row>
    <row r="1165" spans="2:23" s="60" customFormat="1" ht="11.25">
      <c r="B1165" s="62"/>
      <c r="G1165" s="61"/>
      <c r="H1165" s="61"/>
      <c r="S1165" s="63"/>
      <c r="W1165" s="64"/>
    </row>
    <row r="1166" spans="2:23" s="60" customFormat="1" ht="11.25">
      <c r="B1166" s="62"/>
      <c r="G1166" s="61"/>
      <c r="H1166" s="61"/>
      <c r="S1166" s="63"/>
      <c r="W1166" s="64"/>
    </row>
    <row r="1167" spans="2:23" s="60" customFormat="1" ht="11.25">
      <c r="B1167" s="62"/>
      <c r="G1167" s="61"/>
      <c r="H1167" s="61"/>
      <c r="S1167" s="63"/>
      <c r="W1167" s="64"/>
    </row>
    <row r="1168" spans="2:23" s="60" customFormat="1" ht="11.25">
      <c r="B1168" s="62"/>
      <c r="G1168" s="61"/>
      <c r="H1168" s="61"/>
      <c r="S1168" s="63"/>
      <c r="W1168" s="64"/>
    </row>
    <row r="1169" spans="2:23" s="60" customFormat="1" ht="11.25">
      <c r="B1169" s="62"/>
      <c r="G1169" s="61"/>
      <c r="H1169" s="61"/>
      <c r="S1169" s="63"/>
      <c r="W1169" s="64"/>
    </row>
    <row r="1170" spans="2:23" s="60" customFormat="1" ht="11.25">
      <c r="B1170" s="62"/>
      <c r="G1170" s="61"/>
      <c r="H1170" s="61"/>
      <c r="S1170" s="63"/>
      <c r="W1170" s="64"/>
    </row>
    <row r="1171" spans="2:23" s="60" customFormat="1" ht="11.25">
      <c r="B1171" s="62"/>
      <c r="G1171" s="61"/>
      <c r="H1171" s="61"/>
      <c r="S1171" s="63"/>
      <c r="W1171" s="64"/>
    </row>
    <row r="1172" spans="2:23" s="60" customFormat="1" ht="11.25">
      <c r="B1172" s="62"/>
      <c r="G1172" s="61"/>
      <c r="H1172" s="61"/>
      <c r="S1172" s="63"/>
      <c r="W1172" s="64"/>
    </row>
    <row r="1173" spans="2:23" s="60" customFormat="1" ht="11.25">
      <c r="B1173" s="62"/>
      <c r="G1173" s="61"/>
      <c r="H1173" s="61"/>
      <c r="S1173" s="63"/>
      <c r="W1173" s="64"/>
    </row>
    <row r="1174" spans="2:23" s="60" customFormat="1" ht="11.25">
      <c r="B1174" s="62"/>
      <c r="G1174" s="61"/>
      <c r="H1174" s="61"/>
      <c r="S1174" s="63"/>
      <c r="W1174" s="64"/>
    </row>
    <row r="1175" spans="2:23" s="60" customFormat="1" ht="11.25">
      <c r="B1175" s="62"/>
      <c r="G1175" s="61"/>
      <c r="H1175" s="61"/>
      <c r="S1175" s="63"/>
      <c r="W1175" s="64"/>
    </row>
    <row r="1176" spans="2:23" s="60" customFormat="1" ht="11.25">
      <c r="B1176" s="62"/>
      <c r="G1176" s="61"/>
      <c r="H1176" s="61"/>
      <c r="S1176" s="63"/>
      <c r="W1176" s="64"/>
    </row>
    <row r="1177" spans="2:23" s="60" customFormat="1" ht="11.25">
      <c r="B1177" s="62"/>
      <c r="G1177" s="61"/>
      <c r="H1177" s="61"/>
      <c r="S1177" s="63"/>
      <c r="W1177" s="64"/>
    </row>
    <row r="1178" spans="2:23" s="60" customFormat="1" ht="11.25">
      <c r="B1178" s="62"/>
      <c r="G1178" s="61"/>
      <c r="H1178" s="61"/>
      <c r="S1178" s="63"/>
      <c r="W1178" s="64"/>
    </row>
    <row r="1179" spans="2:23" s="60" customFormat="1" ht="11.25">
      <c r="B1179" s="62"/>
      <c r="G1179" s="61"/>
      <c r="H1179" s="61"/>
      <c r="S1179" s="63"/>
      <c r="W1179" s="64"/>
    </row>
    <row r="1180" spans="2:23" s="60" customFormat="1" ht="11.25">
      <c r="B1180" s="62"/>
      <c r="G1180" s="61"/>
      <c r="H1180" s="61"/>
      <c r="S1180" s="63"/>
      <c r="W1180" s="64"/>
    </row>
    <row r="1181" spans="2:23" s="60" customFormat="1" ht="11.25">
      <c r="B1181" s="62"/>
      <c r="G1181" s="61"/>
      <c r="H1181" s="61"/>
      <c r="S1181" s="63"/>
      <c r="W1181" s="64"/>
    </row>
    <row r="1182" spans="2:23" s="60" customFormat="1" ht="11.25">
      <c r="B1182" s="62"/>
      <c r="G1182" s="61"/>
      <c r="H1182" s="61"/>
      <c r="S1182" s="63"/>
      <c r="W1182" s="64"/>
    </row>
    <row r="1183" spans="2:23" s="60" customFormat="1" ht="11.25">
      <c r="B1183" s="62"/>
      <c r="G1183" s="61"/>
      <c r="H1183" s="61"/>
      <c r="S1183" s="63"/>
      <c r="W1183" s="64"/>
    </row>
    <row r="1184" spans="2:23" s="60" customFormat="1" ht="11.25">
      <c r="B1184" s="62"/>
      <c r="G1184" s="61"/>
      <c r="H1184" s="61"/>
      <c r="S1184" s="63"/>
      <c r="W1184" s="64"/>
    </row>
    <row r="1185" spans="2:23" s="60" customFormat="1" ht="11.25">
      <c r="B1185" s="62"/>
      <c r="G1185" s="61"/>
      <c r="H1185" s="61"/>
      <c r="S1185" s="63"/>
      <c r="W1185" s="64"/>
    </row>
    <row r="1186" spans="2:23" s="60" customFormat="1" ht="11.25">
      <c r="B1186" s="62"/>
      <c r="G1186" s="61"/>
      <c r="H1186" s="61"/>
      <c r="S1186" s="63"/>
      <c r="W1186" s="64"/>
    </row>
    <row r="1187" spans="2:23" s="60" customFormat="1" ht="11.25">
      <c r="B1187" s="62"/>
      <c r="G1187" s="61"/>
      <c r="H1187" s="61"/>
      <c r="S1187" s="63"/>
      <c r="W1187" s="64"/>
    </row>
    <row r="1188" spans="2:23" s="60" customFormat="1" ht="11.25">
      <c r="B1188" s="62"/>
      <c r="G1188" s="61"/>
      <c r="H1188" s="61"/>
      <c r="S1188" s="63"/>
      <c r="W1188" s="64"/>
    </row>
    <row r="1189" spans="2:23" s="60" customFormat="1" ht="11.25">
      <c r="B1189" s="62"/>
      <c r="G1189" s="61"/>
      <c r="H1189" s="61"/>
      <c r="S1189" s="63"/>
      <c r="W1189" s="64"/>
    </row>
    <row r="1190" spans="2:23" s="60" customFormat="1" ht="11.25">
      <c r="B1190" s="62"/>
      <c r="G1190" s="61"/>
      <c r="H1190" s="61"/>
      <c r="S1190" s="63"/>
      <c r="W1190" s="64"/>
    </row>
    <row r="1191" spans="2:23" s="60" customFormat="1" ht="11.25">
      <c r="B1191" s="62"/>
      <c r="G1191" s="61"/>
      <c r="H1191" s="61"/>
      <c r="S1191" s="63"/>
      <c r="W1191" s="64"/>
    </row>
    <row r="1192" spans="2:23" s="60" customFormat="1" ht="11.25">
      <c r="B1192" s="62"/>
      <c r="G1192" s="61"/>
      <c r="H1192" s="61"/>
      <c r="S1192" s="63"/>
      <c r="W1192" s="64"/>
    </row>
    <row r="1193" spans="2:23" s="60" customFormat="1" ht="11.25">
      <c r="B1193" s="62"/>
      <c r="G1193" s="61"/>
      <c r="H1193" s="61"/>
      <c r="S1193" s="63"/>
      <c r="W1193" s="64"/>
    </row>
    <row r="1194" spans="2:23" s="60" customFormat="1" ht="11.25">
      <c r="B1194" s="62"/>
      <c r="G1194" s="61"/>
      <c r="H1194" s="61"/>
      <c r="S1194" s="63"/>
      <c r="W1194" s="64"/>
    </row>
    <row r="1195" spans="2:23" s="60" customFormat="1" ht="11.25">
      <c r="B1195" s="62"/>
      <c r="G1195" s="61"/>
      <c r="H1195" s="61"/>
      <c r="S1195" s="63"/>
      <c r="W1195" s="64"/>
    </row>
    <row r="1196" spans="2:23" s="60" customFormat="1" ht="11.25">
      <c r="B1196" s="62"/>
      <c r="G1196" s="61"/>
      <c r="H1196" s="61"/>
      <c r="S1196" s="63"/>
      <c r="W1196" s="64"/>
    </row>
    <row r="1197" spans="2:23" s="60" customFormat="1" ht="11.25">
      <c r="B1197" s="62"/>
      <c r="G1197" s="61"/>
      <c r="H1197" s="61"/>
      <c r="S1197" s="63"/>
      <c r="W1197" s="64"/>
    </row>
    <row r="1198" spans="2:23" s="60" customFormat="1" ht="11.25">
      <c r="B1198" s="62"/>
      <c r="G1198" s="61"/>
      <c r="H1198" s="61"/>
      <c r="S1198" s="63"/>
      <c r="W1198" s="64"/>
    </row>
    <row r="1199" spans="2:23" s="60" customFormat="1" ht="11.25">
      <c r="B1199" s="62"/>
      <c r="G1199" s="61"/>
      <c r="H1199" s="61"/>
      <c r="S1199" s="63"/>
      <c r="W1199" s="64"/>
    </row>
    <row r="1200" spans="2:23" s="60" customFormat="1" ht="11.25">
      <c r="B1200" s="62"/>
      <c r="G1200" s="61"/>
      <c r="H1200" s="61"/>
      <c r="S1200" s="63"/>
      <c r="W1200" s="64"/>
    </row>
    <row r="1201" spans="2:23" s="60" customFormat="1" ht="11.25">
      <c r="B1201" s="62"/>
      <c r="G1201" s="61"/>
      <c r="H1201" s="61"/>
      <c r="S1201" s="63"/>
      <c r="W1201" s="64"/>
    </row>
    <row r="1202" spans="2:23" s="60" customFormat="1" ht="11.25">
      <c r="B1202" s="62"/>
      <c r="G1202" s="61"/>
      <c r="H1202" s="61"/>
      <c r="S1202" s="63"/>
      <c r="W1202" s="64"/>
    </row>
    <row r="1203" spans="2:23" s="60" customFormat="1" ht="11.25">
      <c r="B1203" s="62"/>
      <c r="G1203" s="61"/>
      <c r="H1203" s="61"/>
      <c r="S1203" s="63"/>
      <c r="W1203" s="64"/>
    </row>
    <row r="1204" spans="2:23" s="60" customFormat="1" ht="11.25">
      <c r="B1204" s="62"/>
      <c r="G1204" s="61"/>
      <c r="H1204" s="61"/>
      <c r="S1204" s="63"/>
      <c r="W1204" s="64"/>
    </row>
    <row r="1205" spans="2:23" s="60" customFormat="1" ht="11.25">
      <c r="B1205" s="62"/>
      <c r="G1205" s="61"/>
      <c r="H1205" s="61"/>
      <c r="S1205" s="63"/>
      <c r="W1205" s="64"/>
    </row>
    <row r="1206" spans="2:23" s="60" customFormat="1" ht="11.25">
      <c r="B1206" s="62"/>
      <c r="G1206" s="61"/>
      <c r="H1206" s="61"/>
      <c r="S1206" s="63"/>
      <c r="W1206" s="64"/>
    </row>
    <row r="1207" spans="2:23" s="60" customFormat="1" ht="11.25">
      <c r="B1207" s="62"/>
      <c r="G1207" s="61"/>
      <c r="H1207" s="61"/>
      <c r="S1207" s="63"/>
      <c r="W1207" s="64"/>
    </row>
    <row r="1208" spans="2:23" s="60" customFormat="1" ht="11.25">
      <c r="B1208" s="62"/>
      <c r="G1208" s="61"/>
      <c r="H1208" s="61"/>
      <c r="S1208" s="63"/>
      <c r="W1208" s="64"/>
    </row>
    <row r="1209" spans="2:23" s="60" customFormat="1" ht="11.25">
      <c r="B1209" s="62"/>
      <c r="G1209" s="61"/>
      <c r="H1209" s="61"/>
      <c r="S1209" s="63"/>
      <c r="W1209" s="64"/>
    </row>
    <row r="1210" spans="2:23" s="60" customFormat="1" ht="11.25">
      <c r="B1210" s="62"/>
      <c r="G1210" s="61"/>
      <c r="H1210" s="61"/>
      <c r="S1210" s="63"/>
      <c r="W1210" s="64"/>
    </row>
    <row r="1211" spans="2:23" s="60" customFormat="1" ht="11.25">
      <c r="B1211" s="62"/>
      <c r="G1211" s="61"/>
      <c r="H1211" s="61"/>
      <c r="S1211" s="63"/>
      <c r="W1211" s="64"/>
    </row>
    <row r="1212" spans="2:23" s="60" customFormat="1" ht="11.25">
      <c r="B1212" s="62"/>
      <c r="G1212" s="61"/>
      <c r="H1212" s="61"/>
      <c r="S1212" s="63"/>
      <c r="W1212" s="64"/>
    </row>
    <row r="1213" spans="2:23" s="60" customFormat="1" ht="11.25">
      <c r="B1213" s="62"/>
      <c r="G1213" s="61"/>
      <c r="H1213" s="61"/>
      <c r="S1213" s="63"/>
      <c r="W1213" s="64"/>
    </row>
    <row r="1214" spans="2:23" s="60" customFormat="1" ht="11.25">
      <c r="B1214" s="62"/>
      <c r="G1214" s="61"/>
      <c r="H1214" s="61"/>
      <c r="S1214" s="63"/>
      <c r="W1214" s="64"/>
    </row>
    <row r="1215" spans="2:23" s="60" customFormat="1" ht="11.25">
      <c r="B1215" s="62"/>
      <c r="G1215" s="61"/>
      <c r="H1215" s="61"/>
      <c r="S1215" s="63"/>
      <c r="W1215" s="64"/>
    </row>
    <row r="1216" spans="2:23" s="60" customFormat="1" ht="11.25">
      <c r="B1216" s="62"/>
      <c r="G1216" s="61"/>
      <c r="H1216" s="61"/>
      <c r="S1216" s="63"/>
      <c r="W1216" s="64"/>
    </row>
    <row r="1217" spans="2:23" s="60" customFormat="1" ht="11.25">
      <c r="B1217" s="62"/>
      <c r="G1217" s="61"/>
      <c r="H1217" s="61"/>
      <c r="S1217" s="63"/>
      <c r="W1217" s="64"/>
    </row>
    <row r="1218" spans="2:23" s="60" customFormat="1" ht="11.25">
      <c r="B1218" s="62"/>
      <c r="G1218" s="61"/>
      <c r="H1218" s="61"/>
      <c r="S1218" s="63"/>
      <c r="W1218" s="64"/>
    </row>
    <row r="1219" spans="2:23" s="60" customFormat="1" ht="11.25">
      <c r="B1219" s="62"/>
      <c r="G1219" s="61"/>
      <c r="H1219" s="61"/>
      <c r="S1219" s="63"/>
      <c r="W1219" s="64"/>
    </row>
    <row r="1220" spans="2:23" s="60" customFormat="1" ht="11.25">
      <c r="B1220" s="62"/>
      <c r="G1220" s="61"/>
      <c r="H1220" s="61"/>
      <c r="S1220" s="63"/>
      <c r="W1220" s="64"/>
    </row>
    <row r="1221" spans="2:23" s="60" customFormat="1" ht="11.25">
      <c r="B1221" s="62"/>
      <c r="G1221" s="61"/>
      <c r="H1221" s="61"/>
      <c r="S1221" s="63"/>
      <c r="W1221" s="64"/>
    </row>
    <row r="1222" spans="2:23" s="60" customFormat="1" ht="11.25">
      <c r="B1222" s="62"/>
      <c r="G1222" s="61"/>
      <c r="H1222" s="61"/>
      <c r="S1222" s="63"/>
      <c r="W1222" s="64"/>
    </row>
    <row r="1223" spans="2:23" s="60" customFormat="1" ht="11.25">
      <c r="B1223" s="62"/>
      <c r="G1223" s="61"/>
      <c r="H1223" s="61"/>
      <c r="S1223" s="63"/>
      <c r="W1223" s="64"/>
    </row>
    <row r="1224" spans="2:23" s="60" customFormat="1" ht="11.25">
      <c r="B1224" s="62"/>
      <c r="G1224" s="61"/>
      <c r="H1224" s="61"/>
      <c r="S1224" s="63"/>
      <c r="W1224" s="64"/>
    </row>
    <row r="1225" spans="2:23" s="60" customFormat="1" ht="11.25">
      <c r="B1225" s="62"/>
      <c r="G1225" s="61"/>
      <c r="H1225" s="61"/>
      <c r="S1225" s="63"/>
      <c r="W1225" s="64"/>
    </row>
    <row r="1226" spans="2:23" s="60" customFormat="1" ht="11.25">
      <c r="B1226" s="62"/>
      <c r="G1226" s="61"/>
      <c r="H1226" s="61"/>
      <c r="S1226" s="63"/>
      <c r="W1226" s="64"/>
    </row>
    <row r="1227" spans="2:23" s="60" customFormat="1" ht="11.25">
      <c r="B1227" s="62"/>
      <c r="G1227" s="61"/>
      <c r="H1227" s="61"/>
      <c r="S1227" s="63"/>
      <c r="W1227" s="64"/>
    </row>
    <row r="1228" spans="2:23" s="60" customFormat="1" ht="11.25">
      <c r="B1228" s="62"/>
      <c r="G1228" s="61"/>
      <c r="H1228" s="61"/>
      <c r="S1228" s="63"/>
      <c r="W1228" s="64"/>
    </row>
    <row r="1229" spans="2:23" s="60" customFormat="1" ht="11.25">
      <c r="B1229" s="62"/>
      <c r="G1229" s="61"/>
      <c r="H1229" s="61"/>
      <c r="S1229" s="63"/>
      <c r="W1229" s="64"/>
    </row>
    <row r="1230" spans="2:23" s="60" customFormat="1" ht="11.25">
      <c r="B1230" s="62"/>
      <c r="G1230" s="61"/>
      <c r="H1230" s="61"/>
      <c r="S1230" s="63"/>
      <c r="W1230" s="64"/>
    </row>
    <row r="1231" spans="2:23" s="60" customFormat="1" ht="11.25">
      <c r="B1231" s="62"/>
      <c r="G1231" s="61"/>
      <c r="H1231" s="61"/>
      <c r="S1231" s="63"/>
      <c r="W1231" s="64"/>
    </row>
    <row r="1232" spans="2:23" s="60" customFormat="1" ht="11.25">
      <c r="B1232" s="62"/>
      <c r="G1232" s="61"/>
      <c r="H1232" s="61"/>
      <c r="S1232" s="63"/>
      <c r="W1232" s="64"/>
    </row>
    <row r="1233" spans="2:23" s="60" customFormat="1" ht="11.25">
      <c r="B1233" s="62"/>
      <c r="G1233" s="61"/>
      <c r="H1233" s="61"/>
      <c r="S1233" s="63"/>
      <c r="W1233" s="64"/>
    </row>
    <row r="1234" spans="2:23" s="60" customFormat="1" ht="11.25">
      <c r="B1234" s="62"/>
      <c r="G1234" s="61"/>
      <c r="H1234" s="61"/>
      <c r="S1234" s="63"/>
      <c r="W1234" s="64"/>
    </row>
    <row r="1235" spans="2:23" s="60" customFormat="1" ht="11.25">
      <c r="B1235" s="62"/>
      <c r="G1235" s="61"/>
      <c r="H1235" s="61"/>
      <c r="S1235" s="63"/>
      <c r="W1235" s="64"/>
    </row>
    <row r="1236" spans="2:23" s="60" customFormat="1" ht="11.25">
      <c r="B1236" s="62"/>
      <c r="G1236" s="61"/>
      <c r="H1236" s="61"/>
      <c r="S1236" s="63"/>
      <c r="W1236" s="64"/>
    </row>
    <row r="1237" spans="2:23" s="60" customFormat="1" ht="11.25">
      <c r="B1237" s="62"/>
      <c r="G1237" s="61"/>
      <c r="H1237" s="61"/>
      <c r="S1237" s="63"/>
      <c r="W1237" s="64"/>
    </row>
    <row r="1238" spans="2:23" s="60" customFormat="1" ht="11.25">
      <c r="B1238" s="62"/>
      <c r="G1238" s="61"/>
      <c r="H1238" s="61"/>
      <c r="S1238" s="63"/>
      <c r="W1238" s="64"/>
    </row>
    <row r="1239" spans="2:23" s="60" customFormat="1" ht="11.25">
      <c r="B1239" s="62"/>
      <c r="G1239" s="61"/>
      <c r="H1239" s="61"/>
      <c r="S1239" s="63"/>
      <c r="W1239" s="64"/>
    </row>
    <row r="1240" spans="2:23" s="60" customFormat="1" ht="11.25">
      <c r="B1240" s="62"/>
      <c r="G1240" s="61"/>
      <c r="H1240" s="61"/>
      <c r="S1240" s="63"/>
      <c r="W1240" s="64"/>
    </row>
    <row r="1241" spans="2:23" s="60" customFormat="1" ht="11.25">
      <c r="B1241" s="62"/>
      <c r="G1241" s="61"/>
      <c r="H1241" s="61"/>
      <c r="S1241" s="63"/>
      <c r="W1241" s="64"/>
    </row>
    <row r="1242" spans="2:23" s="60" customFormat="1" ht="11.25">
      <c r="B1242" s="62"/>
      <c r="G1242" s="61"/>
      <c r="H1242" s="61"/>
      <c r="S1242" s="63"/>
      <c r="W1242" s="64"/>
    </row>
    <row r="1243" spans="2:23" s="60" customFormat="1" ht="11.25">
      <c r="B1243" s="62"/>
      <c r="G1243" s="61"/>
      <c r="H1243" s="61"/>
      <c r="S1243" s="63"/>
      <c r="W1243" s="64"/>
    </row>
    <row r="1244" spans="2:23" s="60" customFormat="1" ht="11.25">
      <c r="B1244" s="62"/>
      <c r="G1244" s="61"/>
      <c r="H1244" s="61"/>
      <c r="S1244" s="63"/>
      <c r="W1244" s="64"/>
    </row>
    <row r="1245" spans="2:23" s="60" customFormat="1" ht="11.25">
      <c r="B1245" s="62"/>
      <c r="G1245" s="61"/>
      <c r="H1245" s="61"/>
      <c r="S1245" s="63"/>
      <c r="W1245" s="64"/>
    </row>
    <row r="1246" spans="2:23" s="60" customFormat="1" ht="11.25">
      <c r="B1246" s="62"/>
      <c r="G1246" s="61"/>
      <c r="H1246" s="61"/>
      <c r="S1246" s="63"/>
      <c r="W1246" s="64"/>
    </row>
    <row r="1247" spans="2:23" s="60" customFormat="1" ht="11.25">
      <c r="B1247" s="62"/>
      <c r="G1247" s="61"/>
      <c r="H1247" s="61"/>
      <c r="S1247" s="63"/>
      <c r="W1247" s="64"/>
    </row>
    <row r="1248" spans="2:23" s="60" customFormat="1" ht="11.25">
      <c r="B1248" s="62"/>
      <c r="G1248" s="61"/>
      <c r="H1248" s="61"/>
      <c r="S1248" s="63"/>
      <c r="W1248" s="64"/>
    </row>
    <row r="1249" spans="2:23" s="60" customFormat="1" ht="11.25">
      <c r="B1249" s="62"/>
      <c r="G1249" s="61"/>
      <c r="H1249" s="61"/>
      <c r="S1249" s="63"/>
      <c r="W1249" s="64"/>
    </row>
    <row r="1250" spans="2:23" s="60" customFormat="1" ht="11.25">
      <c r="B1250" s="62"/>
      <c r="G1250" s="61"/>
      <c r="H1250" s="61"/>
      <c r="S1250" s="63"/>
      <c r="W1250" s="64"/>
    </row>
    <row r="1251" spans="2:23" s="60" customFormat="1" ht="11.25">
      <c r="B1251" s="62"/>
      <c r="G1251" s="61"/>
      <c r="H1251" s="61"/>
      <c r="S1251" s="63"/>
      <c r="W1251" s="64"/>
    </row>
    <row r="1252" spans="2:23" s="60" customFormat="1" ht="11.25">
      <c r="B1252" s="62"/>
      <c r="G1252" s="61"/>
      <c r="H1252" s="61"/>
      <c r="S1252" s="63"/>
      <c r="W1252" s="64"/>
    </row>
    <row r="1253" spans="2:23" s="60" customFormat="1" ht="11.25">
      <c r="B1253" s="62"/>
      <c r="G1253" s="61"/>
      <c r="H1253" s="61"/>
      <c r="S1253" s="63"/>
      <c r="W1253" s="64"/>
    </row>
    <row r="1254" spans="2:23" s="60" customFormat="1" ht="11.25">
      <c r="B1254" s="62"/>
      <c r="G1254" s="61"/>
      <c r="H1254" s="61"/>
      <c r="S1254" s="63"/>
      <c r="W1254" s="64"/>
    </row>
    <row r="1255" spans="2:23" s="60" customFormat="1" ht="11.25">
      <c r="B1255" s="62"/>
      <c r="G1255" s="61"/>
      <c r="H1255" s="61"/>
      <c r="S1255" s="63"/>
      <c r="W1255" s="64"/>
    </row>
    <row r="1256" spans="2:23" s="60" customFormat="1" ht="11.25">
      <c r="B1256" s="62"/>
      <c r="G1256" s="61"/>
      <c r="H1256" s="61"/>
      <c r="S1256" s="63"/>
      <c r="W1256" s="64"/>
    </row>
    <row r="1257" spans="2:23" s="60" customFormat="1" ht="11.25">
      <c r="B1257" s="62"/>
      <c r="G1257" s="61"/>
      <c r="H1257" s="61"/>
      <c r="S1257" s="63"/>
      <c r="W1257" s="64"/>
    </row>
    <row r="1258" spans="2:23" s="60" customFormat="1" ht="11.25">
      <c r="B1258" s="62"/>
      <c r="G1258" s="61"/>
      <c r="H1258" s="61"/>
      <c r="S1258" s="63"/>
      <c r="W1258" s="64"/>
    </row>
    <row r="1259" spans="2:23" s="60" customFormat="1" ht="11.25">
      <c r="B1259" s="62"/>
      <c r="G1259" s="61"/>
      <c r="H1259" s="61"/>
      <c r="S1259" s="63"/>
      <c r="W1259" s="64"/>
    </row>
    <row r="1260" spans="2:23" s="60" customFormat="1" ht="11.25">
      <c r="B1260" s="62"/>
      <c r="G1260" s="61"/>
      <c r="H1260" s="61"/>
      <c r="S1260" s="63"/>
      <c r="W1260" s="64"/>
    </row>
    <row r="1261" spans="2:23" s="60" customFormat="1" ht="11.25">
      <c r="B1261" s="62"/>
      <c r="G1261" s="61"/>
      <c r="H1261" s="61"/>
      <c r="S1261" s="63"/>
      <c r="W1261" s="64"/>
    </row>
    <row r="1262" spans="2:23" s="60" customFormat="1" ht="11.25">
      <c r="B1262" s="62"/>
      <c r="G1262" s="61"/>
      <c r="H1262" s="61"/>
      <c r="S1262" s="63"/>
      <c r="W1262" s="64"/>
    </row>
    <row r="1263" spans="2:23" s="60" customFormat="1" ht="11.25">
      <c r="B1263" s="62"/>
      <c r="G1263" s="61"/>
      <c r="H1263" s="61"/>
      <c r="S1263" s="63"/>
      <c r="W1263" s="64"/>
    </row>
    <row r="1264" spans="2:23" s="60" customFormat="1" ht="11.25">
      <c r="B1264" s="62"/>
      <c r="G1264" s="61"/>
      <c r="H1264" s="61"/>
      <c r="S1264" s="63"/>
      <c r="W1264" s="64"/>
    </row>
    <row r="1265" spans="2:23" s="60" customFormat="1" ht="11.25">
      <c r="B1265" s="62"/>
      <c r="G1265" s="61"/>
      <c r="H1265" s="61"/>
      <c r="S1265" s="63"/>
      <c r="W1265" s="64"/>
    </row>
    <row r="1266" spans="2:23" s="60" customFormat="1" ht="11.25">
      <c r="B1266" s="62"/>
      <c r="G1266" s="61"/>
      <c r="H1266" s="61"/>
      <c r="S1266" s="63"/>
      <c r="W1266" s="64"/>
    </row>
    <row r="1267" spans="2:23" s="60" customFormat="1" ht="11.25">
      <c r="B1267" s="62"/>
      <c r="G1267" s="61"/>
      <c r="H1267" s="61"/>
      <c r="S1267" s="63"/>
      <c r="W1267" s="64"/>
    </row>
    <row r="1268" spans="2:23" s="60" customFormat="1" ht="11.25">
      <c r="B1268" s="62"/>
      <c r="G1268" s="61"/>
      <c r="H1268" s="61"/>
      <c r="S1268" s="63"/>
      <c r="W1268" s="64"/>
    </row>
    <row r="1269" spans="2:23" s="60" customFormat="1" ht="11.25">
      <c r="B1269" s="62"/>
      <c r="G1269" s="61"/>
      <c r="H1269" s="61"/>
      <c r="S1269" s="63"/>
      <c r="W1269" s="64"/>
    </row>
    <row r="1270" spans="2:23" s="60" customFormat="1" ht="11.25">
      <c r="B1270" s="62"/>
      <c r="G1270" s="61"/>
      <c r="H1270" s="61"/>
      <c r="S1270" s="63"/>
      <c r="W1270" s="64"/>
    </row>
    <row r="1271" spans="2:23" s="60" customFormat="1" ht="11.25">
      <c r="B1271" s="62"/>
      <c r="G1271" s="61"/>
      <c r="H1271" s="61"/>
      <c r="S1271" s="63"/>
      <c r="W1271" s="64"/>
    </row>
    <row r="1272" spans="2:23" s="60" customFormat="1" ht="11.25">
      <c r="B1272" s="62"/>
      <c r="G1272" s="61"/>
      <c r="H1272" s="61"/>
      <c r="S1272" s="63"/>
      <c r="W1272" s="64"/>
    </row>
    <row r="1273" spans="2:23" s="60" customFormat="1" ht="11.25">
      <c r="B1273" s="62"/>
      <c r="G1273" s="61"/>
      <c r="H1273" s="61"/>
      <c r="S1273" s="63"/>
      <c r="W1273" s="64"/>
    </row>
    <row r="1274" spans="2:23" s="60" customFormat="1" ht="11.25">
      <c r="B1274" s="62"/>
      <c r="G1274" s="61"/>
      <c r="H1274" s="61"/>
      <c r="S1274" s="63"/>
      <c r="W1274" s="64"/>
    </row>
    <row r="1275" spans="2:23" s="60" customFormat="1" ht="11.25">
      <c r="B1275" s="62"/>
      <c r="G1275" s="61"/>
      <c r="H1275" s="61"/>
      <c r="S1275" s="63"/>
      <c r="W1275" s="64"/>
    </row>
    <row r="1276" spans="2:23" s="60" customFormat="1" ht="11.25">
      <c r="B1276" s="62"/>
      <c r="G1276" s="61"/>
      <c r="H1276" s="61"/>
      <c r="S1276" s="63"/>
      <c r="W1276" s="64"/>
    </row>
    <row r="1277" spans="2:23" s="60" customFormat="1" ht="11.25">
      <c r="B1277" s="62"/>
      <c r="G1277" s="61"/>
      <c r="H1277" s="61"/>
      <c r="S1277" s="63"/>
      <c r="W1277" s="64"/>
    </row>
    <row r="1278" spans="2:23" s="60" customFormat="1" ht="11.25">
      <c r="B1278" s="62"/>
      <c r="G1278" s="61"/>
      <c r="H1278" s="61"/>
      <c r="S1278" s="63"/>
      <c r="W1278" s="64"/>
    </row>
    <row r="1279" spans="2:23" s="60" customFormat="1" ht="11.25">
      <c r="B1279" s="62"/>
      <c r="G1279" s="61"/>
      <c r="H1279" s="61"/>
      <c r="S1279" s="63"/>
      <c r="W1279" s="64"/>
    </row>
    <row r="1280" spans="2:23" s="60" customFormat="1" ht="11.25">
      <c r="B1280" s="62"/>
      <c r="G1280" s="61"/>
      <c r="H1280" s="61"/>
      <c r="S1280" s="63"/>
      <c r="W1280" s="64"/>
    </row>
    <row r="1281" spans="2:23" s="60" customFormat="1" ht="11.25">
      <c r="B1281" s="62"/>
      <c r="G1281" s="61"/>
      <c r="H1281" s="61"/>
      <c r="S1281" s="63"/>
      <c r="W1281" s="64"/>
    </row>
    <row r="1282" spans="2:23" s="60" customFormat="1" ht="11.25">
      <c r="B1282" s="62"/>
      <c r="G1282" s="61"/>
      <c r="H1282" s="61"/>
      <c r="S1282" s="63"/>
      <c r="W1282" s="64"/>
    </row>
    <row r="1283" spans="2:23" s="60" customFormat="1" ht="11.25">
      <c r="B1283" s="62"/>
      <c r="G1283" s="61"/>
      <c r="H1283" s="61"/>
      <c r="S1283" s="63"/>
      <c r="W1283" s="64"/>
    </row>
    <row r="1284" spans="2:23" s="60" customFormat="1" ht="11.25">
      <c r="B1284" s="62"/>
      <c r="G1284" s="61"/>
      <c r="H1284" s="61"/>
      <c r="S1284" s="63"/>
      <c r="W1284" s="64"/>
    </row>
    <row r="1285" spans="2:23" s="60" customFormat="1" ht="11.25">
      <c r="B1285" s="62"/>
      <c r="G1285" s="61"/>
      <c r="H1285" s="61"/>
      <c r="S1285" s="63"/>
      <c r="W1285" s="64"/>
    </row>
    <row r="1286" spans="2:23" s="60" customFormat="1" ht="11.25">
      <c r="B1286" s="62"/>
      <c r="G1286" s="61"/>
      <c r="H1286" s="61"/>
      <c r="S1286" s="63"/>
      <c r="W1286" s="64"/>
    </row>
    <row r="1287" spans="2:23" s="60" customFormat="1" ht="11.25">
      <c r="B1287" s="62"/>
      <c r="G1287" s="61"/>
      <c r="H1287" s="61"/>
      <c r="S1287" s="63"/>
      <c r="W1287" s="64"/>
    </row>
    <row r="1288" spans="2:23" s="60" customFormat="1" ht="11.25">
      <c r="B1288" s="62"/>
      <c r="G1288" s="61"/>
      <c r="H1288" s="61"/>
      <c r="S1288" s="63"/>
      <c r="W1288" s="64"/>
    </row>
    <row r="1289" spans="2:23" s="60" customFormat="1" ht="11.25">
      <c r="B1289" s="62"/>
      <c r="G1289" s="61"/>
      <c r="H1289" s="61"/>
      <c r="S1289" s="63"/>
      <c r="W1289" s="64"/>
    </row>
    <row r="1290" spans="2:23" s="60" customFormat="1" ht="11.25">
      <c r="B1290" s="62"/>
      <c r="G1290" s="61"/>
      <c r="H1290" s="61"/>
      <c r="S1290" s="63"/>
      <c r="W1290" s="64"/>
    </row>
    <row r="1291" spans="2:23" s="60" customFormat="1" ht="11.25">
      <c r="B1291" s="62"/>
      <c r="G1291" s="61"/>
      <c r="H1291" s="61"/>
      <c r="S1291" s="63"/>
      <c r="W1291" s="64"/>
    </row>
    <row r="1292" spans="2:23" s="60" customFormat="1" ht="11.25">
      <c r="B1292" s="62"/>
      <c r="G1292" s="61"/>
      <c r="H1292" s="61"/>
      <c r="S1292" s="63"/>
      <c r="W1292" s="64"/>
    </row>
    <row r="1293" spans="2:23" s="60" customFormat="1" ht="11.25">
      <c r="B1293" s="62"/>
      <c r="G1293" s="61"/>
      <c r="H1293" s="61"/>
      <c r="S1293" s="63"/>
      <c r="W1293" s="64"/>
    </row>
    <row r="1294" spans="2:23" s="60" customFormat="1" ht="11.25">
      <c r="B1294" s="62"/>
      <c r="G1294" s="61"/>
      <c r="H1294" s="61"/>
      <c r="S1294" s="63"/>
      <c r="W1294" s="64"/>
    </row>
    <row r="1295" spans="2:23" s="60" customFormat="1" ht="11.25">
      <c r="B1295" s="62"/>
      <c r="G1295" s="61"/>
      <c r="H1295" s="61"/>
      <c r="S1295" s="63"/>
      <c r="W1295" s="64"/>
    </row>
    <row r="1296" spans="2:23" s="60" customFormat="1" ht="11.25">
      <c r="B1296" s="62"/>
      <c r="G1296" s="61"/>
      <c r="H1296" s="61"/>
      <c r="S1296" s="63"/>
      <c r="W1296" s="64"/>
    </row>
    <row r="1297" spans="2:23" s="60" customFormat="1" ht="11.25">
      <c r="B1297" s="62"/>
      <c r="G1297" s="61"/>
      <c r="H1297" s="61"/>
      <c r="S1297" s="63"/>
      <c r="W1297" s="64"/>
    </row>
    <row r="1298" spans="2:23" s="60" customFormat="1" ht="11.25">
      <c r="B1298" s="62"/>
      <c r="G1298" s="61"/>
      <c r="H1298" s="61"/>
      <c r="S1298" s="63"/>
      <c r="W1298" s="64"/>
    </row>
    <row r="1299" spans="2:23" s="60" customFormat="1" ht="11.25">
      <c r="B1299" s="62"/>
      <c r="G1299" s="61"/>
      <c r="H1299" s="61"/>
      <c r="S1299" s="63"/>
      <c r="W1299" s="64"/>
    </row>
    <row r="1300" spans="2:23" s="60" customFormat="1" ht="11.25">
      <c r="B1300" s="62"/>
      <c r="G1300" s="61"/>
      <c r="H1300" s="61"/>
      <c r="S1300" s="63"/>
      <c r="W1300" s="64"/>
    </row>
    <row r="1301" spans="2:23" s="60" customFormat="1" ht="11.25">
      <c r="B1301" s="62"/>
      <c r="G1301" s="61"/>
      <c r="H1301" s="61"/>
      <c r="S1301" s="63"/>
      <c r="W1301" s="64"/>
    </row>
    <row r="1302" spans="2:23" s="60" customFormat="1" ht="11.25">
      <c r="B1302" s="62"/>
      <c r="G1302" s="61"/>
      <c r="H1302" s="61"/>
      <c r="S1302" s="63"/>
      <c r="W1302" s="64"/>
    </row>
    <row r="1303" spans="2:23" s="60" customFormat="1" ht="11.25">
      <c r="B1303" s="62"/>
      <c r="G1303" s="61"/>
      <c r="H1303" s="61"/>
      <c r="S1303" s="63"/>
      <c r="W1303" s="64"/>
    </row>
    <row r="1304" spans="2:23" s="60" customFormat="1" ht="11.25">
      <c r="B1304" s="62"/>
      <c r="G1304" s="61"/>
      <c r="H1304" s="61"/>
      <c r="S1304" s="63"/>
      <c r="W1304" s="64"/>
    </row>
    <row r="1305" spans="2:23" s="60" customFormat="1" ht="11.25">
      <c r="B1305" s="62"/>
      <c r="G1305" s="61"/>
      <c r="H1305" s="61"/>
      <c r="S1305" s="63"/>
      <c r="W1305" s="64"/>
    </row>
    <row r="1306" spans="2:23" s="60" customFormat="1" ht="11.25">
      <c r="B1306" s="62"/>
      <c r="G1306" s="61"/>
      <c r="H1306" s="61"/>
      <c r="S1306" s="63"/>
      <c r="W1306" s="64"/>
    </row>
    <row r="1307" spans="2:23" s="60" customFormat="1" ht="11.25">
      <c r="B1307" s="62"/>
      <c r="G1307" s="61"/>
      <c r="H1307" s="61"/>
      <c r="S1307" s="63"/>
      <c r="W1307" s="64"/>
    </row>
    <row r="1308" spans="2:23" s="60" customFormat="1" ht="11.25">
      <c r="B1308" s="62"/>
      <c r="G1308" s="61"/>
      <c r="H1308" s="61"/>
      <c r="S1308" s="63"/>
      <c r="W1308" s="64"/>
    </row>
    <row r="1309" spans="2:23" s="60" customFormat="1" ht="11.25">
      <c r="B1309" s="62"/>
      <c r="G1309" s="61"/>
      <c r="H1309" s="61"/>
      <c r="S1309" s="63"/>
      <c r="W1309" s="64"/>
    </row>
    <row r="1310" spans="2:23" s="60" customFormat="1" ht="11.25">
      <c r="B1310" s="62"/>
      <c r="G1310" s="61"/>
      <c r="H1310" s="61"/>
      <c r="S1310" s="63"/>
      <c r="W1310" s="64"/>
    </row>
    <row r="1311" spans="2:23" s="60" customFormat="1" ht="11.25">
      <c r="B1311" s="62"/>
      <c r="G1311" s="61"/>
      <c r="H1311" s="61"/>
      <c r="S1311" s="63"/>
      <c r="W1311" s="64"/>
    </row>
    <row r="1312" spans="2:23" s="60" customFormat="1" ht="11.25">
      <c r="B1312" s="62"/>
      <c r="G1312" s="61"/>
      <c r="H1312" s="61"/>
      <c r="S1312" s="63"/>
      <c r="W1312" s="64"/>
    </row>
    <row r="1313" spans="2:23" s="60" customFormat="1" ht="11.25">
      <c r="B1313" s="62"/>
      <c r="G1313" s="61"/>
      <c r="H1313" s="61"/>
      <c r="S1313" s="63"/>
      <c r="W1313" s="64"/>
    </row>
    <row r="1314" spans="2:23" s="60" customFormat="1" ht="11.25">
      <c r="B1314" s="62"/>
      <c r="G1314" s="61"/>
      <c r="H1314" s="61"/>
      <c r="S1314" s="63"/>
      <c r="W1314" s="64"/>
    </row>
    <row r="1315" spans="2:23" s="60" customFormat="1" ht="11.25">
      <c r="B1315" s="62"/>
      <c r="G1315" s="61"/>
      <c r="H1315" s="61"/>
      <c r="S1315" s="63"/>
      <c r="W1315" s="64"/>
    </row>
    <row r="1316" spans="2:23" s="60" customFormat="1" ht="11.25">
      <c r="B1316" s="62"/>
      <c r="G1316" s="61"/>
      <c r="H1316" s="61"/>
      <c r="S1316" s="63"/>
      <c r="W1316" s="64"/>
    </row>
    <row r="1317" spans="2:23" s="60" customFormat="1" ht="11.25">
      <c r="B1317" s="62"/>
      <c r="G1317" s="61"/>
      <c r="H1317" s="61"/>
      <c r="S1317" s="63"/>
      <c r="W1317" s="64"/>
    </row>
    <row r="1318" spans="2:23" s="60" customFormat="1" ht="11.25">
      <c r="B1318" s="62"/>
      <c r="G1318" s="61"/>
      <c r="H1318" s="61"/>
      <c r="S1318" s="63"/>
      <c r="W1318" s="64"/>
    </row>
    <row r="1319" spans="2:23" s="60" customFormat="1" ht="11.25">
      <c r="B1319" s="62"/>
      <c r="G1319" s="61"/>
      <c r="H1319" s="61"/>
      <c r="S1319" s="63"/>
      <c r="W1319" s="64"/>
    </row>
    <row r="1320" spans="2:23" s="60" customFormat="1" ht="11.25">
      <c r="B1320" s="62"/>
      <c r="G1320" s="61"/>
      <c r="H1320" s="61"/>
      <c r="S1320" s="63"/>
      <c r="W1320" s="64"/>
    </row>
    <row r="1321" spans="2:23" s="60" customFormat="1" ht="11.25">
      <c r="B1321" s="62"/>
      <c r="G1321" s="61"/>
      <c r="H1321" s="61"/>
      <c r="S1321" s="63"/>
      <c r="W1321" s="64"/>
    </row>
    <row r="1322" spans="2:23" s="60" customFormat="1" ht="11.25">
      <c r="B1322" s="62"/>
      <c r="G1322" s="61"/>
      <c r="H1322" s="61"/>
      <c r="S1322" s="63"/>
      <c r="W1322" s="64"/>
    </row>
    <row r="1323" spans="2:23" s="60" customFormat="1" ht="11.25">
      <c r="B1323" s="62"/>
      <c r="G1323" s="61"/>
      <c r="H1323" s="61"/>
      <c r="S1323" s="63"/>
      <c r="W1323" s="64"/>
    </row>
    <row r="1324" spans="2:23" s="60" customFormat="1" ht="11.25">
      <c r="B1324" s="62"/>
      <c r="G1324" s="61"/>
      <c r="H1324" s="61"/>
      <c r="S1324" s="63"/>
      <c r="W1324" s="64"/>
    </row>
    <row r="1325" spans="2:23" s="60" customFormat="1" ht="11.25">
      <c r="B1325" s="62"/>
      <c r="G1325" s="61"/>
      <c r="H1325" s="61"/>
      <c r="S1325" s="63"/>
      <c r="W1325" s="64"/>
    </row>
    <row r="1326" spans="2:23" s="60" customFormat="1" ht="11.25">
      <c r="B1326" s="62"/>
      <c r="G1326" s="61"/>
      <c r="H1326" s="61"/>
      <c r="S1326" s="63"/>
      <c r="W1326" s="64"/>
    </row>
    <row r="1327" spans="2:23" s="60" customFormat="1" ht="11.25">
      <c r="B1327" s="62"/>
      <c r="G1327" s="61"/>
      <c r="H1327" s="61"/>
      <c r="S1327" s="63"/>
      <c r="W1327" s="64"/>
    </row>
    <row r="1328" spans="2:23" s="60" customFormat="1" ht="11.25">
      <c r="B1328" s="62"/>
      <c r="G1328" s="61"/>
      <c r="H1328" s="61"/>
      <c r="S1328" s="63"/>
      <c r="W1328" s="64"/>
    </row>
    <row r="1329" spans="2:23" s="60" customFormat="1" ht="11.25">
      <c r="B1329" s="62"/>
      <c r="G1329" s="61"/>
      <c r="H1329" s="61"/>
      <c r="S1329" s="63"/>
      <c r="W1329" s="64"/>
    </row>
    <row r="1330" spans="2:23" s="60" customFormat="1" ht="11.25">
      <c r="B1330" s="62"/>
      <c r="G1330" s="61"/>
      <c r="H1330" s="61"/>
      <c r="S1330" s="63"/>
      <c r="W1330" s="64"/>
    </row>
    <row r="1331" spans="2:23" s="60" customFormat="1" ht="11.25">
      <c r="B1331" s="62"/>
      <c r="G1331" s="61"/>
      <c r="H1331" s="61"/>
      <c r="S1331" s="63"/>
      <c r="W1331" s="64"/>
    </row>
    <row r="1332" spans="2:23" s="60" customFormat="1" ht="11.25">
      <c r="B1332" s="62"/>
      <c r="G1332" s="61"/>
      <c r="H1332" s="61"/>
      <c r="S1332" s="63"/>
      <c r="W1332" s="64"/>
    </row>
    <row r="1333" spans="2:23" s="60" customFormat="1" ht="11.25">
      <c r="B1333" s="62"/>
      <c r="G1333" s="61"/>
      <c r="H1333" s="61"/>
      <c r="S1333" s="63"/>
      <c r="W1333" s="64"/>
    </row>
    <row r="1334" spans="2:23" s="60" customFormat="1" ht="11.25">
      <c r="B1334" s="62"/>
      <c r="G1334" s="61"/>
      <c r="H1334" s="61"/>
      <c r="S1334" s="63"/>
      <c r="W1334" s="64"/>
    </row>
    <row r="1335" spans="2:23" s="60" customFormat="1" ht="11.25">
      <c r="B1335" s="62"/>
      <c r="G1335" s="61"/>
      <c r="H1335" s="61"/>
      <c r="S1335" s="63"/>
      <c r="W1335" s="64"/>
    </row>
    <row r="1336" spans="2:23" s="60" customFormat="1" ht="11.25">
      <c r="B1336" s="62"/>
      <c r="G1336" s="61"/>
      <c r="H1336" s="61"/>
      <c r="S1336" s="63"/>
      <c r="W1336" s="64"/>
    </row>
    <row r="1337" spans="2:23" s="60" customFormat="1" ht="11.25">
      <c r="B1337" s="62"/>
      <c r="G1337" s="61"/>
      <c r="H1337" s="61"/>
      <c r="S1337" s="63"/>
      <c r="W1337" s="64"/>
    </row>
    <row r="1338" spans="2:23" s="60" customFormat="1" ht="11.25">
      <c r="B1338" s="62"/>
      <c r="G1338" s="61"/>
      <c r="H1338" s="61"/>
      <c r="S1338" s="63"/>
      <c r="W1338" s="64"/>
    </row>
    <row r="1339" spans="2:23" s="60" customFormat="1" ht="11.25">
      <c r="B1339" s="62"/>
      <c r="G1339" s="61"/>
      <c r="H1339" s="61"/>
      <c r="S1339" s="63"/>
      <c r="W1339" s="64"/>
    </row>
    <row r="1340" spans="2:23" s="60" customFormat="1" ht="11.25">
      <c r="B1340" s="62"/>
      <c r="G1340" s="61"/>
      <c r="H1340" s="61"/>
      <c r="S1340" s="63"/>
      <c r="W1340" s="64"/>
    </row>
    <row r="1341" spans="2:23" s="60" customFormat="1" ht="11.25">
      <c r="B1341" s="62"/>
      <c r="G1341" s="61"/>
      <c r="H1341" s="61"/>
      <c r="S1341" s="63"/>
      <c r="W1341" s="64"/>
    </row>
    <row r="1342" spans="2:23" s="60" customFormat="1" ht="11.25">
      <c r="B1342" s="62"/>
      <c r="G1342" s="61"/>
      <c r="H1342" s="61"/>
      <c r="S1342" s="63"/>
      <c r="W1342" s="64"/>
    </row>
    <row r="1343" spans="2:23" s="60" customFormat="1" ht="11.25">
      <c r="B1343" s="62"/>
      <c r="G1343" s="61"/>
      <c r="H1343" s="61"/>
      <c r="S1343" s="63"/>
      <c r="W1343" s="64"/>
    </row>
    <row r="1344" spans="2:23" s="60" customFormat="1" ht="11.25">
      <c r="B1344" s="62"/>
      <c r="G1344" s="61"/>
      <c r="H1344" s="61"/>
      <c r="S1344" s="63"/>
      <c r="W1344" s="64"/>
    </row>
    <row r="1345" spans="2:23" s="60" customFormat="1" ht="11.25">
      <c r="B1345" s="62"/>
      <c r="G1345" s="61"/>
      <c r="H1345" s="61"/>
      <c r="S1345" s="63"/>
      <c r="W1345" s="64"/>
    </row>
    <row r="1346" spans="2:23" s="60" customFormat="1" ht="11.25">
      <c r="B1346" s="62"/>
      <c r="G1346" s="61"/>
      <c r="H1346" s="61"/>
      <c r="S1346" s="63"/>
      <c r="W1346" s="64"/>
    </row>
    <row r="1347" spans="2:23" s="60" customFormat="1" ht="11.25">
      <c r="B1347" s="62"/>
      <c r="G1347" s="61"/>
      <c r="H1347" s="61"/>
      <c r="S1347" s="63"/>
      <c r="W1347" s="64"/>
    </row>
    <row r="1348" spans="2:23" s="60" customFormat="1" ht="11.25">
      <c r="B1348" s="62"/>
      <c r="G1348" s="61"/>
      <c r="H1348" s="61"/>
      <c r="S1348" s="63"/>
      <c r="W1348" s="64"/>
    </row>
    <row r="1349" spans="2:23" s="60" customFormat="1" ht="11.25">
      <c r="B1349" s="62"/>
      <c r="G1349" s="61"/>
      <c r="H1349" s="61"/>
      <c r="S1349" s="63"/>
      <c r="W1349" s="64"/>
    </row>
    <row r="1350" spans="2:23" s="60" customFormat="1" ht="11.25">
      <c r="B1350" s="62"/>
      <c r="G1350" s="61"/>
      <c r="H1350" s="61"/>
      <c r="S1350" s="63"/>
      <c r="W1350" s="64"/>
    </row>
    <row r="1351" spans="2:23" s="60" customFormat="1" ht="11.25">
      <c r="B1351" s="62"/>
      <c r="G1351" s="61"/>
      <c r="H1351" s="61"/>
      <c r="S1351" s="63"/>
      <c r="W1351" s="64"/>
    </row>
    <row r="1352" spans="2:23" s="60" customFormat="1" ht="11.25">
      <c r="B1352" s="62"/>
      <c r="G1352" s="61"/>
      <c r="H1352" s="61"/>
      <c r="S1352" s="63"/>
      <c r="W1352" s="64"/>
    </row>
    <row r="1353" spans="2:23" s="60" customFormat="1" ht="11.25">
      <c r="B1353" s="62"/>
      <c r="G1353" s="61"/>
      <c r="H1353" s="61"/>
      <c r="S1353" s="63"/>
      <c r="W1353" s="64"/>
    </row>
    <row r="1354" spans="2:23" s="60" customFormat="1" ht="11.25">
      <c r="B1354" s="62"/>
      <c r="G1354" s="61"/>
      <c r="H1354" s="61"/>
      <c r="S1354" s="63"/>
      <c r="W1354" s="64"/>
    </row>
    <row r="1355" spans="2:23" s="60" customFormat="1" ht="11.25">
      <c r="B1355" s="62"/>
      <c r="G1355" s="61"/>
      <c r="H1355" s="61"/>
      <c r="S1355" s="63"/>
      <c r="W1355" s="64"/>
    </row>
    <row r="1356" spans="2:23" s="60" customFormat="1" ht="11.25">
      <c r="B1356" s="62"/>
      <c r="G1356" s="61"/>
      <c r="H1356" s="61"/>
      <c r="S1356" s="63"/>
      <c r="W1356" s="64"/>
    </row>
    <row r="1357" spans="2:23" s="60" customFormat="1" ht="11.25">
      <c r="B1357" s="62"/>
      <c r="G1357" s="61"/>
      <c r="H1357" s="61"/>
      <c r="S1357" s="63"/>
      <c r="W1357" s="64"/>
    </row>
    <row r="1358" spans="2:23" s="60" customFormat="1" ht="11.25">
      <c r="B1358" s="62"/>
      <c r="G1358" s="61"/>
      <c r="H1358" s="61"/>
      <c r="S1358" s="63"/>
      <c r="W1358" s="64"/>
    </row>
    <row r="1359" spans="2:23" s="60" customFormat="1" ht="11.25">
      <c r="B1359" s="62"/>
      <c r="G1359" s="61"/>
      <c r="H1359" s="61"/>
      <c r="S1359" s="63"/>
      <c r="W1359" s="64"/>
    </row>
    <row r="1360" spans="2:23" s="60" customFormat="1" ht="11.25">
      <c r="B1360" s="62"/>
      <c r="G1360" s="61"/>
      <c r="H1360" s="61"/>
      <c r="S1360" s="63"/>
      <c r="W1360" s="64"/>
    </row>
    <row r="1361" spans="2:23" s="60" customFormat="1" ht="11.25">
      <c r="B1361" s="62"/>
      <c r="G1361" s="61"/>
      <c r="H1361" s="61"/>
      <c r="S1361" s="63"/>
      <c r="W1361" s="64"/>
    </row>
    <row r="1362" spans="2:23" s="60" customFormat="1" ht="11.25">
      <c r="B1362" s="62"/>
      <c r="G1362" s="61"/>
      <c r="H1362" s="61"/>
      <c r="S1362" s="63"/>
      <c r="W1362" s="64"/>
    </row>
    <row r="1363" spans="2:23" s="60" customFormat="1" ht="11.25">
      <c r="B1363" s="62"/>
      <c r="G1363" s="61"/>
      <c r="H1363" s="61"/>
      <c r="S1363" s="63"/>
      <c r="W1363" s="64"/>
    </row>
    <row r="1364" spans="2:23" s="60" customFormat="1" ht="11.25">
      <c r="B1364" s="62"/>
      <c r="G1364" s="61"/>
      <c r="H1364" s="61"/>
      <c r="S1364" s="63"/>
      <c r="W1364" s="64"/>
    </row>
    <row r="1365" spans="2:23" s="60" customFormat="1" ht="11.25">
      <c r="B1365" s="62"/>
      <c r="G1365" s="61"/>
      <c r="H1365" s="61"/>
      <c r="S1365" s="63"/>
      <c r="W1365" s="64"/>
    </row>
    <row r="1366" spans="2:23" s="60" customFormat="1" ht="11.25">
      <c r="B1366" s="62"/>
      <c r="G1366" s="61"/>
      <c r="H1366" s="61"/>
      <c r="S1366" s="63"/>
      <c r="W1366" s="64"/>
    </row>
    <row r="1367" spans="2:23" s="60" customFormat="1" ht="11.25">
      <c r="B1367" s="62"/>
      <c r="G1367" s="61"/>
      <c r="H1367" s="61"/>
      <c r="S1367" s="63"/>
      <c r="W1367" s="64"/>
    </row>
    <row r="1368" spans="2:23" s="60" customFormat="1" ht="11.25">
      <c r="B1368" s="62"/>
      <c r="G1368" s="61"/>
      <c r="H1368" s="61"/>
      <c r="S1368" s="63"/>
      <c r="W1368" s="64"/>
    </row>
    <row r="1369" spans="2:23" s="60" customFormat="1" ht="11.25">
      <c r="B1369" s="62"/>
      <c r="G1369" s="61"/>
      <c r="H1369" s="61"/>
      <c r="S1369" s="63"/>
      <c r="W1369" s="64"/>
    </row>
    <row r="1370" spans="2:23" s="60" customFormat="1" ht="11.25">
      <c r="B1370" s="62"/>
      <c r="G1370" s="61"/>
      <c r="H1370" s="61"/>
      <c r="S1370" s="63"/>
      <c r="W1370" s="64"/>
    </row>
    <row r="1371" spans="2:23" s="60" customFormat="1" ht="11.25">
      <c r="B1371" s="62"/>
      <c r="G1371" s="61"/>
      <c r="H1371" s="61"/>
      <c r="S1371" s="63"/>
      <c r="W1371" s="64"/>
    </row>
    <row r="1372" spans="2:23" s="60" customFormat="1" ht="11.25">
      <c r="B1372" s="62"/>
      <c r="G1372" s="61"/>
      <c r="H1372" s="61"/>
      <c r="S1372" s="63"/>
      <c r="W1372" s="64"/>
    </row>
    <row r="1373" spans="2:23" s="60" customFormat="1" ht="11.25">
      <c r="B1373" s="62"/>
      <c r="G1373" s="61"/>
      <c r="H1373" s="61"/>
      <c r="S1373" s="63"/>
      <c r="W1373" s="64"/>
    </row>
    <row r="1374" spans="2:23" s="60" customFormat="1" ht="11.25">
      <c r="B1374" s="62"/>
      <c r="G1374" s="61"/>
      <c r="H1374" s="61"/>
      <c r="S1374" s="63"/>
      <c r="W1374" s="64"/>
    </row>
    <row r="1375" spans="2:23" s="60" customFormat="1" ht="11.25">
      <c r="B1375" s="62"/>
      <c r="G1375" s="61"/>
      <c r="H1375" s="61"/>
      <c r="S1375" s="63"/>
      <c r="W1375" s="64"/>
    </row>
    <row r="1376" spans="2:23" s="60" customFormat="1" ht="11.25">
      <c r="B1376" s="62"/>
      <c r="G1376" s="61"/>
      <c r="H1376" s="61"/>
      <c r="S1376" s="63"/>
      <c r="W1376" s="64"/>
    </row>
    <row r="1377" spans="2:23" s="60" customFormat="1" ht="11.25">
      <c r="B1377" s="62"/>
      <c r="G1377" s="61"/>
      <c r="H1377" s="61"/>
      <c r="S1377" s="63"/>
      <c r="W1377" s="64"/>
    </row>
    <row r="1378" spans="2:23" s="60" customFormat="1" ht="11.25">
      <c r="B1378" s="62"/>
      <c r="G1378" s="61"/>
      <c r="H1378" s="61"/>
      <c r="S1378" s="63"/>
      <c r="W1378" s="64"/>
    </row>
    <row r="1379" spans="2:23" s="60" customFormat="1" ht="11.25">
      <c r="B1379" s="62"/>
      <c r="G1379" s="61"/>
      <c r="H1379" s="61"/>
      <c r="S1379" s="63"/>
      <c r="W1379" s="64"/>
    </row>
    <row r="1380" spans="2:23" s="60" customFormat="1" ht="11.25">
      <c r="B1380" s="62"/>
      <c r="G1380" s="61"/>
      <c r="H1380" s="61"/>
      <c r="S1380" s="63"/>
      <c r="W1380" s="64"/>
    </row>
    <row r="1381" spans="2:23" s="60" customFormat="1" ht="11.25">
      <c r="B1381" s="62"/>
      <c r="G1381" s="61"/>
      <c r="H1381" s="61"/>
      <c r="S1381" s="63"/>
      <c r="W1381" s="64"/>
    </row>
    <row r="1382" spans="2:23" s="60" customFormat="1" ht="11.25">
      <c r="B1382" s="62"/>
      <c r="G1382" s="61"/>
      <c r="H1382" s="61"/>
      <c r="S1382" s="63"/>
      <c r="W1382" s="64"/>
    </row>
    <row r="1383" spans="2:23" s="60" customFormat="1" ht="11.25">
      <c r="B1383" s="62"/>
      <c r="G1383" s="61"/>
      <c r="H1383" s="61"/>
      <c r="S1383" s="63"/>
      <c r="W1383" s="64"/>
    </row>
    <row r="1384" spans="2:23" s="60" customFormat="1" ht="11.25">
      <c r="B1384" s="62"/>
      <c r="G1384" s="61"/>
      <c r="H1384" s="61"/>
      <c r="S1384" s="63"/>
      <c r="W1384" s="64"/>
    </row>
    <row r="1385" spans="2:23" s="60" customFormat="1" ht="11.25">
      <c r="B1385" s="62"/>
      <c r="G1385" s="61"/>
      <c r="H1385" s="61"/>
      <c r="S1385" s="63"/>
      <c r="W1385" s="64"/>
    </row>
    <row r="1386" spans="2:23" s="60" customFormat="1" ht="11.25">
      <c r="B1386" s="62"/>
      <c r="G1386" s="61"/>
      <c r="H1386" s="61"/>
      <c r="S1386" s="63"/>
      <c r="W1386" s="64"/>
    </row>
    <row r="1387" spans="2:23" s="60" customFormat="1" ht="11.25">
      <c r="B1387" s="62"/>
      <c r="G1387" s="61"/>
      <c r="H1387" s="61"/>
      <c r="S1387" s="63"/>
      <c r="W1387" s="64"/>
    </row>
    <row r="1388" spans="2:23" s="60" customFormat="1" ht="11.25">
      <c r="B1388" s="62"/>
      <c r="G1388" s="61"/>
      <c r="H1388" s="61"/>
      <c r="S1388" s="63"/>
      <c r="W1388" s="64"/>
    </row>
    <row r="1389" spans="2:23" s="60" customFormat="1" ht="11.25">
      <c r="B1389" s="62"/>
      <c r="G1389" s="61"/>
      <c r="H1389" s="61"/>
      <c r="S1389" s="63"/>
      <c r="W1389" s="64"/>
    </row>
    <row r="1390" spans="2:23" s="60" customFormat="1" ht="11.25">
      <c r="B1390" s="62"/>
      <c r="G1390" s="61"/>
      <c r="H1390" s="61"/>
      <c r="S1390" s="63"/>
      <c r="W1390" s="64"/>
    </row>
    <row r="1391" spans="2:23" s="60" customFormat="1" ht="11.25">
      <c r="B1391" s="62"/>
      <c r="G1391" s="61"/>
      <c r="H1391" s="61"/>
      <c r="S1391" s="63"/>
      <c r="W1391" s="64"/>
    </row>
    <row r="1392" spans="2:23" s="60" customFormat="1" ht="11.25">
      <c r="B1392" s="62"/>
      <c r="G1392" s="61"/>
      <c r="H1392" s="61"/>
      <c r="S1392" s="63"/>
      <c r="W1392" s="64"/>
    </row>
    <row r="1393" spans="2:23" s="60" customFormat="1" ht="11.25">
      <c r="B1393" s="62"/>
      <c r="G1393" s="61"/>
      <c r="H1393" s="61"/>
      <c r="S1393" s="63"/>
      <c r="W1393" s="64"/>
    </row>
    <row r="1394" spans="2:23" s="60" customFormat="1" ht="11.25">
      <c r="B1394" s="62"/>
      <c r="G1394" s="61"/>
      <c r="H1394" s="61"/>
      <c r="S1394" s="63"/>
      <c r="W1394" s="64"/>
    </row>
    <row r="1395" spans="2:23" s="60" customFormat="1" ht="11.25">
      <c r="B1395" s="62"/>
      <c r="G1395" s="61"/>
      <c r="H1395" s="61"/>
      <c r="S1395" s="63"/>
      <c r="W1395" s="64"/>
    </row>
    <row r="1396" spans="2:23" s="60" customFormat="1" ht="11.25">
      <c r="B1396" s="62"/>
      <c r="G1396" s="61"/>
      <c r="H1396" s="61"/>
      <c r="S1396" s="63"/>
      <c r="W1396" s="64"/>
    </row>
    <row r="1397" spans="2:23" s="60" customFormat="1" ht="11.25">
      <c r="B1397" s="62"/>
      <c r="G1397" s="61"/>
      <c r="H1397" s="61"/>
      <c r="S1397" s="63"/>
      <c r="W1397" s="64"/>
    </row>
    <row r="1398" spans="2:23" s="60" customFormat="1" ht="11.25">
      <c r="B1398" s="62"/>
      <c r="G1398" s="61"/>
      <c r="H1398" s="61"/>
      <c r="S1398" s="63"/>
      <c r="W1398" s="64"/>
    </row>
    <row r="1399" spans="2:23" s="60" customFormat="1" ht="11.25">
      <c r="B1399" s="62"/>
      <c r="G1399" s="61"/>
      <c r="H1399" s="61"/>
      <c r="S1399" s="63"/>
      <c r="W1399" s="64"/>
    </row>
    <row r="1400" spans="2:23" s="60" customFormat="1" ht="11.25">
      <c r="B1400" s="62"/>
      <c r="G1400" s="61"/>
      <c r="H1400" s="61"/>
      <c r="S1400" s="63"/>
      <c r="W1400" s="64"/>
    </row>
    <row r="1401" spans="2:23" s="60" customFormat="1" ht="11.25">
      <c r="B1401" s="62"/>
      <c r="G1401" s="61"/>
      <c r="H1401" s="61"/>
      <c r="S1401" s="63"/>
      <c r="W1401" s="64"/>
    </row>
    <row r="1402" spans="2:23" s="60" customFormat="1" ht="11.25">
      <c r="B1402" s="62"/>
      <c r="G1402" s="61"/>
      <c r="H1402" s="61"/>
      <c r="S1402" s="63"/>
      <c r="W1402" s="64"/>
    </row>
    <row r="1403" spans="2:23" s="60" customFormat="1" ht="11.25">
      <c r="B1403" s="62"/>
      <c r="G1403" s="61"/>
      <c r="H1403" s="61"/>
      <c r="S1403" s="63"/>
      <c r="W1403" s="64"/>
    </row>
    <row r="1404" spans="2:23" s="60" customFormat="1" ht="11.25">
      <c r="B1404" s="62"/>
      <c r="G1404" s="61"/>
      <c r="H1404" s="61"/>
      <c r="S1404" s="63"/>
      <c r="W1404" s="64"/>
    </row>
    <row r="1405" spans="2:23" s="60" customFormat="1" ht="11.25">
      <c r="B1405" s="62"/>
      <c r="G1405" s="61"/>
      <c r="H1405" s="61"/>
      <c r="S1405" s="63"/>
      <c r="W1405" s="64"/>
    </row>
    <row r="1406" spans="2:23" s="60" customFormat="1" ht="11.25">
      <c r="B1406" s="62"/>
      <c r="G1406" s="61"/>
      <c r="H1406" s="61"/>
      <c r="S1406" s="63"/>
      <c r="W1406" s="64"/>
    </row>
    <row r="1407" spans="2:23" s="60" customFormat="1" ht="11.25">
      <c r="B1407" s="62"/>
      <c r="G1407" s="61"/>
      <c r="H1407" s="61"/>
      <c r="S1407" s="63"/>
      <c r="W1407" s="64"/>
    </row>
    <row r="1408" spans="2:23" s="60" customFormat="1" ht="11.25">
      <c r="B1408" s="62"/>
      <c r="G1408" s="61"/>
      <c r="H1408" s="61"/>
      <c r="S1408" s="63"/>
      <c r="W1408" s="64"/>
    </row>
    <row r="1409" spans="2:23" s="60" customFormat="1" ht="11.25">
      <c r="B1409" s="62"/>
      <c r="G1409" s="61"/>
      <c r="H1409" s="61"/>
      <c r="S1409" s="63"/>
      <c r="W1409" s="64"/>
    </row>
    <row r="1410" spans="2:23" s="60" customFormat="1" ht="11.25">
      <c r="B1410" s="62"/>
      <c r="G1410" s="61"/>
      <c r="H1410" s="61"/>
      <c r="S1410" s="63"/>
      <c r="W1410" s="64"/>
    </row>
    <row r="1411" spans="2:23" s="60" customFormat="1" ht="11.25">
      <c r="B1411" s="62"/>
      <c r="G1411" s="61"/>
      <c r="H1411" s="61"/>
      <c r="S1411" s="63"/>
      <c r="W1411" s="64"/>
    </row>
    <row r="1412" spans="2:23" s="60" customFormat="1" ht="11.25">
      <c r="B1412" s="62"/>
      <c r="G1412" s="61"/>
      <c r="H1412" s="61"/>
      <c r="S1412" s="63"/>
      <c r="W1412" s="64"/>
    </row>
    <row r="1413" spans="2:23" s="60" customFormat="1" ht="11.25">
      <c r="B1413" s="62"/>
      <c r="G1413" s="61"/>
      <c r="H1413" s="61"/>
      <c r="S1413" s="63"/>
      <c r="W1413" s="64"/>
    </row>
    <row r="1414" spans="2:23" s="60" customFormat="1" ht="11.25">
      <c r="B1414" s="62"/>
      <c r="G1414" s="61"/>
      <c r="H1414" s="61"/>
      <c r="S1414" s="63"/>
      <c r="W1414" s="64"/>
    </row>
    <row r="1415" spans="2:23" s="60" customFormat="1" ht="11.25">
      <c r="B1415" s="62"/>
      <c r="G1415" s="61"/>
      <c r="H1415" s="61"/>
      <c r="S1415" s="63"/>
      <c r="W1415" s="64"/>
    </row>
    <row r="1416" spans="2:23" s="60" customFormat="1" ht="11.25">
      <c r="B1416" s="62"/>
      <c r="G1416" s="61"/>
      <c r="H1416" s="61"/>
      <c r="S1416" s="63"/>
      <c r="W1416" s="64"/>
    </row>
    <row r="1417" spans="2:23" s="60" customFormat="1" ht="11.25">
      <c r="B1417" s="62"/>
      <c r="G1417" s="61"/>
      <c r="H1417" s="61"/>
      <c r="S1417" s="63"/>
      <c r="W1417" s="64"/>
    </row>
    <row r="1418" spans="2:23" s="60" customFormat="1" ht="11.25">
      <c r="B1418" s="62"/>
      <c r="G1418" s="61"/>
      <c r="H1418" s="61"/>
      <c r="S1418" s="63"/>
      <c r="W1418" s="64"/>
    </row>
    <row r="1419" spans="2:23" s="60" customFormat="1" ht="11.25">
      <c r="B1419" s="62"/>
      <c r="G1419" s="61"/>
      <c r="H1419" s="61"/>
      <c r="S1419" s="63"/>
      <c r="W1419" s="64"/>
    </row>
    <row r="1420" spans="2:23" s="60" customFormat="1" ht="11.25">
      <c r="B1420" s="62"/>
      <c r="G1420" s="61"/>
      <c r="H1420" s="61"/>
      <c r="S1420" s="63"/>
      <c r="W1420" s="64"/>
    </row>
    <row r="1421" spans="2:23" s="60" customFormat="1" ht="11.25">
      <c r="B1421" s="62"/>
      <c r="G1421" s="61"/>
      <c r="H1421" s="61"/>
      <c r="S1421" s="63"/>
      <c r="W1421" s="64"/>
    </row>
    <row r="1422" spans="2:23" s="60" customFormat="1" ht="11.25">
      <c r="B1422" s="62"/>
      <c r="G1422" s="61"/>
      <c r="H1422" s="61"/>
      <c r="S1422" s="63"/>
      <c r="W1422" s="64"/>
    </row>
    <row r="1423" spans="2:23" s="60" customFormat="1" ht="11.25">
      <c r="B1423" s="62"/>
      <c r="G1423" s="61"/>
      <c r="H1423" s="61"/>
      <c r="S1423" s="63"/>
      <c r="W1423" s="64"/>
    </row>
    <row r="1424" spans="2:23" s="60" customFormat="1" ht="11.25">
      <c r="B1424" s="62"/>
      <c r="G1424" s="61"/>
      <c r="H1424" s="61"/>
      <c r="S1424" s="63"/>
      <c r="W1424" s="64"/>
    </row>
    <row r="1425" spans="2:23" s="60" customFormat="1" ht="11.25">
      <c r="B1425" s="62"/>
      <c r="G1425" s="61"/>
      <c r="H1425" s="61"/>
      <c r="S1425" s="63"/>
      <c r="W1425" s="64"/>
    </row>
    <row r="1426" spans="2:23" s="60" customFormat="1" ht="11.25">
      <c r="B1426" s="62"/>
      <c r="G1426" s="61"/>
      <c r="H1426" s="61"/>
      <c r="S1426" s="63"/>
      <c r="W1426" s="64"/>
    </row>
    <row r="1427" spans="2:23" s="60" customFormat="1" ht="11.25">
      <c r="B1427" s="62"/>
      <c r="G1427" s="61"/>
      <c r="H1427" s="61"/>
      <c r="S1427" s="63"/>
      <c r="W1427" s="64"/>
    </row>
    <row r="1428" spans="2:23" s="60" customFormat="1" ht="11.25">
      <c r="B1428" s="62"/>
      <c r="G1428" s="61"/>
      <c r="H1428" s="61"/>
      <c r="S1428" s="63"/>
      <c r="W1428" s="64"/>
    </row>
    <row r="1429" spans="2:23" s="60" customFormat="1" ht="11.25">
      <c r="B1429" s="62"/>
      <c r="G1429" s="61"/>
      <c r="H1429" s="61"/>
      <c r="S1429" s="63"/>
      <c r="W1429" s="64"/>
    </row>
    <row r="1430" spans="2:23" s="60" customFormat="1" ht="11.25">
      <c r="B1430" s="62"/>
      <c r="G1430" s="61"/>
      <c r="H1430" s="61"/>
      <c r="S1430" s="63"/>
      <c r="W1430" s="64"/>
    </row>
    <row r="1431" spans="2:23" s="60" customFormat="1" ht="11.25">
      <c r="B1431" s="62"/>
      <c r="G1431" s="61"/>
      <c r="H1431" s="61"/>
      <c r="S1431" s="63"/>
      <c r="W1431" s="64"/>
    </row>
    <row r="1432" spans="2:23" s="60" customFormat="1" ht="11.25">
      <c r="B1432" s="62"/>
      <c r="G1432" s="61"/>
      <c r="H1432" s="61"/>
      <c r="S1432" s="63"/>
      <c r="W1432" s="64"/>
    </row>
    <row r="1433" spans="2:23" s="60" customFormat="1" ht="11.25">
      <c r="B1433" s="62"/>
      <c r="G1433" s="61"/>
      <c r="H1433" s="61"/>
      <c r="S1433" s="63"/>
      <c r="W1433" s="64"/>
    </row>
    <row r="1434" spans="2:23" s="60" customFormat="1" ht="11.25">
      <c r="B1434" s="62"/>
      <c r="G1434" s="61"/>
      <c r="H1434" s="61"/>
      <c r="S1434" s="63"/>
      <c r="W1434" s="64"/>
    </row>
    <row r="1435" spans="2:23" s="60" customFormat="1" ht="11.25">
      <c r="B1435" s="62"/>
      <c r="G1435" s="61"/>
      <c r="H1435" s="61"/>
      <c r="S1435" s="63"/>
      <c r="W1435" s="64"/>
    </row>
    <row r="1436" spans="2:23" s="60" customFormat="1" ht="11.25">
      <c r="B1436" s="62"/>
      <c r="G1436" s="61"/>
      <c r="H1436" s="61"/>
      <c r="S1436" s="63"/>
      <c r="W1436" s="64"/>
    </row>
    <row r="1437" spans="2:23" s="60" customFormat="1" ht="11.25">
      <c r="B1437" s="62"/>
      <c r="G1437" s="61"/>
      <c r="H1437" s="61"/>
      <c r="S1437" s="63"/>
      <c r="W1437" s="64"/>
    </row>
    <row r="1438" spans="2:23" s="60" customFormat="1" ht="11.25">
      <c r="B1438" s="62"/>
      <c r="G1438" s="61"/>
      <c r="H1438" s="61"/>
      <c r="S1438" s="63"/>
      <c r="W1438" s="64"/>
    </row>
    <row r="1439" spans="2:23" s="60" customFormat="1" ht="11.25">
      <c r="B1439" s="62"/>
      <c r="G1439" s="61"/>
      <c r="H1439" s="61"/>
      <c r="S1439" s="63"/>
      <c r="W1439" s="64"/>
    </row>
    <row r="1440" spans="2:23" s="60" customFormat="1" ht="11.25">
      <c r="B1440" s="62"/>
      <c r="G1440" s="61"/>
      <c r="H1440" s="61"/>
      <c r="S1440" s="63"/>
      <c r="W1440" s="64"/>
    </row>
    <row r="1441" spans="2:23" s="60" customFormat="1" ht="11.25">
      <c r="B1441" s="62"/>
      <c r="G1441" s="61"/>
      <c r="H1441" s="61"/>
      <c r="S1441" s="63"/>
      <c r="W1441" s="64"/>
    </row>
    <row r="1442" spans="2:23" s="60" customFormat="1" ht="11.25">
      <c r="B1442" s="62"/>
      <c r="G1442" s="61"/>
      <c r="H1442" s="61"/>
      <c r="S1442" s="63"/>
      <c r="W1442" s="64"/>
    </row>
    <row r="1443" spans="2:23" s="60" customFormat="1" ht="11.25">
      <c r="B1443" s="62"/>
      <c r="G1443" s="61"/>
      <c r="H1443" s="61"/>
      <c r="S1443" s="63"/>
      <c r="W1443" s="64"/>
    </row>
    <row r="1444" spans="2:23" s="60" customFormat="1" ht="11.25">
      <c r="B1444" s="62"/>
      <c r="G1444" s="61"/>
      <c r="H1444" s="61"/>
      <c r="S1444" s="63"/>
      <c r="W1444" s="64"/>
    </row>
    <row r="1445" spans="2:23" s="60" customFormat="1" ht="11.25">
      <c r="B1445" s="62"/>
      <c r="G1445" s="61"/>
      <c r="H1445" s="61"/>
      <c r="S1445" s="63"/>
      <c r="W1445" s="64"/>
    </row>
    <row r="1446" spans="2:23" s="60" customFormat="1" ht="11.25">
      <c r="B1446" s="62"/>
      <c r="G1446" s="61"/>
      <c r="H1446" s="61"/>
      <c r="S1446" s="63"/>
      <c r="W1446" s="64"/>
    </row>
    <row r="1447" spans="2:23" s="60" customFormat="1" ht="11.25">
      <c r="B1447" s="62"/>
      <c r="G1447" s="61"/>
      <c r="H1447" s="61"/>
      <c r="S1447" s="63"/>
      <c r="W1447" s="64"/>
    </row>
    <row r="1448" spans="2:23" s="60" customFormat="1" ht="11.25">
      <c r="B1448" s="62"/>
      <c r="G1448" s="61"/>
      <c r="H1448" s="61"/>
      <c r="S1448" s="63"/>
      <c r="W1448" s="64"/>
    </row>
    <row r="1449" spans="2:23" s="60" customFormat="1" ht="11.25">
      <c r="B1449" s="62"/>
      <c r="G1449" s="61"/>
      <c r="H1449" s="61"/>
      <c r="S1449" s="63"/>
      <c r="W1449" s="64"/>
    </row>
    <row r="1450" spans="2:23" s="60" customFormat="1" ht="11.25">
      <c r="B1450" s="62"/>
      <c r="G1450" s="61"/>
      <c r="H1450" s="61"/>
      <c r="S1450" s="63"/>
      <c r="W1450" s="64"/>
    </row>
    <row r="1451" spans="2:23" s="60" customFormat="1" ht="11.25">
      <c r="B1451" s="62"/>
      <c r="G1451" s="61"/>
      <c r="H1451" s="61"/>
      <c r="S1451" s="63"/>
      <c r="W1451" s="64"/>
    </row>
    <row r="1452" spans="2:23" s="60" customFormat="1" ht="11.25">
      <c r="B1452" s="62"/>
      <c r="G1452" s="61"/>
      <c r="H1452" s="61"/>
      <c r="S1452" s="63"/>
      <c r="W1452" s="64"/>
    </row>
    <row r="1453" spans="2:23" s="60" customFormat="1" ht="11.25">
      <c r="B1453" s="62"/>
      <c r="G1453" s="61"/>
      <c r="H1453" s="61"/>
      <c r="S1453" s="63"/>
      <c r="W1453" s="64"/>
    </row>
    <row r="1454" spans="2:23" s="60" customFormat="1" ht="11.25">
      <c r="B1454" s="62"/>
      <c r="G1454" s="61"/>
      <c r="H1454" s="61"/>
      <c r="S1454" s="63"/>
      <c r="W1454" s="64"/>
    </row>
    <row r="1455" spans="2:23" s="60" customFormat="1" ht="11.25">
      <c r="B1455" s="62"/>
      <c r="G1455" s="61"/>
      <c r="H1455" s="61"/>
      <c r="S1455" s="63"/>
      <c r="W1455" s="64"/>
    </row>
    <row r="1456" spans="2:23" s="60" customFormat="1" ht="11.25">
      <c r="B1456" s="62"/>
      <c r="G1456" s="61"/>
      <c r="H1456" s="61"/>
      <c r="S1456" s="63"/>
      <c r="W1456" s="64"/>
    </row>
    <row r="1457" spans="2:23" s="60" customFormat="1" ht="11.25">
      <c r="B1457" s="62"/>
      <c r="G1457" s="61"/>
      <c r="H1457" s="61"/>
      <c r="S1457" s="63"/>
      <c r="W1457" s="64"/>
    </row>
    <row r="1458" spans="2:23" s="60" customFormat="1" ht="11.25">
      <c r="B1458" s="62"/>
      <c r="G1458" s="61"/>
      <c r="H1458" s="61"/>
      <c r="S1458" s="63"/>
      <c r="W1458" s="64"/>
    </row>
    <row r="1459" spans="2:23" s="60" customFormat="1" ht="11.25">
      <c r="B1459" s="62"/>
      <c r="G1459" s="61"/>
      <c r="H1459" s="61"/>
      <c r="S1459" s="63"/>
      <c r="W1459" s="64"/>
    </row>
    <row r="1460" spans="2:23" s="60" customFormat="1" ht="11.25">
      <c r="B1460" s="62"/>
      <c r="G1460" s="61"/>
      <c r="H1460" s="61"/>
      <c r="S1460" s="63"/>
      <c r="W1460" s="64"/>
    </row>
    <row r="1461" spans="2:23" s="60" customFormat="1" ht="11.25">
      <c r="B1461" s="62"/>
      <c r="G1461" s="61"/>
      <c r="H1461" s="61"/>
      <c r="S1461" s="63"/>
      <c r="W1461" s="64"/>
    </row>
    <row r="1462" spans="2:23" s="60" customFormat="1" ht="11.25">
      <c r="B1462" s="62"/>
      <c r="G1462" s="61"/>
      <c r="H1462" s="61"/>
      <c r="S1462" s="63"/>
      <c r="W1462" s="64"/>
    </row>
    <row r="1463" spans="2:23" s="60" customFormat="1" ht="11.25">
      <c r="B1463" s="62"/>
      <c r="G1463" s="61"/>
      <c r="H1463" s="61"/>
      <c r="S1463" s="63"/>
      <c r="W1463" s="64"/>
    </row>
    <row r="1464" spans="2:23" s="60" customFormat="1" ht="11.25">
      <c r="B1464" s="62"/>
      <c r="G1464" s="61"/>
      <c r="H1464" s="61"/>
      <c r="S1464" s="63"/>
      <c r="W1464" s="64"/>
    </row>
    <row r="1465" spans="2:23" s="60" customFormat="1" ht="11.25">
      <c r="B1465" s="62"/>
      <c r="G1465" s="61"/>
      <c r="H1465" s="61"/>
      <c r="S1465" s="63"/>
      <c r="W1465" s="64"/>
    </row>
    <row r="1466" spans="2:23" s="60" customFormat="1" ht="11.25">
      <c r="B1466" s="62"/>
      <c r="G1466" s="61"/>
      <c r="H1466" s="61"/>
      <c r="S1466" s="63"/>
      <c r="W1466" s="64"/>
    </row>
    <row r="1467" spans="2:23" s="60" customFormat="1" ht="11.25">
      <c r="B1467" s="62"/>
      <c r="G1467" s="61"/>
      <c r="H1467" s="61"/>
      <c r="S1467" s="63"/>
      <c r="W1467" s="64"/>
    </row>
    <row r="1468" spans="2:23" s="60" customFormat="1" ht="11.25">
      <c r="B1468" s="62"/>
      <c r="G1468" s="61"/>
      <c r="H1468" s="61"/>
      <c r="S1468" s="63"/>
      <c r="W1468" s="64"/>
    </row>
    <row r="1469" spans="2:23" s="60" customFormat="1" ht="11.25">
      <c r="B1469" s="62"/>
      <c r="G1469" s="61"/>
      <c r="H1469" s="61"/>
      <c r="S1469" s="63"/>
      <c r="W1469" s="64"/>
    </row>
    <row r="1470" spans="2:23" s="60" customFormat="1" ht="11.25">
      <c r="B1470" s="62"/>
      <c r="G1470" s="61"/>
      <c r="H1470" s="61"/>
      <c r="S1470" s="63"/>
      <c r="W1470" s="64"/>
    </row>
    <row r="1471" spans="2:23" s="60" customFormat="1" ht="11.25">
      <c r="B1471" s="62"/>
      <c r="G1471" s="61"/>
      <c r="H1471" s="61"/>
      <c r="S1471" s="63"/>
      <c r="W1471" s="64"/>
    </row>
    <row r="1472" spans="2:23" s="60" customFormat="1" ht="11.25">
      <c r="B1472" s="62"/>
      <c r="G1472" s="61"/>
      <c r="H1472" s="61"/>
      <c r="S1472" s="63"/>
      <c r="W1472" s="64"/>
    </row>
    <row r="1473" spans="2:23" s="60" customFormat="1" ht="11.25">
      <c r="B1473" s="62"/>
      <c r="G1473" s="61"/>
      <c r="H1473" s="61"/>
      <c r="S1473" s="63"/>
      <c r="W1473" s="64"/>
    </row>
    <row r="1474" spans="2:23" s="60" customFormat="1" ht="11.25">
      <c r="B1474" s="62"/>
      <c r="G1474" s="61"/>
      <c r="H1474" s="61"/>
      <c r="S1474" s="63"/>
      <c r="W1474" s="64"/>
    </row>
    <row r="1475" spans="2:23" s="60" customFormat="1" ht="11.25">
      <c r="B1475" s="62"/>
      <c r="G1475" s="61"/>
      <c r="H1475" s="61"/>
      <c r="S1475" s="63"/>
      <c r="W1475" s="64"/>
    </row>
    <row r="1476" spans="2:23" s="60" customFormat="1" ht="11.25">
      <c r="B1476" s="62"/>
      <c r="G1476" s="61"/>
      <c r="H1476" s="61"/>
      <c r="S1476" s="63"/>
      <c r="W1476" s="64"/>
    </row>
    <row r="1477" spans="2:23" s="60" customFormat="1" ht="11.25">
      <c r="B1477" s="62"/>
      <c r="G1477" s="61"/>
      <c r="H1477" s="61"/>
      <c r="S1477" s="63"/>
      <c r="W1477" s="64"/>
    </row>
    <row r="1478" spans="2:23" s="60" customFormat="1" ht="11.25">
      <c r="B1478" s="62"/>
      <c r="G1478" s="61"/>
      <c r="H1478" s="61"/>
      <c r="S1478" s="63"/>
      <c r="W1478" s="64"/>
    </row>
    <row r="1479" spans="2:23" s="60" customFormat="1" ht="11.25">
      <c r="B1479" s="62"/>
      <c r="G1479" s="61"/>
      <c r="H1479" s="61"/>
      <c r="S1479" s="63"/>
      <c r="W1479" s="64"/>
    </row>
    <row r="1480" spans="2:23" s="60" customFormat="1" ht="11.25">
      <c r="B1480" s="62"/>
      <c r="G1480" s="61"/>
      <c r="H1480" s="61"/>
      <c r="S1480" s="63"/>
      <c r="W1480" s="64"/>
    </row>
    <row r="1481" spans="2:23" s="60" customFormat="1" ht="11.25">
      <c r="B1481" s="62"/>
      <c r="G1481" s="61"/>
      <c r="H1481" s="61"/>
      <c r="S1481" s="63"/>
      <c r="W1481" s="64"/>
    </row>
    <row r="1482" spans="2:23" s="60" customFormat="1" ht="11.25">
      <c r="B1482" s="62"/>
      <c r="G1482" s="61"/>
      <c r="H1482" s="61"/>
      <c r="S1482" s="63"/>
      <c r="W1482" s="64"/>
    </row>
    <row r="1483" spans="2:23" s="60" customFormat="1" ht="11.25">
      <c r="B1483" s="62"/>
      <c r="G1483" s="61"/>
      <c r="H1483" s="61"/>
      <c r="S1483" s="63"/>
      <c r="W1483" s="64"/>
    </row>
    <row r="1484" spans="2:23" s="60" customFormat="1" ht="11.25">
      <c r="B1484" s="62"/>
      <c r="G1484" s="61"/>
      <c r="H1484" s="61"/>
      <c r="S1484" s="63"/>
      <c r="W1484" s="64"/>
    </row>
    <row r="1485" spans="2:23" s="60" customFormat="1" ht="11.25">
      <c r="B1485" s="62"/>
      <c r="G1485" s="61"/>
      <c r="H1485" s="61"/>
      <c r="S1485" s="63"/>
      <c r="W1485" s="64"/>
    </row>
    <row r="1486" spans="2:23" s="60" customFormat="1" ht="11.25">
      <c r="B1486" s="62"/>
      <c r="G1486" s="61"/>
      <c r="H1486" s="61"/>
      <c r="S1486" s="63"/>
      <c r="W1486" s="64"/>
    </row>
    <row r="1487" spans="2:23" s="60" customFormat="1" ht="11.25">
      <c r="B1487" s="62"/>
      <c r="G1487" s="61"/>
      <c r="H1487" s="61"/>
      <c r="S1487" s="63"/>
      <c r="W1487" s="64"/>
    </row>
    <row r="1488" spans="2:23" s="60" customFormat="1" ht="11.25">
      <c r="B1488" s="62"/>
      <c r="G1488" s="61"/>
      <c r="H1488" s="61"/>
      <c r="S1488" s="63"/>
      <c r="W1488" s="64"/>
    </row>
    <row r="1489" spans="2:23" s="60" customFormat="1" ht="11.25">
      <c r="B1489" s="62"/>
      <c r="G1489" s="61"/>
      <c r="H1489" s="61"/>
      <c r="S1489" s="63"/>
      <c r="W1489" s="64"/>
    </row>
    <row r="1490" spans="2:23" s="60" customFormat="1" ht="11.25">
      <c r="B1490" s="62"/>
      <c r="G1490" s="61"/>
      <c r="H1490" s="61"/>
      <c r="S1490" s="63"/>
      <c r="W1490" s="64"/>
    </row>
    <row r="1491" spans="2:23" s="60" customFormat="1" ht="11.25">
      <c r="B1491" s="62"/>
      <c r="G1491" s="61"/>
      <c r="H1491" s="61"/>
      <c r="S1491" s="63"/>
      <c r="W1491" s="64"/>
    </row>
    <row r="1492" spans="2:23" s="60" customFormat="1" ht="11.25">
      <c r="B1492" s="62"/>
      <c r="G1492" s="61"/>
      <c r="H1492" s="61"/>
      <c r="S1492" s="63"/>
      <c r="W1492" s="64"/>
    </row>
    <row r="1493" spans="2:23" s="60" customFormat="1" ht="11.25">
      <c r="B1493" s="62"/>
      <c r="G1493" s="61"/>
      <c r="H1493" s="61"/>
      <c r="S1493" s="63"/>
      <c r="W1493" s="64"/>
    </row>
    <row r="1494" spans="2:23" s="60" customFormat="1" ht="11.25">
      <c r="B1494" s="62"/>
      <c r="G1494" s="61"/>
      <c r="H1494" s="61"/>
      <c r="S1494" s="63"/>
      <c r="W1494" s="64"/>
    </row>
    <row r="1495" spans="2:23" s="60" customFormat="1" ht="11.25">
      <c r="B1495" s="62"/>
      <c r="G1495" s="61"/>
      <c r="H1495" s="61"/>
      <c r="S1495" s="63"/>
      <c r="W1495" s="64"/>
    </row>
    <row r="1496" spans="2:23" s="60" customFormat="1" ht="11.25">
      <c r="B1496" s="62"/>
      <c r="G1496" s="61"/>
      <c r="H1496" s="61"/>
      <c r="S1496" s="63"/>
      <c r="W1496" s="64"/>
    </row>
    <row r="1497" spans="2:23" s="60" customFormat="1" ht="11.25">
      <c r="B1497" s="62"/>
      <c r="G1497" s="61"/>
      <c r="H1497" s="61"/>
      <c r="S1497" s="63"/>
      <c r="W1497" s="64"/>
    </row>
    <row r="1498" spans="2:23" s="60" customFormat="1" ht="11.25">
      <c r="B1498" s="62"/>
      <c r="G1498" s="61"/>
      <c r="H1498" s="61"/>
      <c r="S1498" s="63"/>
      <c r="W1498" s="64"/>
    </row>
    <row r="1499" spans="2:23" s="60" customFormat="1" ht="11.25">
      <c r="B1499" s="62"/>
      <c r="G1499" s="61"/>
      <c r="H1499" s="61"/>
      <c r="S1499" s="63"/>
      <c r="W1499" s="64"/>
    </row>
    <row r="1500" spans="2:23" s="60" customFormat="1" ht="11.25">
      <c r="B1500" s="62"/>
      <c r="G1500" s="61"/>
      <c r="H1500" s="61"/>
      <c r="S1500" s="63"/>
      <c r="W1500" s="64"/>
    </row>
    <row r="1501" spans="2:23" s="60" customFormat="1" ht="11.25">
      <c r="B1501" s="62"/>
      <c r="G1501" s="61"/>
      <c r="H1501" s="61"/>
      <c r="S1501" s="63"/>
      <c r="W1501" s="64"/>
    </row>
    <row r="1502" spans="2:23" s="60" customFormat="1" ht="11.25">
      <c r="B1502" s="62"/>
      <c r="G1502" s="61"/>
      <c r="H1502" s="61"/>
      <c r="S1502" s="63"/>
      <c r="W1502" s="64"/>
    </row>
    <row r="1503" spans="2:23" s="60" customFormat="1" ht="11.25">
      <c r="B1503" s="62"/>
      <c r="G1503" s="61"/>
      <c r="H1503" s="61"/>
      <c r="S1503" s="63"/>
      <c r="W1503" s="64"/>
    </row>
    <row r="1504" spans="2:23" s="60" customFormat="1" ht="11.25">
      <c r="B1504" s="62"/>
      <c r="G1504" s="61"/>
      <c r="H1504" s="61"/>
      <c r="S1504" s="63"/>
      <c r="W1504" s="64"/>
    </row>
    <row r="1505" spans="2:23" s="60" customFormat="1" ht="11.25">
      <c r="B1505" s="62"/>
      <c r="G1505" s="61"/>
      <c r="H1505" s="61"/>
      <c r="S1505" s="63"/>
      <c r="W1505" s="64"/>
    </row>
    <row r="1506" spans="2:23" s="60" customFormat="1" ht="11.25">
      <c r="B1506" s="62"/>
      <c r="G1506" s="61"/>
      <c r="H1506" s="61"/>
      <c r="S1506" s="63"/>
      <c r="W1506" s="64"/>
    </row>
    <row r="1507" spans="2:23" s="60" customFormat="1" ht="11.25">
      <c r="B1507" s="62"/>
      <c r="G1507" s="61"/>
      <c r="H1507" s="61"/>
      <c r="S1507" s="63"/>
      <c r="W1507" s="64"/>
    </row>
    <row r="1508" spans="2:23" s="60" customFormat="1" ht="11.25">
      <c r="B1508" s="62"/>
      <c r="G1508" s="61"/>
      <c r="H1508" s="61"/>
      <c r="S1508" s="63"/>
      <c r="W1508" s="64"/>
    </row>
    <row r="1509" spans="2:23" s="60" customFormat="1" ht="11.25">
      <c r="B1509" s="62"/>
      <c r="G1509" s="61"/>
      <c r="H1509" s="61"/>
      <c r="S1509" s="63"/>
      <c r="W1509" s="64"/>
    </row>
    <row r="1510" spans="2:23" s="60" customFormat="1" ht="11.25">
      <c r="B1510" s="62"/>
      <c r="G1510" s="61"/>
      <c r="H1510" s="61"/>
      <c r="S1510" s="63"/>
      <c r="W1510" s="64"/>
    </row>
    <row r="1511" spans="2:23" s="60" customFormat="1" ht="11.25">
      <c r="B1511" s="62"/>
      <c r="G1511" s="61"/>
      <c r="H1511" s="61"/>
      <c r="S1511" s="63"/>
      <c r="W1511" s="64"/>
    </row>
    <row r="1512" spans="2:23" s="60" customFormat="1" ht="11.25">
      <c r="B1512" s="62"/>
      <c r="G1512" s="61"/>
      <c r="H1512" s="61"/>
      <c r="S1512" s="63"/>
      <c r="W1512" s="64"/>
    </row>
    <row r="1513" spans="2:23" s="60" customFormat="1" ht="11.25">
      <c r="B1513" s="62"/>
      <c r="G1513" s="61"/>
      <c r="H1513" s="61"/>
      <c r="S1513" s="63"/>
      <c r="W1513" s="64"/>
    </row>
    <row r="1514" spans="2:23" s="60" customFormat="1" ht="11.25">
      <c r="B1514" s="62"/>
      <c r="G1514" s="61"/>
      <c r="H1514" s="61"/>
      <c r="S1514" s="63"/>
      <c r="W1514" s="64"/>
    </row>
    <row r="1515" spans="2:23" s="60" customFormat="1" ht="11.25">
      <c r="B1515" s="62"/>
      <c r="G1515" s="61"/>
      <c r="H1515" s="61"/>
      <c r="S1515" s="63"/>
      <c r="W1515" s="64"/>
    </row>
    <row r="1516" spans="2:23" s="60" customFormat="1" ht="11.25">
      <c r="B1516" s="62"/>
      <c r="G1516" s="61"/>
      <c r="H1516" s="61"/>
      <c r="S1516" s="63"/>
      <c r="W1516" s="64"/>
    </row>
    <row r="1517" spans="2:23" s="60" customFormat="1" ht="11.25">
      <c r="B1517" s="62"/>
      <c r="G1517" s="61"/>
      <c r="H1517" s="61"/>
      <c r="S1517" s="63"/>
      <c r="W1517" s="64"/>
    </row>
    <row r="1518" spans="2:23" s="60" customFormat="1" ht="11.25">
      <c r="B1518" s="62"/>
      <c r="G1518" s="61"/>
      <c r="H1518" s="61"/>
      <c r="S1518" s="63"/>
      <c r="W1518" s="64"/>
    </row>
    <row r="1519" spans="2:23" s="60" customFormat="1" ht="11.25">
      <c r="B1519" s="62"/>
      <c r="G1519" s="61"/>
      <c r="H1519" s="61"/>
      <c r="S1519" s="63"/>
      <c r="W1519" s="64"/>
    </row>
    <row r="1520" spans="2:23" s="60" customFormat="1" ht="11.25">
      <c r="B1520" s="62"/>
      <c r="G1520" s="61"/>
      <c r="H1520" s="61"/>
      <c r="S1520" s="63"/>
      <c r="W1520" s="64"/>
    </row>
    <row r="1521" spans="2:23" s="60" customFormat="1" ht="11.25">
      <c r="B1521" s="62"/>
      <c r="G1521" s="61"/>
      <c r="H1521" s="61"/>
      <c r="S1521" s="63"/>
      <c r="W1521" s="64"/>
    </row>
    <row r="1522" spans="2:23" s="60" customFormat="1" ht="11.25">
      <c r="B1522" s="62"/>
      <c r="G1522" s="61"/>
      <c r="H1522" s="61"/>
      <c r="S1522" s="63"/>
      <c r="W1522" s="64"/>
    </row>
    <row r="1523" spans="2:23" s="60" customFormat="1" ht="11.25">
      <c r="B1523" s="62"/>
      <c r="G1523" s="61"/>
      <c r="H1523" s="61"/>
      <c r="S1523" s="63"/>
      <c r="W1523" s="64"/>
    </row>
    <row r="1524" spans="2:23" s="60" customFormat="1" ht="11.25">
      <c r="B1524" s="62"/>
      <c r="G1524" s="61"/>
      <c r="H1524" s="61"/>
      <c r="S1524" s="63"/>
      <c r="W1524" s="64"/>
    </row>
    <row r="1525" spans="2:23" s="60" customFormat="1" ht="11.25">
      <c r="B1525" s="62"/>
      <c r="G1525" s="61"/>
      <c r="H1525" s="61"/>
      <c r="S1525" s="63"/>
      <c r="W1525" s="64"/>
    </row>
    <row r="1526" spans="2:23" s="60" customFormat="1" ht="11.25">
      <c r="B1526" s="62"/>
      <c r="G1526" s="61"/>
      <c r="H1526" s="61"/>
      <c r="S1526" s="63"/>
      <c r="W1526" s="64"/>
    </row>
    <row r="1527" spans="2:23" s="60" customFormat="1" ht="11.25">
      <c r="B1527" s="62"/>
      <c r="G1527" s="61"/>
      <c r="H1527" s="61"/>
      <c r="S1527" s="63"/>
      <c r="W1527" s="64"/>
    </row>
    <row r="1528" spans="2:23" s="60" customFormat="1" ht="11.25">
      <c r="B1528" s="62"/>
      <c r="G1528" s="61"/>
      <c r="H1528" s="61"/>
      <c r="S1528" s="63"/>
      <c r="W1528" s="64"/>
    </row>
    <row r="1529" spans="2:23" s="60" customFormat="1" ht="11.25">
      <c r="B1529" s="62"/>
      <c r="G1529" s="61"/>
      <c r="H1529" s="61"/>
      <c r="S1529" s="63"/>
      <c r="W1529" s="64"/>
    </row>
    <row r="1530" spans="2:23" s="60" customFormat="1" ht="11.25">
      <c r="B1530" s="62"/>
      <c r="G1530" s="61"/>
      <c r="H1530" s="61"/>
      <c r="S1530" s="63"/>
      <c r="W1530" s="64"/>
    </row>
    <row r="1531" spans="2:23" s="60" customFormat="1" ht="11.25">
      <c r="B1531" s="62"/>
      <c r="G1531" s="61"/>
      <c r="H1531" s="61"/>
      <c r="S1531" s="63"/>
      <c r="W1531" s="64"/>
    </row>
    <row r="1532" spans="2:23" s="60" customFormat="1" ht="11.25">
      <c r="B1532" s="62"/>
      <c r="G1532" s="61"/>
      <c r="H1532" s="61"/>
      <c r="S1532" s="63"/>
      <c r="W1532" s="64"/>
    </row>
    <row r="1533" spans="2:23" s="60" customFormat="1" ht="11.25">
      <c r="B1533" s="62"/>
      <c r="G1533" s="61"/>
      <c r="H1533" s="61"/>
      <c r="S1533" s="63"/>
      <c r="W1533" s="64"/>
    </row>
    <row r="1534" spans="2:23" s="60" customFormat="1" ht="11.25">
      <c r="B1534" s="62"/>
      <c r="G1534" s="61"/>
      <c r="H1534" s="61"/>
      <c r="S1534" s="63"/>
      <c r="W1534" s="64"/>
    </row>
    <row r="1535" spans="2:23" s="60" customFormat="1" ht="11.25">
      <c r="B1535" s="62"/>
      <c r="G1535" s="61"/>
      <c r="H1535" s="61"/>
      <c r="S1535" s="63"/>
      <c r="W1535" s="64"/>
    </row>
    <row r="1536" spans="2:23" s="60" customFormat="1" ht="11.25">
      <c r="B1536" s="62"/>
      <c r="G1536" s="61"/>
      <c r="H1536" s="61"/>
      <c r="S1536" s="63"/>
      <c r="W1536" s="64"/>
    </row>
    <row r="1537" spans="2:23" s="60" customFormat="1" ht="11.25">
      <c r="B1537" s="62"/>
      <c r="G1537" s="61"/>
      <c r="H1537" s="61"/>
      <c r="S1537" s="63"/>
      <c r="W1537" s="64"/>
    </row>
    <row r="1538" spans="2:23" s="60" customFormat="1" ht="11.25">
      <c r="B1538" s="62"/>
      <c r="G1538" s="61"/>
      <c r="H1538" s="61"/>
      <c r="S1538" s="63"/>
      <c r="W1538" s="64"/>
    </row>
    <row r="1539" spans="2:23" s="60" customFormat="1" ht="11.25">
      <c r="B1539" s="62"/>
      <c r="G1539" s="61"/>
      <c r="H1539" s="61"/>
      <c r="S1539" s="63"/>
      <c r="W1539" s="64"/>
    </row>
    <row r="1540" spans="2:23" s="60" customFormat="1" ht="11.25">
      <c r="B1540" s="62"/>
      <c r="G1540" s="61"/>
      <c r="H1540" s="61"/>
      <c r="S1540" s="63"/>
      <c r="W1540" s="64"/>
    </row>
    <row r="1541" spans="2:23" s="60" customFormat="1" ht="11.25">
      <c r="B1541" s="62"/>
      <c r="G1541" s="61"/>
      <c r="H1541" s="61"/>
      <c r="S1541" s="63"/>
      <c r="W1541" s="64"/>
    </row>
    <row r="1542" spans="2:23" s="60" customFormat="1" ht="11.25">
      <c r="B1542" s="62"/>
      <c r="G1542" s="61"/>
      <c r="H1542" s="61"/>
      <c r="S1542" s="63"/>
      <c r="W1542" s="64"/>
    </row>
    <row r="1543" spans="2:23" s="60" customFormat="1" ht="11.25">
      <c r="B1543" s="62"/>
      <c r="G1543" s="61"/>
      <c r="H1543" s="61"/>
      <c r="S1543" s="63"/>
      <c r="W1543" s="64"/>
    </row>
    <row r="1544" spans="2:23" s="60" customFormat="1" ht="11.25">
      <c r="B1544" s="62"/>
      <c r="G1544" s="61"/>
      <c r="H1544" s="61"/>
      <c r="S1544" s="63"/>
      <c r="W1544" s="64"/>
    </row>
    <row r="1545" spans="2:23" s="60" customFormat="1" ht="11.25">
      <c r="B1545" s="62"/>
      <c r="G1545" s="61"/>
      <c r="H1545" s="61"/>
      <c r="S1545" s="63"/>
      <c r="W1545" s="64"/>
    </row>
    <row r="1546" spans="2:23" s="60" customFormat="1" ht="11.25">
      <c r="B1546" s="62"/>
      <c r="G1546" s="61"/>
      <c r="H1546" s="61"/>
      <c r="S1546" s="63"/>
      <c r="W1546" s="64"/>
    </row>
    <row r="1547" spans="2:23" s="60" customFormat="1" ht="11.25">
      <c r="B1547" s="62"/>
      <c r="G1547" s="61"/>
      <c r="H1547" s="61"/>
      <c r="S1547" s="63"/>
      <c r="W1547" s="64"/>
    </row>
    <row r="1548" spans="2:23" s="60" customFormat="1" ht="11.25">
      <c r="B1548" s="62"/>
      <c r="G1548" s="61"/>
      <c r="H1548" s="61"/>
      <c r="S1548" s="63"/>
      <c r="W1548" s="64"/>
    </row>
    <row r="1549" spans="2:23" s="60" customFormat="1" ht="11.25">
      <c r="B1549" s="62"/>
      <c r="G1549" s="61"/>
      <c r="H1549" s="61"/>
      <c r="S1549" s="63"/>
      <c r="W1549" s="64"/>
    </row>
    <row r="1550" spans="2:23" s="60" customFormat="1" ht="11.25">
      <c r="B1550" s="62"/>
      <c r="G1550" s="61"/>
      <c r="H1550" s="61"/>
      <c r="S1550" s="63"/>
      <c r="W1550" s="64"/>
    </row>
    <row r="1551" spans="2:23" s="60" customFormat="1" ht="11.25">
      <c r="B1551" s="62"/>
      <c r="G1551" s="61"/>
      <c r="H1551" s="61"/>
      <c r="S1551" s="63"/>
      <c r="W1551" s="64"/>
    </row>
    <row r="1552" spans="2:23" s="60" customFormat="1" ht="11.25">
      <c r="B1552" s="62"/>
      <c r="G1552" s="61"/>
      <c r="H1552" s="61"/>
      <c r="S1552" s="63"/>
      <c r="W1552" s="64"/>
    </row>
    <row r="1553" spans="2:23" s="60" customFormat="1" ht="11.25">
      <c r="B1553" s="62"/>
      <c r="G1553" s="61"/>
      <c r="H1553" s="61"/>
      <c r="S1553" s="63"/>
      <c r="W1553" s="64"/>
    </row>
    <row r="1554" spans="2:23" s="60" customFormat="1" ht="11.25">
      <c r="B1554" s="62"/>
      <c r="G1554" s="61"/>
      <c r="H1554" s="61"/>
      <c r="S1554" s="63"/>
      <c r="W1554" s="64"/>
    </row>
    <row r="1555" spans="2:23" s="60" customFormat="1" ht="11.25">
      <c r="B1555" s="62"/>
      <c r="G1555" s="61"/>
      <c r="H1555" s="61"/>
      <c r="S1555" s="63"/>
      <c r="W1555" s="64"/>
    </row>
    <row r="1556" spans="2:23" s="60" customFormat="1" ht="11.25">
      <c r="B1556" s="62"/>
      <c r="G1556" s="61"/>
      <c r="H1556" s="61"/>
      <c r="S1556" s="63"/>
      <c r="W1556" s="64"/>
    </row>
    <row r="1557" spans="2:23" s="60" customFormat="1" ht="11.25">
      <c r="B1557" s="62"/>
      <c r="G1557" s="61"/>
      <c r="H1557" s="61"/>
      <c r="S1557" s="63"/>
      <c r="W1557" s="64"/>
    </row>
    <row r="1558" spans="2:23" s="60" customFormat="1" ht="11.25">
      <c r="B1558" s="62"/>
      <c r="G1558" s="61"/>
      <c r="H1558" s="61"/>
      <c r="S1558" s="63"/>
      <c r="W1558" s="64"/>
    </row>
    <row r="1559" spans="2:23" s="60" customFormat="1" ht="11.25">
      <c r="B1559" s="62"/>
      <c r="G1559" s="61"/>
      <c r="H1559" s="61"/>
      <c r="S1559" s="63"/>
      <c r="W1559" s="64"/>
    </row>
    <row r="1560" spans="2:23" s="60" customFormat="1" ht="11.25">
      <c r="B1560" s="62"/>
      <c r="G1560" s="61"/>
      <c r="H1560" s="61"/>
      <c r="S1560" s="63"/>
      <c r="W1560" s="64"/>
    </row>
    <row r="1561" spans="2:23" s="60" customFormat="1" ht="11.25">
      <c r="B1561" s="62"/>
      <c r="G1561" s="61"/>
      <c r="H1561" s="61"/>
      <c r="S1561" s="63"/>
      <c r="W1561" s="64"/>
    </row>
    <row r="1562" spans="2:23" s="60" customFormat="1" ht="11.25">
      <c r="B1562" s="62"/>
      <c r="G1562" s="61"/>
      <c r="H1562" s="61"/>
      <c r="S1562" s="63"/>
      <c r="W1562" s="64"/>
    </row>
    <row r="1563" spans="2:23" s="60" customFormat="1" ht="11.25">
      <c r="B1563" s="62"/>
      <c r="G1563" s="61"/>
      <c r="H1563" s="61"/>
      <c r="S1563" s="63"/>
      <c r="W1563" s="64"/>
    </row>
    <row r="1564" spans="2:23" s="60" customFormat="1" ht="11.25">
      <c r="B1564" s="62"/>
      <c r="G1564" s="61"/>
      <c r="H1564" s="61"/>
      <c r="S1564" s="63"/>
      <c r="W1564" s="64"/>
    </row>
    <row r="1565" spans="2:23" s="60" customFormat="1" ht="11.25">
      <c r="B1565" s="62"/>
      <c r="G1565" s="61"/>
      <c r="H1565" s="61"/>
      <c r="S1565" s="63"/>
      <c r="W1565" s="64"/>
    </row>
    <row r="1566" spans="2:23" s="60" customFormat="1" ht="11.25">
      <c r="B1566" s="62"/>
      <c r="G1566" s="61"/>
      <c r="H1566" s="61"/>
      <c r="S1566" s="63"/>
      <c r="W1566" s="64"/>
    </row>
    <row r="1567" spans="2:23" s="60" customFormat="1" ht="11.25">
      <c r="B1567" s="62"/>
      <c r="G1567" s="61"/>
      <c r="H1567" s="61"/>
      <c r="S1567" s="63"/>
      <c r="W1567" s="64"/>
    </row>
    <row r="1568" spans="2:23" s="60" customFormat="1" ht="11.25">
      <c r="B1568" s="62"/>
      <c r="G1568" s="61"/>
      <c r="H1568" s="61"/>
      <c r="S1568" s="63"/>
      <c r="W1568" s="64"/>
    </row>
    <row r="1569" spans="2:23" s="60" customFormat="1" ht="11.25">
      <c r="B1569" s="62"/>
      <c r="G1569" s="61"/>
      <c r="H1569" s="61"/>
      <c r="S1569" s="63"/>
      <c r="W1569" s="64"/>
    </row>
    <row r="1570" spans="2:23" s="60" customFormat="1" ht="11.25">
      <c r="B1570" s="62"/>
      <c r="G1570" s="61"/>
      <c r="H1570" s="61"/>
      <c r="S1570" s="63"/>
      <c r="W1570" s="64"/>
    </row>
    <row r="1571" spans="2:23" s="60" customFormat="1" ht="11.25">
      <c r="B1571" s="62"/>
      <c r="G1571" s="61"/>
      <c r="H1571" s="61"/>
      <c r="S1571" s="63"/>
      <c r="W1571" s="64"/>
    </row>
    <row r="1572" spans="2:23" s="60" customFormat="1" ht="11.25">
      <c r="B1572" s="62"/>
      <c r="G1572" s="61"/>
      <c r="H1572" s="61"/>
      <c r="S1572" s="63"/>
      <c r="W1572" s="64"/>
    </row>
    <row r="1573" spans="2:23" s="60" customFormat="1" ht="11.25">
      <c r="B1573" s="62"/>
      <c r="G1573" s="61"/>
      <c r="H1573" s="61"/>
      <c r="S1573" s="63"/>
      <c r="W1573" s="64"/>
    </row>
    <row r="1574" spans="2:23" s="60" customFormat="1" ht="11.25">
      <c r="B1574" s="62"/>
      <c r="G1574" s="61"/>
      <c r="H1574" s="61"/>
      <c r="S1574" s="63"/>
      <c r="W1574" s="64"/>
    </row>
    <row r="1575" spans="2:23" s="60" customFormat="1" ht="11.25">
      <c r="B1575" s="62"/>
      <c r="G1575" s="61"/>
      <c r="H1575" s="61"/>
      <c r="S1575" s="63"/>
      <c r="W1575" s="64"/>
    </row>
    <row r="1576" spans="2:23" s="60" customFormat="1" ht="11.25">
      <c r="B1576" s="62"/>
      <c r="G1576" s="61"/>
      <c r="H1576" s="61"/>
      <c r="S1576" s="63"/>
      <c r="W1576" s="64"/>
    </row>
    <row r="1577" spans="2:23" s="60" customFormat="1" ht="11.25">
      <c r="B1577" s="62"/>
      <c r="G1577" s="61"/>
      <c r="H1577" s="61"/>
      <c r="S1577" s="63"/>
      <c r="W1577" s="64"/>
    </row>
    <row r="1578" spans="2:23" s="60" customFormat="1" ht="11.25">
      <c r="B1578" s="62"/>
      <c r="G1578" s="61"/>
      <c r="H1578" s="61"/>
      <c r="S1578" s="63"/>
      <c r="W1578" s="64"/>
    </row>
    <row r="1579" spans="2:23" s="60" customFormat="1" ht="11.25">
      <c r="B1579" s="62"/>
      <c r="G1579" s="61"/>
      <c r="H1579" s="61"/>
      <c r="S1579" s="63"/>
      <c r="W1579" s="64"/>
    </row>
    <row r="1580" spans="2:23" s="60" customFormat="1" ht="11.25">
      <c r="B1580" s="62"/>
      <c r="G1580" s="61"/>
      <c r="H1580" s="61"/>
      <c r="S1580" s="63"/>
      <c r="W1580" s="64"/>
    </row>
    <row r="1581" spans="2:23" s="60" customFormat="1" ht="11.25">
      <c r="B1581" s="62"/>
      <c r="G1581" s="61"/>
      <c r="H1581" s="61"/>
      <c r="S1581" s="63"/>
      <c r="W1581" s="64"/>
    </row>
    <row r="1582" spans="2:23" s="60" customFormat="1" ht="11.25">
      <c r="B1582" s="62"/>
      <c r="G1582" s="61"/>
      <c r="H1582" s="61"/>
      <c r="S1582" s="63"/>
      <c r="W1582" s="64"/>
    </row>
    <row r="1583" spans="2:23" s="60" customFormat="1" ht="11.25">
      <c r="B1583" s="62"/>
      <c r="G1583" s="61"/>
      <c r="H1583" s="61"/>
      <c r="S1583" s="63"/>
      <c r="W1583" s="64"/>
    </row>
    <row r="1584" spans="2:23" s="60" customFormat="1" ht="11.25">
      <c r="B1584" s="62"/>
      <c r="G1584" s="61"/>
      <c r="H1584" s="61"/>
      <c r="S1584" s="63"/>
      <c r="W1584" s="64"/>
    </row>
    <row r="1585" spans="2:23" s="60" customFormat="1" ht="11.25">
      <c r="B1585" s="62"/>
      <c r="G1585" s="61"/>
      <c r="H1585" s="61"/>
      <c r="S1585" s="63"/>
      <c r="W1585" s="64"/>
    </row>
    <row r="1586" spans="2:23" s="60" customFormat="1" ht="11.25">
      <c r="B1586" s="62"/>
      <c r="G1586" s="61"/>
      <c r="H1586" s="61"/>
      <c r="S1586" s="63"/>
      <c r="W1586" s="64"/>
    </row>
    <row r="1587" spans="2:23" s="60" customFormat="1" ht="11.25">
      <c r="B1587" s="62"/>
      <c r="G1587" s="61"/>
      <c r="H1587" s="61"/>
      <c r="S1587" s="63"/>
      <c r="W1587" s="64"/>
    </row>
    <row r="1588" spans="2:23" s="60" customFormat="1" ht="11.25">
      <c r="B1588" s="62"/>
      <c r="G1588" s="61"/>
      <c r="H1588" s="61"/>
      <c r="S1588" s="63"/>
      <c r="W1588" s="64"/>
    </row>
    <row r="1589" spans="2:23" s="60" customFormat="1" ht="11.25">
      <c r="B1589" s="62"/>
      <c r="G1589" s="61"/>
      <c r="H1589" s="61"/>
      <c r="S1589" s="63"/>
      <c r="W1589" s="64"/>
    </row>
    <row r="1590" spans="2:23" s="60" customFormat="1" ht="11.25">
      <c r="B1590" s="62"/>
      <c r="G1590" s="61"/>
      <c r="H1590" s="61"/>
      <c r="S1590" s="63"/>
      <c r="W1590" s="64"/>
    </row>
    <row r="1591" spans="2:23" s="60" customFormat="1" ht="11.25">
      <c r="B1591" s="62"/>
      <c r="G1591" s="61"/>
      <c r="H1591" s="61"/>
      <c r="S1591" s="63"/>
      <c r="W1591" s="64"/>
    </row>
    <row r="1592" spans="2:23" s="60" customFormat="1" ht="11.25">
      <c r="B1592" s="62"/>
      <c r="G1592" s="61"/>
      <c r="H1592" s="61"/>
      <c r="S1592" s="63"/>
      <c r="W1592" s="64"/>
    </row>
    <row r="1593" spans="2:23" s="60" customFormat="1" ht="11.25">
      <c r="B1593" s="62"/>
      <c r="G1593" s="61"/>
      <c r="H1593" s="61"/>
      <c r="S1593" s="63"/>
      <c r="W1593" s="64"/>
    </row>
    <row r="1594" spans="2:23" s="60" customFormat="1" ht="11.25">
      <c r="B1594" s="62"/>
      <c r="G1594" s="61"/>
      <c r="H1594" s="61"/>
      <c r="S1594" s="63"/>
      <c r="W1594" s="64"/>
    </row>
    <row r="1595" spans="2:23" s="60" customFormat="1" ht="11.25">
      <c r="B1595" s="62"/>
      <c r="G1595" s="61"/>
      <c r="H1595" s="61"/>
      <c r="S1595" s="63"/>
      <c r="W1595" s="64"/>
    </row>
    <row r="1596" spans="2:23" s="60" customFormat="1" ht="11.25">
      <c r="B1596" s="62"/>
      <c r="G1596" s="61"/>
      <c r="H1596" s="61"/>
      <c r="S1596" s="63"/>
      <c r="W1596" s="64"/>
    </row>
    <row r="1597" spans="2:23" s="60" customFormat="1" ht="11.25">
      <c r="B1597" s="62"/>
      <c r="G1597" s="61"/>
      <c r="H1597" s="61"/>
      <c r="S1597" s="63"/>
      <c r="W1597" s="64"/>
    </row>
    <row r="1598" spans="2:23" s="60" customFormat="1" ht="11.25">
      <c r="B1598" s="62"/>
      <c r="G1598" s="61"/>
      <c r="H1598" s="61"/>
      <c r="S1598" s="63"/>
      <c r="W1598" s="64"/>
    </row>
    <row r="1599" spans="2:23" s="60" customFormat="1" ht="11.25">
      <c r="B1599" s="62"/>
      <c r="G1599" s="61"/>
      <c r="H1599" s="61"/>
      <c r="S1599" s="63"/>
      <c r="W1599" s="64"/>
    </row>
    <row r="1600" spans="2:23" s="60" customFormat="1" ht="11.25">
      <c r="B1600" s="62"/>
      <c r="G1600" s="61"/>
      <c r="H1600" s="61"/>
      <c r="S1600" s="63"/>
      <c r="W1600" s="64"/>
    </row>
    <row r="1601" spans="2:23" s="60" customFormat="1" ht="11.25">
      <c r="B1601" s="62"/>
      <c r="G1601" s="61"/>
      <c r="H1601" s="61"/>
      <c r="S1601" s="63"/>
      <c r="W1601" s="64"/>
    </row>
    <row r="1602" spans="2:23" s="60" customFormat="1" ht="11.25">
      <c r="B1602" s="62"/>
      <c r="G1602" s="61"/>
      <c r="H1602" s="61"/>
      <c r="S1602" s="63"/>
      <c r="W1602" s="64"/>
    </row>
    <row r="1603" spans="2:23" s="60" customFormat="1" ht="11.25">
      <c r="B1603" s="62"/>
      <c r="G1603" s="61"/>
      <c r="H1603" s="61"/>
      <c r="S1603" s="63"/>
      <c r="W1603" s="64"/>
    </row>
    <row r="1604" spans="2:23" s="60" customFormat="1" ht="11.25">
      <c r="B1604" s="62"/>
      <c r="G1604" s="61"/>
      <c r="H1604" s="61"/>
      <c r="S1604" s="63"/>
      <c r="W1604" s="64"/>
    </row>
    <row r="1605" spans="2:23" s="60" customFormat="1" ht="11.25">
      <c r="B1605" s="62"/>
      <c r="G1605" s="61"/>
      <c r="H1605" s="61"/>
      <c r="S1605" s="63"/>
      <c r="W1605" s="64"/>
    </row>
    <row r="1606" spans="2:23" s="60" customFormat="1" ht="11.25">
      <c r="B1606" s="62"/>
      <c r="G1606" s="61"/>
      <c r="H1606" s="61"/>
      <c r="S1606" s="63"/>
      <c r="W1606" s="64"/>
    </row>
    <row r="1607" spans="2:23" s="60" customFormat="1" ht="11.25">
      <c r="B1607" s="62"/>
      <c r="G1607" s="61"/>
      <c r="H1607" s="61"/>
      <c r="S1607" s="63"/>
      <c r="W1607" s="64"/>
    </row>
    <row r="1608" spans="2:23" s="60" customFormat="1" ht="11.25">
      <c r="B1608" s="62"/>
      <c r="G1608" s="61"/>
      <c r="H1608" s="61"/>
      <c r="S1608" s="63"/>
      <c r="W1608" s="64"/>
    </row>
    <row r="1609" spans="2:23" s="60" customFormat="1" ht="11.25">
      <c r="B1609" s="62"/>
      <c r="G1609" s="61"/>
      <c r="H1609" s="61"/>
      <c r="S1609" s="63"/>
      <c r="W1609" s="64"/>
    </row>
    <row r="1610" spans="2:23" s="60" customFormat="1" ht="11.25">
      <c r="B1610" s="62"/>
      <c r="G1610" s="61"/>
      <c r="H1610" s="61"/>
      <c r="S1610" s="63"/>
      <c r="W1610" s="64"/>
    </row>
    <row r="1611" spans="2:23" s="60" customFormat="1" ht="11.25">
      <c r="B1611" s="62"/>
      <c r="G1611" s="61"/>
      <c r="H1611" s="61"/>
      <c r="S1611" s="63"/>
      <c r="W1611" s="64"/>
    </row>
    <row r="1612" spans="2:23" s="60" customFormat="1" ht="11.25">
      <c r="B1612" s="62"/>
      <c r="G1612" s="61"/>
      <c r="H1612" s="61"/>
      <c r="S1612" s="63"/>
      <c r="W1612" s="64"/>
    </row>
    <row r="1613" spans="2:23" s="60" customFormat="1" ht="11.25">
      <c r="B1613" s="62"/>
      <c r="G1613" s="61"/>
      <c r="H1613" s="61"/>
      <c r="S1613" s="63"/>
      <c r="W1613" s="64"/>
    </row>
    <row r="1614" spans="2:23" s="60" customFormat="1" ht="11.25">
      <c r="B1614" s="62"/>
      <c r="G1614" s="61"/>
      <c r="H1614" s="61"/>
      <c r="S1614" s="63"/>
      <c r="W1614" s="64"/>
    </row>
    <row r="1615" spans="2:23" s="60" customFormat="1" ht="11.25">
      <c r="B1615" s="62"/>
      <c r="G1615" s="61"/>
      <c r="H1615" s="61"/>
      <c r="S1615" s="63"/>
      <c r="W1615" s="64"/>
    </row>
    <row r="1616" spans="2:23" s="60" customFormat="1" ht="11.25">
      <c r="B1616" s="62"/>
      <c r="G1616" s="61"/>
      <c r="H1616" s="61"/>
      <c r="S1616" s="63"/>
      <c r="W1616" s="64"/>
    </row>
    <row r="1617" spans="2:23" s="60" customFormat="1" ht="11.25">
      <c r="B1617" s="62"/>
      <c r="G1617" s="61"/>
      <c r="H1617" s="61"/>
      <c r="S1617" s="63"/>
      <c r="W1617" s="64"/>
    </row>
    <row r="1618" spans="2:23" s="60" customFormat="1" ht="11.25">
      <c r="B1618" s="62"/>
      <c r="G1618" s="61"/>
      <c r="H1618" s="61"/>
      <c r="S1618" s="63"/>
      <c r="W1618" s="64"/>
    </row>
    <row r="1619" spans="2:23" s="60" customFormat="1" ht="11.25">
      <c r="B1619" s="62"/>
      <c r="G1619" s="61"/>
      <c r="H1619" s="61"/>
      <c r="S1619" s="63"/>
      <c r="W1619" s="64"/>
    </row>
    <row r="1620" spans="2:23" s="60" customFormat="1" ht="11.25">
      <c r="B1620" s="62"/>
      <c r="G1620" s="61"/>
      <c r="H1620" s="61"/>
      <c r="S1620" s="63"/>
      <c r="W1620" s="64"/>
    </row>
    <row r="1621" spans="2:23" s="60" customFormat="1" ht="11.25">
      <c r="B1621" s="62"/>
      <c r="G1621" s="61"/>
      <c r="H1621" s="61"/>
      <c r="S1621" s="63"/>
      <c r="W1621" s="64"/>
    </row>
    <row r="1622" spans="2:23" s="60" customFormat="1" ht="11.25">
      <c r="B1622" s="62"/>
      <c r="G1622" s="61"/>
      <c r="H1622" s="61"/>
      <c r="S1622" s="63"/>
      <c r="W1622" s="64"/>
    </row>
    <row r="1623" spans="2:23" s="60" customFormat="1" ht="11.25">
      <c r="B1623" s="62"/>
      <c r="G1623" s="61"/>
      <c r="H1623" s="61"/>
      <c r="S1623" s="63"/>
      <c r="W1623" s="64"/>
    </row>
    <row r="1624" spans="2:23" s="60" customFormat="1" ht="11.25">
      <c r="B1624" s="62"/>
      <c r="G1624" s="61"/>
      <c r="H1624" s="61"/>
      <c r="S1624" s="63"/>
      <c r="W1624" s="64"/>
    </row>
    <row r="1625" spans="2:23" s="60" customFormat="1" ht="11.25">
      <c r="B1625" s="62"/>
      <c r="G1625" s="61"/>
      <c r="H1625" s="61"/>
      <c r="S1625" s="63"/>
      <c r="W1625" s="64"/>
    </row>
    <row r="1626" spans="2:23" s="60" customFormat="1" ht="11.25">
      <c r="B1626" s="62"/>
      <c r="G1626" s="61"/>
      <c r="H1626" s="61"/>
      <c r="S1626" s="63"/>
      <c r="W1626" s="64"/>
    </row>
    <row r="1627" spans="2:23" s="60" customFormat="1" ht="11.25">
      <c r="B1627" s="62"/>
      <c r="G1627" s="61"/>
      <c r="H1627" s="61"/>
      <c r="S1627" s="63"/>
      <c r="W1627" s="64"/>
    </row>
    <row r="1628" spans="2:23" s="60" customFormat="1" ht="11.25">
      <c r="B1628" s="62"/>
      <c r="G1628" s="61"/>
      <c r="H1628" s="61"/>
      <c r="S1628" s="63"/>
      <c r="W1628" s="64"/>
    </row>
    <row r="1629" spans="2:23" s="60" customFormat="1" ht="11.25">
      <c r="B1629" s="62"/>
      <c r="G1629" s="61"/>
      <c r="H1629" s="61"/>
      <c r="S1629" s="63"/>
      <c r="W1629" s="64"/>
    </row>
    <row r="1630" spans="2:23" s="60" customFormat="1" ht="11.25">
      <c r="B1630" s="62"/>
      <c r="G1630" s="61"/>
      <c r="H1630" s="61"/>
      <c r="S1630" s="63"/>
      <c r="W1630" s="64"/>
    </row>
    <row r="1631" spans="2:23" s="60" customFormat="1" ht="11.25">
      <c r="B1631" s="62"/>
      <c r="G1631" s="61"/>
      <c r="H1631" s="61"/>
      <c r="S1631" s="63"/>
      <c r="W1631" s="64"/>
    </row>
  </sheetData>
  <sheetProtection/>
  <mergeCells count="16">
    <mergeCell ref="N2:N3"/>
    <mergeCell ref="J2:M2"/>
    <mergeCell ref="L152:N152"/>
    <mergeCell ref="G152:H152"/>
    <mergeCell ref="G151:I151"/>
    <mergeCell ref="L151:N151"/>
    <mergeCell ref="G2:G3"/>
    <mergeCell ref="H2:H3"/>
    <mergeCell ref="I2:I3"/>
    <mergeCell ref="B1:C1"/>
    <mergeCell ref="B151:C151"/>
    <mergeCell ref="F2:F3"/>
    <mergeCell ref="B2:B3"/>
    <mergeCell ref="C2:C3"/>
    <mergeCell ref="D2:D3"/>
    <mergeCell ref="E2:E3"/>
  </mergeCells>
  <printOptions/>
  <pageMargins left="0" right="0" top="0.7874015748031497" bottom="0.4724409448818898" header="0.5118110236220472" footer="0.2362204724409449"/>
  <pageSetup fitToHeight="5" horizontalDpi="600" verticalDpi="600" orientation="landscape" paperSize="9" scale="84" r:id="rId3"/>
  <headerFooter alignWithMargins="0">
    <oddHeader>&amp;L&amp;8SLOVENSKÝ VODOHOSPODÁRSKY PODNIK š. p.
Banská Štiavnica&amp;"Arial CE,Kurzíva"
&amp;C&amp;12Investicný program &amp;10
 PLÁN A ROZPOČET NA ROK 2013
&amp;R&amp;"Arial,Normálne"v EUR</oddHeader>
    <oddFooter>&amp;C&amp;P</oddFooter>
  </headerFooter>
  <rowBreaks count="3" manualBreakCount="3">
    <brk id="43" max="13" man="1"/>
    <brk id="83" max="13" man="1"/>
    <brk id="121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IV443"/>
  <sheetViews>
    <sheetView showGridLines="0" defaultGridColor="0" view="pageBreakPreview" zoomScaleSheetLayoutView="100" zoomScalePageLayoutView="0" colorId="22" workbookViewId="0" topLeftCell="A1">
      <pane ySplit="3" topLeftCell="W138" activePane="bottomLeft" state="frozen"/>
      <selection pane="topLeft" activeCell="A1" sqref="A1"/>
      <selection pane="bottomLeft" activeCell="B2" sqref="B2:N161"/>
    </sheetView>
  </sheetViews>
  <sheetFormatPr defaultColWidth="9.00390625" defaultRowHeight="12.75"/>
  <cols>
    <col min="1" max="1" width="1.25" style="146" customWidth="1"/>
    <col min="2" max="2" width="2.75390625" style="146" customWidth="1"/>
    <col min="3" max="3" width="36.375" style="146" customWidth="1"/>
    <col min="4" max="4" width="5.375" style="146" customWidth="1"/>
    <col min="5" max="5" width="15.75390625" style="146" customWidth="1"/>
    <col min="6" max="6" width="7.75390625" style="146" customWidth="1"/>
    <col min="7" max="7" width="9.00390625" style="146" customWidth="1"/>
    <col min="8" max="8" width="10.75390625" style="146" customWidth="1"/>
    <col min="9" max="9" width="8.375" style="146" customWidth="1"/>
    <col min="10" max="10" width="8.00390625" style="146" customWidth="1"/>
    <col min="11" max="11" width="7.875" style="146" customWidth="1"/>
    <col min="12" max="12" width="8.375" style="146" customWidth="1"/>
    <col min="13" max="13" width="7.375" style="146" customWidth="1"/>
    <col min="14" max="14" width="15.75390625" style="146" customWidth="1"/>
    <col min="15" max="15" width="0.875" style="146" customWidth="1"/>
    <col min="16" max="16" width="9.00390625" style="146" customWidth="1"/>
    <col min="17" max="16384" width="9.125" style="146" customWidth="1"/>
  </cols>
  <sheetData>
    <row r="1" spans="2:14" s="128" customFormat="1" ht="24.75" customHeight="1" thickBot="1">
      <c r="B1" s="1024" t="s">
        <v>118</v>
      </c>
      <c r="C1" s="1024"/>
      <c r="N1" s="129"/>
    </row>
    <row r="2" spans="2:15" s="131" customFormat="1" ht="16.5" customHeight="1">
      <c r="B2" s="995" t="s">
        <v>43</v>
      </c>
      <c r="C2" s="999" t="s">
        <v>19</v>
      </c>
      <c r="D2" s="995" t="s">
        <v>119</v>
      </c>
      <c r="E2" s="995" t="s">
        <v>21</v>
      </c>
      <c r="F2" s="995" t="s">
        <v>45</v>
      </c>
      <c r="G2" s="995" t="s">
        <v>142</v>
      </c>
      <c r="H2" s="995" t="s">
        <v>361</v>
      </c>
      <c r="I2" s="965" t="s">
        <v>531</v>
      </c>
      <c r="J2" s="995" t="s">
        <v>46</v>
      </c>
      <c r="K2" s="995"/>
      <c r="L2" s="995"/>
      <c r="M2" s="995"/>
      <c r="N2" s="995" t="s">
        <v>16</v>
      </c>
      <c r="O2" s="130"/>
    </row>
    <row r="3" spans="2:15" s="131" customFormat="1" ht="45" customHeight="1" thickBot="1">
      <c r="B3" s="996"/>
      <c r="C3" s="1000"/>
      <c r="D3" s="996"/>
      <c r="E3" s="996"/>
      <c r="F3" s="996"/>
      <c r="G3" s="996"/>
      <c r="H3" s="996"/>
      <c r="I3" s="966"/>
      <c r="J3" s="426" t="s">
        <v>47</v>
      </c>
      <c r="K3" s="426" t="s">
        <v>48</v>
      </c>
      <c r="L3" s="426" t="s">
        <v>120</v>
      </c>
      <c r="M3" s="426" t="s">
        <v>7</v>
      </c>
      <c r="N3" s="996"/>
      <c r="O3" s="132"/>
    </row>
    <row r="4" spans="2:15" s="133" customFormat="1" ht="12.75" customHeight="1">
      <c r="B4" s="343"/>
      <c r="C4" s="737" t="s">
        <v>357</v>
      </c>
      <c r="D4" s="458" t="s">
        <v>50</v>
      </c>
      <c r="E4" s="458" t="s">
        <v>50</v>
      </c>
      <c r="F4" s="458" t="s">
        <v>50</v>
      </c>
      <c r="G4" s="738">
        <f>SUM(G6)</f>
        <v>90387</v>
      </c>
      <c r="H4" s="738">
        <f aca="true" t="shared" si="0" ref="H4:M4">SUM(H6)</f>
        <v>40000</v>
      </c>
      <c r="I4" s="739">
        <f t="shared" si="0"/>
        <v>50387</v>
      </c>
      <c r="J4" s="738">
        <f t="shared" si="0"/>
        <v>50387</v>
      </c>
      <c r="K4" s="738">
        <f t="shared" si="0"/>
        <v>0</v>
      </c>
      <c r="L4" s="738">
        <f t="shared" si="0"/>
        <v>0</v>
      </c>
      <c r="M4" s="738">
        <f t="shared" si="0"/>
        <v>0</v>
      </c>
      <c r="N4" s="738"/>
      <c r="O4" s="95"/>
    </row>
    <row r="5" spans="2:15" s="133" customFormat="1" ht="12.75" customHeight="1" thickBot="1">
      <c r="B5" s="740"/>
      <c r="C5" s="741"/>
      <c r="D5" s="742" t="s">
        <v>50</v>
      </c>
      <c r="E5" s="742" t="s">
        <v>50</v>
      </c>
      <c r="F5" s="742" t="s">
        <v>50</v>
      </c>
      <c r="G5" s="743">
        <f>SUM(G7)</f>
        <v>76346</v>
      </c>
      <c r="H5" s="743">
        <f aca="true" t="shared" si="1" ref="H5:M5">SUM(H7)</f>
        <v>38700</v>
      </c>
      <c r="I5" s="743">
        <f t="shared" si="1"/>
        <v>37646</v>
      </c>
      <c r="J5" s="743">
        <f t="shared" si="1"/>
        <v>37646</v>
      </c>
      <c r="K5" s="743">
        <f t="shared" si="1"/>
        <v>0</v>
      </c>
      <c r="L5" s="743">
        <f t="shared" si="1"/>
        <v>0</v>
      </c>
      <c r="M5" s="743">
        <f t="shared" si="1"/>
        <v>0</v>
      </c>
      <c r="N5" s="744"/>
      <c r="O5" s="95"/>
    </row>
    <row r="6" spans="2:15" s="133" customFormat="1" ht="12.75" customHeight="1">
      <c r="B6" s="329" t="s">
        <v>51</v>
      </c>
      <c r="C6" s="229" t="s">
        <v>282</v>
      </c>
      <c r="D6" s="402" t="s">
        <v>122</v>
      </c>
      <c r="E6" s="230"/>
      <c r="F6" s="231" t="s">
        <v>186</v>
      </c>
      <c r="G6" s="232">
        <v>90387</v>
      </c>
      <c r="H6" s="134">
        <v>40000</v>
      </c>
      <c r="I6" s="745">
        <v>50387</v>
      </c>
      <c r="J6" s="233">
        <v>50387</v>
      </c>
      <c r="K6" s="232">
        <v>0</v>
      </c>
      <c r="L6" s="232">
        <v>0</v>
      </c>
      <c r="M6" s="232">
        <v>0</v>
      </c>
      <c r="N6" s="234" t="s">
        <v>402</v>
      </c>
      <c r="O6" s="100"/>
    </row>
    <row r="7" spans="2:15" s="133" customFormat="1" ht="12.75" customHeight="1">
      <c r="B7" s="401"/>
      <c r="C7" s="235"/>
      <c r="D7" s="403"/>
      <c r="E7" s="236"/>
      <c r="F7" s="237" t="s">
        <v>135</v>
      </c>
      <c r="G7" s="434">
        <v>76346</v>
      </c>
      <c r="H7" s="435">
        <v>38700</v>
      </c>
      <c r="I7" s="746">
        <v>37646</v>
      </c>
      <c r="J7" s="436">
        <v>37646</v>
      </c>
      <c r="K7" s="434"/>
      <c r="L7" s="434"/>
      <c r="M7" s="434"/>
      <c r="N7" s="241" t="s">
        <v>403</v>
      </c>
      <c r="O7" s="135"/>
    </row>
    <row r="8" spans="2:15" s="133" customFormat="1" ht="15" customHeight="1">
      <c r="B8" s="244"/>
      <c r="C8" s="245"/>
      <c r="D8" s="246"/>
      <c r="E8" s="242"/>
      <c r="F8" s="231"/>
      <c r="G8" s="232"/>
      <c r="H8" s="234"/>
      <c r="I8" s="747"/>
      <c r="J8" s="233"/>
      <c r="K8" s="232"/>
      <c r="L8" s="232"/>
      <c r="M8" s="232"/>
      <c r="N8" s="234"/>
      <c r="O8" s="135"/>
    </row>
    <row r="9" spans="2:15" s="133" customFormat="1" ht="1.5" customHeight="1" thickBot="1">
      <c r="B9" s="247"/>
      <c r="C9" s="248"/>
      <c r="D9" s="249"/>
      <c r="E9" s="250"/>
      <c r="F9" s="251"/>
      <c r="G9" s="252"/>
      <c r="H9" s="234"/>
      <c r="I9" s="747"/>
      <c r="J9" s="253"/>
      <c r="K9" s="252"/>
      <c r="L9" s="252"/>
      <c r="M9" s="252"/>
      <c r="N9" s="234"/>
      <c r="O9" s="135"/>
    </row>
    <row r="10" spans="2:15" s="133" customFormat="1" ht="12.75" customHeight="1">
      <c r="B10" s="343"/>
      <c r="C10" s="737" t="s">
        <v>359</v>
      </c>
      <c r="D10" s="458" t="s">
        <v>50</v>
      </c>
      <c r="E10" s="458" t="s">
        <v>50</v>
      </c>
      <c r="F10" s="458" t="s">
        <v>50</v>
      </c>
      <c r="G10" s="738">
        <f>SUM(G12+G14+G16+G18+G20+G22+G24+G26+G28+G30+G32+G34+G36+G38+G40+G42+G44+G46+G48+G50+G52+G54+G56+G58+G60+G62+G64+G66+G68)</f>
        <v>10764664</v>
      </c>
      <c r="H10" s="738">
        <f aca="true" t="shared" si="2" ref="H10:M10">SUM(H12+H14+H16+H18+H20+H22+H24+H26+H28+H30+H32+H34+H36+H38+H40+H42+H44+H46+H48+H50+H52+H54+H56+H58+H60+H62+H64+H66+H68)</f>
        <v>742726</v>
      </c>
      <c r="I10" s="739">
        <f t="shared" si="2"/>
        <v>5678628</v>
      </c>
      <c r="J10" s="738">
        <f t="shared" si="2"/>
        <v>4802356</v>
      </c>
      <c r="K10" s="738">
        <f t="shared" si="2"/>
        <v>876272</v>
      </c>
      <c r="L10" s="738">
        <f t="shared" si="2"/>
        <v>0</v>
      </c>
      <c r="M10" s="738">
        <f t="shared" si="2"/>
        <v>0</v>
      </c>
      <c r="N10" s="738"/>
      <c r="O10" s="95"/>
    </row>
    <row r="11" spans="2:15" s="133" customFormat="1" ht="13.5" customHeight="1" thickBot="1">
      <c r="B11" s="740"/>
      <c r="C11" s="748"/>
      <c r="D11" s="749" t="s">
        <v>50</v>
      </c>
      <c r="E11" s="749" t="s">
        <v>50</v>
      </c>
      <c r="F11" s="749" t="s">
        <v>50</v>
      </c>
      <c r="G11" s="750">
        <f>SUM(G13+G15+G17+G19+G21+G23+G25+G27+G29+G31+G33+G35+G37+G39+G41+G43+G45+G47+G49+G51+G53+G55+G57+G59+G61+G63+G65+G67+G69)</f>
        <v>8914021</v>
      </c>
      <c r="H11" s="750">
        <f aca="true" t="shared" si="3" ref="H11:M11">SUM(H13+H15+H17+H19+H21+H23+H25+H27+H29+H31+H33+H35+H37+H39+H41+H43+H45+H47+H49+H51+H53+H55+H57+H59+H61+H63+H65+H67+H69)</f>
        <v>0</v>
      </c>
      <c r="I11" s="750">
        <f t="shared" si="3"/>
        <v>5408621</v>
      </c>
      <c r="J11" s="750">
        <f t="shared" si="3"/>
        <v>4597621</v>
      </c>
      <c r="K11" s="750">
        <f t="shared" si="3"/>
        <v>811000</v>
      </c>
      <c r="L11" s="750">
        <f t="shared" si="3"/>
        <v>0</v>
      </c>
      <c r="M11" s="750">
        <f t="shared" si="3"/>
        <v>0</v>
      </c>
      <c r="N11" s="744"/>
      <c r="O11" s="95"/>
    </row>
    <row r="12" spans="2:15" s="133" customFormat="1" ht="12.75" customHeight="1">
      <c r="B12" s="296" t="s">
        <v>51</v>
      </c>
      <c r="C12" s="297" t="s">
        <v>130</v>
      </c>
      <c r="D12" s="309" t="s">
        <v>124</v>
      </c>
      <c r="E12" s="309"/>
      <c r="F12" s="309" t="s">
        <v>404</v>
      </c>
      <c r="G12" s="298">
        <v>1177443</v>
      </c>
      <c r="H12" s="299">
        <v>25000</v>
      </c>
      <c r="I12" s="751">
        <v>630000</v>
      </c>
      <c r="J12" s="313">
        <v>630000</v>
      </c>
      <c r="K12" s="298">
        <v>0</v>
      </c>
      <c r="L12" s="420">
        <v>0</v>
      </c>
      <c r="M12" s="420">
        <v>0</v>
      </c>
      <c r="N12" s="406"/>
      <c r="O12" s="95"/>
    </row>
    <row r="13" spans="2:15" s="133" customFormat="1" ht="12.75" customHeight="1">
      <c r="B13" s="182"/>
      <c r="C13" s="300"/>
      <c r="D13" s="310"/>
      <c r="E13" s="310"/>
      <c r="F13" s="310" t="s">
        <v>405</v>
      </c>
      <c r="G13" s="440">
        <v>1022600</v>
      </c>
      <c r="H13" s="441">
        <v>0</v>
      </c>
      <c r="I13" s="752">
        <v>600000</v>
      </c>
      <c r="J13" s="442">
        <v>600000</v>
      </c>
      <c r="K13" s="440"/>
      <c r="L13" s="440"/>
      <c r="M13" s="440"/>
      <c r="N13" s="185"/>
      <c r="O13" s="95"/>
    </row>
    <row r="14" spans="2:15" s="133" customFormat="1" ht="12.75" customHeight="1">
      <c r="B14" s="303" t="s">
        <v>59</v>
      </c>
      <c r="C14" s="304" t="s">
        <v>283</v>
      </c>
      <c r="D14" s="311" t="s">
        <v>122</v>
      </c>
      <c r="E14" s="311"/>
      <c r="F14" s="311" t="s">
        <v>135</v>
      </c>
      <c r="G14" s="305">
        <v>1240605</v>
      </c>
      <c r="H14" s="306">
        <v>23500</v>
      </c>
      <c r="I14" s="753">
        <v>630000</v>
      </c>
      <c r="J14" s="317">
        <v>630000</v>
      </c>
      <c r="K14" s="305">
        <v>0</v>
      </c>
      <c r="L14" s="368">
        <v>0</v>
      </c>
      <c r="M14" s="368">
        <v>0</v>
      </c>
      <c r="N14" s="404"/>
      <c r="O14" s="95"/>
    </row>
    <row r="15" spans="2:15" s="133" customFormat="1" ht="12.75" customHeight="1">
      <c r="B15" s="307"/>
      <c r="C15" s="308" t="s">
        <v>284</v>
      </c>
      <c r="D15" s="312"/>
      <c r="E15" s="312"/>
      <c r="F15" s="312" t="s">
        <v>405</v>
      </c>
      <c r="G15" s="443">
        <v>1076900</v>
      </c>
      <c r="H15" s="444">
        <v>0</v>
      </c>
      <c r="I15" s="754">
        <v>600000</v>
      </c>
      <c r="J15" s="445">
        <v>600000</v>
      </c>
      <c r="K15" s="443"/>
      <c r="L15" s="443"/>
      <c r="M15" s="443"/>
      <c r="N15" s="405"/>
      <c r="O15" s="95"/>
    </row>
    <row r="16" spans="2:15" s="133" customFormat="1" ht="12.75" customHeight="1">
      <c r="B16" s="182" t="s">
        <v>62</v>
      </c>
      <c r="C16" s="300" t="s">
        <v>285</v>
      </c>
      <c r="D16" s="310" t="s">
        <v>121</v>
      </c>
      <c r="E16" s="310"/>
      <c r="F16" s="310" t="s">
        <v>305</v>
      </c>
      <c r="G16" s="301">
        <v>395100</v>
      </c>
      <c r="H16" s="302">
        <v>63391</v>
      </c>
      <c r="I16" s="751">
        <v>331709</v>
      </c>
      <c r="J16" s="315">
        <v>331709</v>
      </c>
      <c r="K16" s="301">
        <v>0</v>
      </c>
      <c r="L16" s="183">
        <v>0</v>
      </c>
      <c r="M16" s="183">
        <v>0</v>
      </c>
      <c r="N16" s="185"/>
      <c r="O16" s="95"/>
    </row>
    <row r="17" spans="2:15" s="133" customFormat="1" ht="12.75" customHeight="1">
      <c r="B17" s="182"/>
      <c r="C17" s="300"/>
      <c r="D17" s="310"/>
      <c r="E17" s="310"/>
      <c r="F17" s="310" t="s">
        <v>406</v>
      </c>
      <c r="G17" s="440">
        <v>305100</v>
      </c>
      <c r="H17" s="441">
        <v>0</v>
      </c>
      <c r="I17" s="752">
        <v>305100</v>
      </c>
      <c r="J17" s="442">
        <v>305100</v>
      </c>
      <c r="K17" s="440"/>
      <c r="L17" s="440"/>
      <c r="M17" s="440"/>
      <c r="N17" s="185"/>
      <c r="O17" s="95"/>
    </row>
    <row r="18" spans="2:15" s="133" customFormat="1" ht="12.75" customHeight="1">
      <c r="B18" s="303" t="s">
        <v>64</v>
      </c>
      <c r="C18" s="304" t="s">
        <v>175</v>
      </c>
      <c r="D18" s="311" t="s">
        <v>123</v>
      </c>
      <c r="E18" s="311"/>
      <c r="F18" s="311" t="s">
        <v>135</v>
      </c>
      <c r="G18" s="305">
        <v>1122418</v>
      </c>
      <c r="H18" s="306">
        <v>118598</v>
      </c>
      <c r="I18" s="753">
        <v>515000</v>
      </c>
      <c r="J18" s="317">
        <v>515000</v>
      </c>
      <c r="K18" s="305">
        <v>0</v>
      </c>
      <c r="L18" s="368">
        <v>0</v>
      </c>
      <c r="M18" s="368">
        <v>0</v>
      </c>
      <c r="N18" s="404"/>
      <c r="O18" s="95"/>
    </row>
    <row r="19" spans="2:15" s="133" customFormat="1" ht="12.75" customHeight="1">
      <c r="B19" s="307"/>
      <c r="C19" s="308" t="s">
        <v>176</v>
      </c>
      <c r="D19" s="312"/>
      <c r="E19" s="312"/>
      <c r="F19" s="312" t="s">
        <v>407</v>
      </c>
      <c r="G19" s="443">
        <v>995820</v>
      </c>
      <c r="H19" s="444">
        <v>0</v>
      </c>
      <c r="I19" s="754">
        <v>500000</v>
      </c>
      <c r="J19" s="445">
        <v>500000</v>
      </c>
      <c r="K19" s="443"/>
      <c r="L19" s="443"/>
      <c r="M19" s="443"/>
      <c r="N19" s="405"/>
      <c r="O19" s="95"/>
    </row>
    <row r="20" spans="2:15" s="133" customFormat="1" ht="12.75" customHeight="1">
      <c r="B20" s="182" t="s">
        <v>70</v>
      </c>
      <c r="C20" s="300" t="s">
        <v>131</v>
      </c>
      <c r="D20" s="310" t="s">
        <v>125</v>
      </c>
      <c r="E20" s="310"/>
      <c r="F20" s="310" t="s">
        <v>408</v>
      </c>
      <c r="G20" s="301">
        <v>518600</v>
      </c>
      <c r="H20" s="302">
        <v>46900</v>
      </c>
      <c r="I20" s="751">
        <v>471700</v>
      </c>
      <c r="J20" s="315">
        <v>471700</v>
      </c>
      <c r="K20" s="301">
        <v>0</v>
      </c>
      <c r="L20" s="183">
        <v>0</v>
      </c>
      <c r="M20" s="183">
        <v>0</v>
      </c>
      <c r="N20" s="185"/>
      <c r="O20" s="95"/>
    </row>
    <row r="21" spans="2:15" s="133" customFormat="1" ht="12.75" customHeight="1">
      <c r="B21" s="182"/>
      <c r="C21" s="300"/>
      <c r="D21" s="310"/>
      <c r="E21" s="310"/>
      <c r="F21" s="310" t="s">
        <v>203</v>
      </c>
      <c r="G21" s="437">
        <v>463100</v>
      </c>
      <c r="H21" s="438">
        <v>0</v>
      </c>
      <c r="I21" s="755">
        <v>463100</v>
      </c>
      <c r="J21" s="439">
        <v>463100</v>
      </c>
      <c r="K21" s="437"/>
      <c r="L21" s="437"/>
      <c r="M21" s="437"/>
      <c r="N21" s="185"/>
      <c r="O21" s="95"/>
    </row>
    <row r="22" spans="2:15" s="133" customFormat="1" ht="12.75" customHeight="1">
      <c r="B22" s="303" t="s">
        <v>72</v>
      </c>
      <c r="C22" s="304" t="s">
        <v>132</v>
      </c>
      <c r="D22" s="311" t="s">
        <v>125</v>
      </c>
      <c r="E22" s="311"/>
      <c r="F22" s="311" t="s">
        <v>408</v>
      </c>
      <c r="G22" s="305">
        <v>1117200</v>
      </c>
      <c r="H22" s="306">
        <v>56901</v>
      </c>
      <c r="I22" s="753">
        <v>1060299</v>
      </c>
      <c r="J22" s="317">
        <v>1060299</v>
      </c>
      <c r="K22" s="305">
        <v>0</v>
      </c>
      <c r="L22" s="368">
        <v>0</v>
      </c>
      <c r="M22" s="368">
        <v>0</v>
      </c>
      <c r="N22" s="404"/>
      <c r="O22" s="95"/>
    </row>
    <row r="23" spans="2:15" s="133" customFormat="1" ht="12.75" customHeight="1">
      <c r="B23" s="307"/>
      <c r="C23" s="308"/>
      <c r="D23" s="312"/>
      <c r="E23" s="312"/>
      <c r="F23" s="312" t="s">
        <v>406</v>
      </c>
      <c r="G23" s="443">
        <v>1035700</v>
      </c>
      <c r="H23" s="444">
        <v>0</v>
      </c>
      <c r="I23" s="754">
        <v>1035700</v>
      </c>
      <c r="J23" s="445">
        <v>1035700</v>
      </c>
      <c r="K23" s="443"/>
      <c r="L23" s="443"/>
      <c r="M23" s="443"/>
      <c r="N23" s="405"/>
      <c r="O23" s="95"/>
    </row>
    <row r="24" spans="2:15" s="133" customFormat="1" ht="12.75" customHeight="1">
      <c r="B24" s="182" t="s">
        <v>74</v>
      </c>
      <c r="C24" s="300" t="s">
        <v>286</v>
      </c>
      <c r="D24" s="310" t="s">
        <v>124</v>
      </c>
      <c r="E24" s="310"/>
      <c r="F24" s="310" t="s">
        <v>305</v>
      </c>
      <c r="G24" s="301">
        <v>176490</v>
      </c>
      <c r="H24" s="302">
        <v>10500</v>
      </c>
      <c r="I24" s="751">
        <v>165990</v>
      </c>
      <c r="J24" s="315">
        <v>165990</v>
      </c>
      <c r="K24" s="301">
        <v>0</v>
      </c>
      <c r="L24" s="183">
        <v>0</v>
      </c>
      <c r="M24" s="183">
        <v>0</v>
      </c>
      <c r="N24" s="185"/>
      <c r="O24" s="95"/>
    </row>
    <row r="25" spans="2:15" s="133" customFormat="1" ht="12.75" customHeight="1">
      <c r="B25" s="182"/>
      <c r="C25" s="300"/>
      <c r="D25" s="310"/>
      <c r="E25" s="310"/>
      <c r="F25" s="310" t="s">
        <v>306</v>
      </c>
      <c r="G25" s="440">
        <v>146490</v>
      </c>
      <c r="H25" s="441">
        <v>0</v>
      </c>
      <c r="I25" s="752">
        <v>146490</v>
      </c>
      <c r="J25" s="442">
        <v>146490</v>
      </c>
      <c r="K25" s="440"/>
      <c r="L25" s="440"/>
      <c r="M25" s="440"/>
      <c r="N25" s="185"/>
      <c r="O25" s="95"/>
    </row>
    <row r="26" spans="2:15" s="133" customFormat="1" ht="12.75" customHeight="1">
      <c r="B26" s="303" t="s">
        <v>75</v>
      </c>
      <c r="C26" s="304" t="s">
        <v>129</v>
      </c>
      <c r="D26" s="311" t="s">
        <v>122</v>
      </c>
      <c r="E26" s="311"/>
      <c r="F26" s="311" t="s">
        <v>404</v>
      </c>
      <c r="G26" s="305">
        <v>287600</v>
      </c>
      <c r="H26" s="306">
        <v>16803</v>
      </c>
      <c r="I26" s="753">
        <v>85000</v>
      </c>
      <c r="J26" s="317">
        <v>85000</v>
      </c>
      <c r="K26" s="305">
        <v>0</v>
      </c>
      <c r="L26" s="368">
        <v>0</v>
      </c>
      <c r="M26" s="368">
        <v>0</v>
      </c>
      <c r="N26" s="404"/>
      <c r="O26" s="95"/>
    </row>
    <row r="27" spans="2:15" s="133" customFormat="1" ht="12.75" customHeight="1">
      <c r="B27" s="307"/>
      <c r="C27" s="308"/>
      <c r="D27" s="312"/>
      <c r="E27" s="312"/>
      <c r="F27" s="312" t="s">
        <v>407</v>
      </c>
      <c r="G27" s="443">
        <v>220000</v>
      </c>
      <c r="H27" s="444">
        <v>0</v>
      </c>
      <c r="I27" s="754">
        <v>80000</v>
      </c>
      <c r="J27" s="445">
        <v>80000</v>
      </c>
      <c r="K27" s="443"/>
      <c r="L27" s="443"/>
      <c r="M27" s="443"/>
      <c r="N27" s="405"/>
      <c r="O27" s="95"/>
    </row>
    <row r="28" spans="2:15" s="133" customFormat="1" ht="12.75" customHeight="1">
      <c r="B28" s="182" t="s">
        <v>78</v>
      </c>
      <c r="C28" s="300" t="s">
        <v>294</v>
      </c>
      <c r="D28" s="310" t="s">
        <v>122</v>
      </c>
      <c r="E28" s="310"/>
      <c r="F28" s="310" t="s">
        <v>201</v>
      </c>
      <c r="G28" s="301">
        <v>331940</v>
      </c>
      <c r="H28" s="302">
        <v>17000</v>
      </c>
      <c r="I28" s="751">
        <v>125000</v>
      </c>
      <c r="J28" s="315">
        <v>125000</v>
      </c>
      <c r="K28" s="301">
        <v>0</v>
      </c>
      <c r="L28" s="183">
        <v>0</v>
      </c>
      <c r="M28" s="183">
        <v>0</v>
      </c>
      <c r="N28" s="185"/>
      <c r="O28" s="95"/>
    </row>
    <row r="29" spans="2:15" s="133" customFormat="1" ht="12.75" customHeight="1">
      <c r="B29" s="182"/>
      <c r="C29" s="300"/>
      <c r="D29" s="310"/>
      <c r="E29" s="310"/>
      <c r="F29" s="310" t="s">
        <v>409</v>
      </c>
      <c r="G29" s="440">
        <v>300940</v>
      </c>
      <c r="H29" s="441">
        <v>0</v>
      </c>
      <c r="I29" s="752">
        <v>120000</v>
      </c>
      <c r="J29" s="442">
        <v>120000</v>
      </c>
      <c r="K29" s="440"/>
      <c r="L29" s="440"/>
      <c r="M29" s="440"/>
      <c r="N29" s="185"/>
      <c r="O29" s="95"/>
    </row>
    <row r="30" spans="2:15" s="133" customFormat="1" ht="12.75" customHeight="1">
      <c r="B30" s="303" t="s">
        <v>82</v>
      </c>
      <c r="C30" s="304" t="s">
        <v>287</v>
      </c>
      <c r="D30" s="311" t="s">
        <v>124</v>
      </c>
      <c r="E30" s="311"/>
      <c r="F30" s="311" t="s">
        <v>404</v>
      </c>
      <c r="G30" s="305">
        <v>1327760</v>
      </c>
      <c r="H30" s="306">
        <v>17000</v>
      </c>
      <c r="I30" s="753">
        <v>420000</v>
      </c>
      <c r="J30" s="317">
        <v>420000</v>
      </c>
      <c r="K30" s="305">
        <v>0</v>
      </c>
      <c r="L30" s="368">
        <v>0</v>
      </c>
      <c r="M30" s="368">
        <v>0</v>
      </c>
      <c r="N30" s="404"/>
      <c r="O30" s="95"/>
    </row>
    <row r="31" spans="2:15" s="133" customFormat="1" ht="12.75" customHeight="1">
      <c r="B31" s="307"/>
      <c r="C31" s="308"/>
      <c r="D31" s="312"/>
      <c r="E31" s="312"/>
      <c r="F31" s="312" t="s">
        <v>410</v>
      </c>
      <c r="G31" s="443">
        <v>1200000</v>
      </c>
      <c r="H31" s="444">
        <v>0</v>
      </c>
      <c r="I31" s="754">
        <v>400000</v>
      </c>
      <c r="J31" s="445">
        <v>400000</v>
      </c>
      <c r="K31" s="443"/>
      <c r="L31" s="443"/>
      <c r="M31" s="443"/>
      <c r="N31" s="405"/>
      <c r="O31" s="95"/>
    </row>
    <row r="32" spans="2:15" s="133" customFormat="1" ht="12.75" customHeight="1">
      <c r="B32" s="182" t="s">
        <v>83</v>
      </c>
      <c r="C32" s="300" t="s">
        <v>288</v>
      </c>
      <c r="D32" s="310" t="s">
        <v>123</v>
      </c>
      <c r="E32" s="310"/>
      <c r="F32" s="310" t="s">
        <v>404</v>
      </c>
      <c r="G32" s="301">
        <v>32000</v>
      </c>
      <c r="H32" s="302">
        <v>5500</v>
      </c>
      <c r="I32" s="751">
        <v>26500</v>
      </c>
      <c r="J32" s="315">
        <v>26500</v>
      </c>
      <c r="K32" s="301">
        <v>0</v>
      </c>
      <c r="L32" s="183">
        <v>0</v>
      </c>
      <c r="M32" s="183">
        <v>0</v>
      </c>
      <c r="N32" s="185" t="s">
        <v>411</v>
      </c>
      <c r="O32" s="95"/>
    </row>
    <row r="33" spans="2:15" s="133" customFormat="1" ht="12.75" customHeight="1">
      <c r="B33" s="182"/>
      <c r="C33" s="300"/>
      <c r="D33" s="310"/>
      <c r="E33" s="310"/>
      <c r="F33" s="310" t="s">
        <v>406</v>
      </c>
      <c r="G33" s="440">
        <v>22000</v>
      </c>
      <c r="H33" s="441">
        <v>0</v>
      </c>
      <c r="I33" s="752">
        <v>22000</v>
      </c>
      <c r="J33" s="442">
        <v>22000</v>
      </c>
      <c r="K33" s="440"/>
      <c r="L33" s="440"/>
      <c r="M33" s="440"/>
      <c r="N33" s="185"/>
      <c r="O33" s="95"/>
    </row>
    <row r="34" spans="2:15" s="133" customFormat="1" ht="12.75" customHeight="1">
      <c r="B34" s="303" t="s">
        <v>84</v>
      </c>
      <c r="C34" s="304" t="s">
        <v>412</v>
      </c>
      <c r="D34" s="311" t="s">
        <v>125</v>
      </c>
      <c r="E34" s="311"/>
      <c r="F34" s="311" t="s">
        <v>413</v>
      </c>
      <c r="G34" s="305">
        <v>1925750</v>
      </c>
      <c r="H34" s="306">
        <v>127305</v>
      </c>
      <c r="I34" s="753">
        <v>320000</v>
      </c>
      <c r="J34" s="317">
        <v>320000</v>
      </c>
      <c r="K34" s="305">
        <v>0</v>
      </c>
      <c r="L34" s="368">
        <v>0</v>
      </c>
      <c r="M34" s="368">
        <v>0</v>
      </c>
      <c r="N34" s="404"/>
      <c r="O34" s="95"/>
    </row>
    <row r="35" spans="2:15" s="133" customFormat="1" ht="12.75" customHeight="1">
      <c r="B35" s="307"/>
      <c r="C35" s="308" t="s">
        <v>174</v>
      </c>
      <c r="D35" s="312"/>
      <c r="E35" s="312"/>
      <c r="F35" s="312" t="s">
        <v>414</v>
      </c>
      <c r="G35" s="443">
        <v>1299140</v>
      </c>
      <c r="H35" s="444">
        <v>0</v>
      </c>
      <c r="I35" s="754">
        <v>310000</v>
      </c>
      <c r="J35" s="445">
        <v>310000</v>
      </c>
      <c r="K35" s="443">
        <v>0</v>
      </c>
      <c r="L35" s="443"/>
      <c r="M35" s="443"/>
      <c r="N35" s="405"/>
      <c r="O35" s="95"/>
    </row>
    <row r="36" spans="2:15" s="133" customFormat="1" ht="12.75" customHeight="1">
      <c r="B36" s="303" t="s">
        <v>85</v>
      </c>
      <c r="C36" s="304" t="s">
        <v>415</v>
      </c>
      <c r="D36" s="311" t="s">
        <v>124</v>
      </c>
      <c r="E36" s="311"/>
      <c r="F36" s="311"/>
      <c r="G36" s="305">
        <v>275000</v>
      </c>
      <c r="H36" s="306">
        <v>31064</v>
      </c>
      <c r="I36" s="753">
        <v>243936</v>
      </c>
      <c r="J36" s="317">
        <v>0</v>
      </c>
      <c r="K36" s="305">
        <v>243936</v>
      </c>
      <c r="L36" s="368">
        <v>0</v>
      </c>
      <c r="M36" s="368">
        <v>0</v>
      </c>
      <c r="N36" s="404" t="s">
        <v>435</v>
      </c>
      <c r="O36" s="95"/>
    </row>
    <row r="37" spans="2:15" s="133" customFormat="1" ht="12.75" customHeight="1">
      <c r="B37" s="307"/>
      <c r="C37" s="308" t="s">
        <v>295</v>
      </c>
      <c r="D37" s="312"/>
      <c r="E37" s="312"/>
      <c r="F37" s="312"/>
      <c r="G37" s="443">
        <v>230000</v>
      </c>
      <c r="H37" s="444">
        <v>0</v>
      </c>
      <c r="I37" s="754">
        <v>230000</v>
      </c>
      <c r="J37" s="445">
        <v>0</v>
      </c>
      <c r="K37" s="443">
        <v>230000</v>
      </c>
      <c r="L37" s="443"/>
      <c r="M37" s="443"/>
      <c r="N37" s="405"/>
      <c r="O37" s="95"/>
    </row>
    <row r="38" spans="2:15" s="133" customFormat="1" ht="12.75" customHeight="1">
      <c r="B38" s="303" t="s">
        <v>86</v>
      </c>
      <c r="C38" s="304" t="s">
        <v>296</v>
      </c>
      <c r="D38" s="311" t="s">
        <v>122</v>
      </c>
      <c r="E38" s="311"/>
      <c r="F38" s="311"/>
      <c r="G38" s="305">
        <v>290000</v>
      </c>
      <c r="H38" s="306">
        <v>31864</v>
      </c>
      <c r="I38" s="753">
        <v>258136</v>
      </c>
      <c r="J38" s="317">
        <v>0</v>
      </c>
      <c r="K38" s="305">
        <v>258136</v>
      </c>
      <c r="L38" s="368">
        <v>0</v>
      </c>
      <c r="M38" s="368">
        <v>0</v>
      </c>
      <c r="N38" s="404" t="s">
        <v>435</v>
      </c>
      <c r="O38" s="95"/>
    </row>
    <row r="39" spans="2:15" s="133" customFormat="1" ht="12.75" customHeight="1">
      <c r="B39" s="307"/>
      <c r="C39" s="308" t="s">
        <v>295</v>
      </c>
      <c r="D39" s="312"/>
      <c r="E39" s="312"/>
      <c r="F39" s="312"/>
      <c r="G39" s="443">
        <v>250000</v>
      </c>
      <c r="H39" s="444">
        <v>0</v>
      </c>
      <c r="I39" s="754">
        <v>250000</v>
      </c>
      <c r="J39" s="445">
        <v>0</v>
      </c>
      <c r="K39" s="443">
        <v>250000</v>
      </c>
      <c r="L39" s="443"/>
      <c r="M39" s="443"/>
      <c r="N39" s="405"/>
      <c r="O39" s="95"/>
    </row>
    <row r="40" spans="2:15" s="133" customFormat="1" ht="12.75" customHeight="1">
      <c r="B40" s="182" t="s">
        <v>87</v>
      </c>
      <c r="C40" s="300" t="s">
        <v>416</v>
      </c>
      <c r="D40" s="310" t="s">
        <v>125</v>
      </c>
      <c r="E40" s="310"/>
      <c r="F40" s="310"/>
      <c r="G40" s="301">
        <v>21158</v>
      </c>
      <c r="H40" s="302">
        <v>0</v>
      </c>
      <c r="I40" s="751">
        <v>21158</v>
      </c>
      <c r="J40" s="315">
        <v>21158</v>
      </c>
      <c r="K40" s="301">
        <v>0</v>
      </c>
      <c r="L40" s="183">
        <v>0</v>
      </c>
      <c r="M40" s="183">
        <v>0</v>
      </c>
      <c r="N40" s="185"/>
      <c r="O40" s="95"/>
    </row>
    <row r="41" spans="2:15" s="133" customFormat="1" ht="12.75" customHeight="1">
      <c r="B41" s="182"/>
      <c r="C41" s="300"/>
      <c r="D41" s="310"/>
      <c r="E41" s="310"/>
      <c r="F41" s="310"/>
      <c r="G41" s="440">
        <v>15231</v>
      </c>
      <c r="H41" s="441">
        <v>0</v>
      </c>
      <c r="I41" s="752">
        <v>15231</v>
      </c>
      <c r="J41" s="442">
        <v>15231</v>
      </c>
      <c r="K41" s="440">
        <v>0</v>
      </c>
      <c r="L41" s="440"/>
      <c r="M41" s="440"/>
      <c r="N41" s="185"/>
      <c r="O41" s="95"/>
    </row>
    <row r="42" spans="2:15" s="133" customFormat="1" ht="12.75" customHeight="1">
      <c r="B42" s="303" t="s">
        <v>88</v>
      </c>
      <c r="C42" s="304" t="s">
        <v>289</v>
      </c>
      <c r="D42" s="311" t="s">
        <v>125</v>
      </c>
      <c r="E42" s="311"/>
      <c r="F42" s="311" t="s">
        <v>305</v>
      </c>
      <c r="G42" s="305">
        <v>96400</v>
      </c>
      <c r="H42" s="306">
        <v>18000</v>
      </c>
      <c r="I42" s="753">
        <v>78400</v>
      </c>
      <c r="J42" s="317">
        <v>0</v>
      </c>
      <c r="K42" s="305">
        <v>78400</v>
      </c>
      <c r="L42" s="368">
        <v>0</v>
      </c>
      <c r="M42" s="368">
        <v>0</v>
      </c>
      <c r="N42" s="404" t="s">
        <v>349</v>
      </c>
      <c r="O42" s="95"/>
    </row>
    <row r="43" spans="2:15" s="133" customFormat="1" ht="12.75" customHeight="1">
      <c r="B43" s="307"/>
      <c r="C43" s="308" t="s">
        <v>290</v>
      </c>
      <c r="D43" s="312"/>
      <c r="E43" s="312"/>
      <c r="F43" s="312" t="s">
        <v>306</v>
      </c>
      <c r="G43" s="443">
        <v>72000</v>
      </c>
      <c r="H43" s="444">
        <v>0</v>
      </c>
      <c r="I43" s="754">
        <v>72000</v>
      </c>
      <c r="J43" s="445">
        <v>0</v>
      </c>
      <c r="K43" s="443">
        <v>72000</v>
      </c>
      <c r="L43" s="443"/>
      <c r="M43" s="443"/>
      <c r="N43" s="405" t="s">
        <v>351</v>
      </c>
      <c r="O43" s="95"/>
    </row>
    <row r="44" spans="2:15" s="133" customFormat="1" ht="12.75" customHeight="1">
      <c r="B44" s="182" t="s">
        <v>89</v>
      </c>
      <c r="C44" s="300" t="s">
        <v>291</v>
      </c>
      <c r="D44" s="310" t="s">
        <v>123</v>
      </c>
      <c r="E44" s="310"/>
      <c r="F44" s="310" t="s">
        <v>135</v>
      </c>
      <c r="G44" s="301">
        <v>48200</v>
      </c>
      <c r="H44" s="302">
        <v>16200</v>
      </c>
      <c r="I44" s="751">
        <v>32000</v>
      </c>
      <c r="J44" s="315">
        <v>0</v>
      </c>
      <c r="K44" s="301">
        <v>32000</v>
      </c>
      <c r="L44" s="183">
        <v>0</v>
      </c>
      <c r="M44" s="183">
        <v>0</v>
      </c>
      <c r="N44" s="185" t="s">
        <v>349</v>
      </c>
      <c r="O44" s="95"/>
    </row>
    <row r="45" spans="2:15" s="133" customFormat="1" ht="12.75" customHeight="1">
      <c r="B45" s="182"/>
      <c r="C45" s="300" t="s">
        <v>417</v>
      </c>
      <c r="D45" s="310"/>
      <c r="E45" s="310"/>
      <c r="F45" s="310" t="s">
        <v>306</v>
      </c>
      <c r="G45" s="440">
        <v>31000</v>
      </c>
      <c r="H45" s="441">
        <v>0</v>
      </c>
      <c r="I45" s="752">
        <v>31000</v>
      </c>
      <c r="J45" s="442">
        <v>0</v>
      </c>
      <c r="K45" s="440">
        <v>31000</v>
      </c>
      <c r="L45" s="440"/>
      <c r="M45" s="440"/>
      <c r="N45" s="185" t="s">
        <v>351</v>
      </c>
      <c r="O45" s="95"/>
    </row>
    <row r="46" spans="2:15" s="133" customFormat="1" ht="12.75" customHeight="1">
      <c r="B46" s="303" t="s">
        <v>90</v>
      </c>
      <c r="C46" s="1016" t="s">
        <v>418</v>
      </c>
      <c r="D46" s="311" t="s">
        <v>123</v>
      </c>
      <c r="E46" s="311"/>
      <c r="F46" s="311" t="s">
        <v>135</v>
      </c>
      <c r="G46" s="305">
        <v>48000</v>
      </c>
      <c r="H46" s="306">
        <v>15000</v>
      </c>
      <c r="I46" s="753">
        <v>33000</v>
      </c>
      <c r="J46" s="317">
        <v>0</v>
      </c>
      <c r="K46" s="305">
        <v>33000</v>
      </c>
      <c r="L46" s="368">
        <v>0</v>
      </c>
      <c r="M46" s="368">
        <v>0</v>
      </c>
      <c r="N46" s="404" t="s">
        <v>349</v>
      </c>
      <c r="O46" s="95"/>
    </row>
    <row r="47" spans="2:15" s="133" customFormat="1" ht="12.75" customHeight="1">
      <c r="B47" s="307"/>
      <c r="C47" s="1017"/>
      <c r="D47" s="312"/>
      <c r="E47" s="312"/>
      <c r="F47" s="312" t="s">
        <v>306</v>
      </c>
      <c r="G47" s="443">
        <v>31000</v>
      </c>
      <c r="H47" s="444">
        <v>0</v>
      </c>
      <c r="I47" s="754">
        <v>31000</v>
      </c>
      <c r="J47" s="445">
        <v>0</v>
      </c>
      <c r="K47" s="443">
        <v>31000</v>
      </c>
      <c r="L47" s="443"/>
      <c r="M47" s="443"/>
      <c r="N47" s="405" t="s">
        <v>351</v>
      </c>
      <c r="O47" s="95"/>
    </row>
    <row r="48" spans="2:15" s="133" customFormat="1" ht="12.75" customHeight="1">
      <c r="B48" s="182" t="s">
        <v>155</v>
      </c>
      <c r="C48" s="300" t="s">
        <v>292</v>
      </c>
      <c r="D48" s="310" t="s">
        <v>122</v>
      </c>
      <c r="E48" s="310"/>
      <c r="F48" s="310" t="s">
        <v>404</v>
      </c>
      <c r="G48" s="301">
        <v>36000</v>
      </c>
      <c r="H48" s="302">
        <v>16200</v>
      </c>
      <c r="I48" s="751">
        <v>19800</v>
      </c>
      <c r="J48" s="315">
        <v>0</v>
      </c>
      <c r="K48" s="301">
        <v>19800</v>
      </c>
      <c r="L48" s="183">
        <v>0</v>
      </c>
      <c r="M48" s="183">
        <v>0</v>
      </c>
      <c r="N48" s="185" t="s">
        <v>349</v>
      </c>
      <c r="O48" s="95"/>
    </row>
    <row r="49" spans="2:15" s="133" customFormat="1" ht="12.75" customHeight="1">
      <c r="B49" s="182"/>
      <c r="C49" s="300" t="s">
        <v>293</v>
      </c>
      <c r="D49" s="310"/>
      <c r="E49" s="310"/>
      <c r="F49" s="310" t="s">
        <v>406</v>
      </c>
      <c r="G49" s="440">
        <v>18000</v>
      </c>
      <c r="H49" s="441">
        <v>0</v>
      </c>
      <c r="I49" s="752">
        <v>18000</v>
      </c>
      <c r="J49" s="442">
        <v>0</v>
      </c>
      <c r="K49" s="440">
        <v>18000</v>
      </c>
      <c r="L49" s="440"/>
      <c r="M49" s="440"/>
      <c r="N49" s="185" t="s">
        <v>351</v>
      </c>
      <c r="O49" s="95"/>
    </row>
    <row r="50" spans="2:15" s="133" customFormat="1" ht="12.75" customHeight="1">
      <c r="B50" s="303" t="s">
        <v>158</v>
      </c>
      <c r="C50" s="1016" t="s">
        <v>419</v>
      </c>
      <c r="D50" s="311" t="s">
        <v>125</v>
      </c>
      <c r="E50" s="311"/>
      <c r="F50" s="311" t="s">
        <v>135</v>
      </c>
      <c r="G50" s="305">
        <v>22000</v>
      </c>
      <c r="H50" s="306">
        <v>5000</v>
      </c>
      <c r="I50" s="753">
        <v>17000</v>
      </c>
      <c r="J50" s="317">
        <v>0</v>
      </c>
      <c r="K50" s="305">
        <v>17000</v>
      </c>
      <c r="L50" s="368">
        <v>0</v>
      </c>
      <c r="M50" s="368">
        <v>0</v>
      </c>
      <c r="N50" s="404" t="s">
        <v>349</v>
      </c>
      <c r="O50" s="95"/>
    </row>
    <row r="51" spans="2:15" s="133" customFormat="1" ht="12.75" customHeight="1">
      <c r="B51" s="307"/>
      <c r="C51" s="1017"/>
      <c r="D51" s="312"/>
      <c r="E51" s="312"/>
      <c r="F51" s="312" t="s">
        <v>306</v>
      </c>
      <c r="G51" s="443">
        <v>15000</v>
      </c>
      <c r="H51" s="444">
        <v>0</v>
      </c>
      <c r="I51" s="754">
        <v>15000</v>
      </c>
      <c r="J51" s="445">
        <v>0</v>
      </c>
      <c r="K51" s="443">
        <v>15000</v>
      </c>
      <c r="L51" s="443"/>
      <c r="M51" s="443"/>
      <c r="N51" s="405" t="s">
        <v>351</v>
      </c>
      <c r="O51" s="95"/>
    </row>
    <row r="52" spans="2:15" s="133" customFormat="1" ht="12.75" customHeight="1">
      <c r="B52" s="182" t="s">
        <v>177</v>
      </c>
      <c r="C52" s="300" t="s">
        <v>420</v>
      </c>
      <c r="D52" s="310" t="s">
        <v>124</v>
      </c>
      <c r="E52" s="310"/>
      <c r="F52" s="310" t="s">
        <v>404</v>
      </c>
      <c r="G52" s="301">
        <v>45000</v>
      </c>
      <c r="H52" s="302">
        <v>15000</v>
      </c>
      <c r="I52" s="751">
        <v>30000</v>
      </c>
      <c r="J52" s="315">
        <v>0</v>
      </c>
      <c r="K52" s="301">
        <v>30000</v>
      </c>
      <c r="L52" s="183">
        <v>0</v>
      </c>
      <c r="M52" s="183">
        <v>0</v>
      </c>
      <c r="N52" s="185" t="s">
        <v>349</v>
      </c>
      <c r="O52" s="95"/>
    </row>
    <row r="53" spans="2:15" s="133" customFormat="1" ht="12.75" customHeight="1">
      <c r="B53" s="182"/>
      <c r="C53" s="300" t="s">
        <v>421</v>
      </c>
      <c r="D53" s="310"/>
      <c r="E53" s="310"/>
      <c r="F53" s="310" t="s">
        <v>406</v>
      </c>
      <c r="G53" s="440">
        <v>27000</v>
      </c>
      <c r="H53" s="441">
        <v>0</v>
      </c>
      <c r="I53" s="752">
        <v>27000</v>
      </c>
      <c r="J53" s="442">
        <v>0</v>
      </c>
      <c r="K53" s="440">
        <v>27000</v>
      </c>
      <c r="L53" s="440"/>
      <c r="M53" s="440"/>
      <c r="N53" s="185" t="s">
        <v>351</v>
      </c>
      <c r="O53" s="95"/>
    </row>
    <row r="54" spans="2:15" s="133" customFormat="1" ht="12.75" customHeight="1">
      <c r="B54" s="303" t="s">
        <v>178</v>
      </c>
      <c r="C54" s="1016" t="s">
        <v>422</v>
      </c>
      <c r="D54" s="311" t="s">
        <v>124</v>
      </c>
      <c r="E54" s="311"/>
      <c r="F54" s="311" t="s">
        <v>404</v>
      </c>
      <c r="G54" s="305">
        <v>52000</v>
      </c>
      <c r="H54" s="306">
        <v>16000</v>
      </c>
      <c r="I54" s="753">
        <v>36000</v>
      </c>
      <c r="J54" s="317">
        <v>0</v>
      </c>
      <c r="K54" s="305">
        <v>36000</v>
      </c>
      <c r="L54" s="368">
        <v>0</v>
      </c>
      <c r="M54" s="368">
        <v>0</v>
      </c>
      <c r="N54" s="404" t="s">
        <v>349</v>
      </c>
      <c r="O54" s="95"/>
    </row>
    <row r="55" spans="2:15" s="133" customFormat="1" ht="12.75" customHeight="1">
      <c r="B55" s="307"/>
      <c r="C55" s="1017"/>
      <c r="D55" s="312"/>
      <c r="E55" s="312"/>
      <c r="F55" s="312" t="s">
        <v>406</v>
      </c>
      <c r="G55" s="443">
        <v>30000</v>
      </c>
      <c r="H55" s="444">
        <v>0</v>
      </c>
      <c r="I55" s="754">
        <v>30000</v>
      </c>
      <c r="J55" s="445">
        <v>0</v>
      </c>
      <c r="K55" s="443">
        <v>30000</v>
      </c>
      <c r="L55" s="443"/>
      <c r="M55" s="443"/>
      <c r="N55" s="405" t="s">
        <v>351</v>
      </c>
      <c r="O55" s="95"/>
    </row>
    <row r="56" spans="2:15" s="133" customFormat="1" ht="12.75" customHeight="1">
      <c r="B56" s="182" t="s">
        <v>179</v>
      </c>
      <c r="C56" s="1016" t="s">
        <v>423</v>
      </c>
      <c r="D56" s="310" t="s">
        <v>123</v>
      </c>
      <c r="E56" s="310"/>
      <c r="F56" s="310" t="s">
        <v>135</v>
      </c>
      <c r="G56" s="301">
        <v>45000</v>
      </c>
      <c r="H56" s="302">
        <v>15000</v>
      </c>
      <c r="I56" s="751">
        <v>30000</v>
      </c>
      <c r="J56" s="315">
        <v>0</v>
      </c>
      <c r="K56" s="301">
        <v>30000</v>
      </c>
      <c r="L56" s="183">
        <v>0</v>
      </c>
      <c r="M56" s="183">
        <v>0</v>
      </c>
      <c r="N56" s="185" t="s">
        <v>349</v>
      </c>
      <c r="O56" s="95"/>
    </row>
    <row r="57" spans="2:15" s="133" customFormat="1" ht="12.75" customHeight="1">
      <c r="B57" s="182"/>
      <c r="C57" s="1017"/>
      <c r="D57" s="310"/>
      <c r="E57" s="310"/>
      <c r="F57" s="310" t="s">
        <v>306</v>
      </c>
      <c r="G57" s="440">
        <v>27000</v>
      </c>
      <c r="H57" s="441">
        <v>0</v>
      </c>
      <c r="I57" s="752">
        <v>27000</v>
      </c>
      <c r="J57" s="442">
        <v>0</v>
      </c>
      <c r="K57" s="440">
        <v>27000</v>
      </c>
      <c r="L57" s="440"/>
      <c r="M57" s="440"/>
      <c r="N57" s="185" t="s">
        <v>351</v>
      </c>
      <c r="O57" s="95"/>
    </row>
    <row r="58" spans="2:15" s="133" customFormat="1" ht="12.75" customHeight="1">
      <c r="B58" s="303" t="s">
        <v>180</v>
      </c>
      <c r="C58" s="1016" t="s">
        <v>424</v>
      </c>
      <c r="D58" s="311" t="s">
        <v>122</v>
      </c>
      <c r="E58" s="311"/>
      <c r="F58" s="311" t="s">
        <v>135</v>
      </c>
      <c r="G58" s="305">
        <v>30000</v>
      </c>
      <c r="H58" s="306">
        <v>8000</v>
      </c>
      <c r="I58" s="753">
        <v>22000</v>
      </c>
      <c r="J58" s="317">
        <v>0</v>
      </c>
      <c r="K58" s="305">
        <v>22000</v>
      </c>
      <c r="L58" s="368">
        <v>0</v>
      </c>
      <c r="M58" s="368">
        <v>0</v>
      </c>
      <c r="N58" s="404" t="s">
        <v>349</v>
      </c>
      <c r="O58" s="95"/>
    </row>
    <row r="59" spans="2:15" s="133" customFormat="1" ht="12.75" customHeight="1">
      <c r="B59" s="307"/>
      <c r="C59" s="1017"/>
      <c r="D59" s="312"/>
      <c r="E59" s="312"/>
      <c r="F59" s="312" t="s">
        <v>306</v>
      </c>
      <c r="G59" s="443">
        <v>18000</v>
      </c>
      <c r="H59" s="444">
        <v>0</v>
      </c>
      <c r="I59" s="754">
        <v>18000</v>
      </c>
      <c r="J59" s="445">
        <v>0</v>
      </c>
      <c r="K59" s="443">
        <v>18000</v>
      </c>
      <c r="L59" s="443"/>
      <c r="M59" s="443"/>
      <c r="N59" s="405" t="s">
        <v>351</v>
      </c>
      <c r="O59" s="95"/>
    </row>
    <row r="60" spans="2:15" s="133" customFormat="1" ht="12.75" customHeight="1">
      <c r="B60" s="182" t="s">
        <v>181</v>
      </c>
      <c r="C60" s="300" t="s">
        <v>425</v>
      </c>
      <c r="D60" s="310" t="s">
        <v>122</v>
      </c>
      <c r="E60" s="310"/>
      <c r="F60" s="310" t="s">
        <v>135</v>
      </c>
      <c r="G60" s="301">
        <v>30000</v>
      </c>
      <c r="H60" s="302">
        <v>8000</v>
      </c>
      <c r="I60" s="751">
        <v>22000</v>
      </c>
      <c r="J60" s="315">
        <v>0</v>
      </c>
      <c r="K60" s="301">
        <v>22000</v>
      </c>
      <c r="L60" s="183">
        <v>0</v>
      </c>
      <c r="M60" s="183">
        <v>0</v>
      </c>
      <c r="N60" s="185" t="s">
        <v>349</v>
      </c>
      <c r="O60" s="95"/>
    </row>
    <row r="61" spans="2:15" s="133" customFormat="1" ht="12.75" customHeight="1">
      <c r="B61" s="182"/>
      <c r="C61" s="300" t="s">
        <v>426</v>
      </c>
      <c r="D61" s="310"/>
      <c r="E61" s="310"/>
      <c r="F61" s="310" t="s">
        <v>306</v>
      </c>
      <c r="G61" s="440">
        <v>18000</v>
      </c>
      <c r="H61" s="441">
        <v>0</v>
      </c>
      <c r="I61" s="752">
        <v>18000</v>
      </c>
      <c r="J61" s="442">
        <v>0</v>
      </c>
      <c r="K61" s="440">
        <v>18000</v>
      </c>
      <c r="L61" s="440"/>
      <c r="M61" s="440"/>
      <c r="N61" s="185" t="s">
        <v>351</v>
      </c>
      <c r="O61" s="95"/>
    </row>
    <row r="62" spans="2:15" s="133" customFormat="1" ht="12.75" customHeight="1">
      <c r="B62" s="303" t="s">
        <v>182</v>
      </c>
      <c r="C62" s="304" t="s">
        <v>427</v>
      </c>
      <c r="D62" s="311" t="s">
        <v>122</v>
      </c>
      <c r="E62" s="311"/>
      <c r="F62" s="311" t="s">
        <v>404</v>
      </c>
      <c r="G62" s="305">
        <v>18000</v>
      </c>
      <c r="H62" s="306">
        <v>5000</v>
      </c>
      <c r="I62" s="753">
        <v>13000</v>
      </c>
      <c r="J62" s="317">
        <v>0</v>
      </c>
      <c r="K62" s="305">
        <v>13000</v>
      </c>
      <c r="L62" s="368">
        <v>0</v>
      </c>
      <c r="M62" s="368">
        <v>0</v>
      </c>
      <c r="N62" s="404" t="s">
        <v>349</v>
      </c>
      <c r="O62" s="95"/>
    </row>
    <row r="63" spans="2:15" s="133" customFormat="1" ht="12.75" customHeight="1">
      <c r="B63" s="307"/>
      <c r="C63" s="308" t="s">
        <v>428</v>
      </c>
      <c r="D63" s="312"/>
      <c r="E63" s="312"/>
      <c r="F63" s="312" t="s">
        <v>406</v>
      </c>
      <c r="G63" s="443">
        <v>11000</v>
      </c>
      <c r="H63" s="444">
        <v>0</v>
      </c>
      <c r="I63" s="754">
        <v>11000</v>
      </c>
      <c r="J63" s="445">
        <v>0</v>
      </c>
      <c r="K63" s="443">
        <v>11000</v>
      </c>
      <c r="L63" s="443"/>
      <c r="M63" s="443"/>
      <c r="N63" s="405" t="s">
        <v>351</v>
      </c>
      <c r="O63" s="95"/>
    </row>
    <row r="64" spans="2:15" s="133" customFormat="1" ht="12.75" customHeight="1">
      <c r="B64" s="182" t="s">
        <v>183</v>
      </c>
      <c r="C64" s="300" t="s">
        <v>429</v>
      </c>
      <c r="D64" s="310" t="s">
        <v>122</v>
      </c>
      <c r="E64" s="310"/>
      <c r="F64" s="310" t="s">
        <v>404</v>
      </c>
      <c r="G64" s="301">
        <v>26000</v>
      </c>
      <c r="H64" s="302">
        <v>7000</v>
      </c>
      <c r="I64" s="751">
        <v>19000</v>
      </c>
      <c r="J64" s="315">
        <v>0</v>
      </c>
      <c r="K64" s="301">
        <v>19000</v>
      </c>
      <c r="L64" s="183">
        <v>0</v>
      </c>
      <c r="M64" s="183">
        <v>0</v>
      </c>
      <c r="N64" s="185" t="s">
        <v>349</v>
      </c>
      <c r="O64" s="95"/>
    </row>
    <row r="65" spans="2:15" s="133" customFormat="1" ht="12.75" customHeight="1">
      <c r="B65" s="182"/>
      <c r="C65" s="300" t="s">
        <v>430</v>
      </c>
      <c r="D65" s="310"/>
      <c r="E65" s="310"/>
      <c r="F65" s="310" t="s">
        <v>406</v>
      </c>
      <c r="G65" s="440">
        <v>16000</v>
      </c>
      <c r="H65" s="441">
        <v>0</v>
      </c>
      <c r="I65" s="752">
        <v>16000</v>
      </c>
      <c r="J65" s="442">
        <v>0</v>
      </c>
      <c r="K65" s="440">
        <v>16000</v>
      </c>
      <c r="L65" s="440"/>
      <c r="M65" s="440"/>
      <c r="N65" s="185" t="s">
        <v>351</v>
      </c>
      <c r="O65" s="95"/>
    </row>
    <row r="66" spans="2:15" s="133" customFormat="1" ht="12.75" customHeight="1">
      <c r="B66" s="303" t="s">
        <v>262</v>
      </c>
      <c r="C66" s="304" t="s">
        <v>431</v>
      </c>
      <c r="D66" s="311" t="s">
        <v>122</v>
      </c>
      <c r="E66" s="311"/>
      <c r="F66" s="311" t="s">
        <v>404</v>
      </c>
      <c r="G66" s="305">
        <v>17000</v>
      </c>
      <c r="H66" s="306">
        <v>4000</v>
      </c>
      <c r="I66" s="753">
        <v>13000</v>
      </c>
      <c r="J66" s="317">
        <v>0</v>
      </c>
      <c r="K66" s="305">
        <v>13000</v>
      </c>
      <c r="L66" s="368">
        <v>0</v>
      </c>
      <c r="M66" s="368">
        <v>0</v>
      </c>
      <c r="N66" s="404" t="s">
        <v>349</v>
      </c>
      <c r="O66" s="95"/>
    </row>
    <row r="67" spans="2:15" s="133" customFormat="1" ht="12.75" customHeight="1">
      <c r="B67" s="307"/>
      <c r="C67" s="308" t="s">
        <v>432</v>
      </c>
      <c r="D67" s="312"/>
      <c r="E67" s="312"/>
      <c r="F67" s="312" t="s">
        <v>406</v>
      </c>
      <c r="G67" s="443">
        <v>10000</v>
      </c>
      <c r="H67" s="444">
        <v>0</v>
      </c>
      <c r="I67" s="754">
        <v>10000</v>
      </c>
      <c r="J67" s="445">
        <v>0</v>
      </c>
      <c r="K67" s="443">
        <v>10000</v>
      </c>
      <c r="L67" s="443"/>
      <c r="M67" s="443"/>
      <c r="N67" s="405" t="s">
        <v>351</v>
      </c>
      <c r="O67" s="95"/>
    </row>
    <row r="68" spans="2:15" s="133" customFormat="1" ht="12.75" customHeight="1">
      <c r="B68" s="182" t="s">
        <v>265</v>
      </c>
      <c r="C68" s="300" t="s">
        <v>433</v>
      </c>
      <c r="D68" s="310" t="s">
        <v>122</v>
      </c>
      <c r="E68" s="310"/>
      <c r="F68" s="310" t="s">
        <v>135</v>
      </c>
      <c r="G68" s="301">
        <v>12000</v>
      </c>
      <c r="H68" s="302">
        <v>3000</v>
      </c>
      <c r="I68" s="751">
        <v>9000</v>
      </c>
      <c r="J68" s="315">
        <v>0</v>
      </c>
      <c r="K68" s="301">
        <v>9000</v>
      </c>
      <c r="L68" s="183">
        <v>0</v>
      </c>
      <c r="M68" s="183">
        <v>0</v>
      </c>
      <c r="N68" s="185" t="s">
        <v>349</v>
      </c>
      <c r="O68" s="95"/>
    </row>
    <row r="69" spans="2:15" s="133" customFormat="1" ht="12.75" customHeight="1">
      <c r="B69" s="182"/>
      <c r="C69" s="300" t="s">
        <v>434</v>
      </c>
      <c r="D69" s="310"/>
      <c r="E69" s="310"/>
      <c r="F69" s="310" t="s">
        <v>306</v>
      </c>
      <c r="G69" s="440">
        <v>7000</v>
      </c>
      <c r="H69" s="441">
        <v>0</v>
      </c>
      <c r="I69" s="752">
        <v>7000</v>
      </c>
      <c r="J69" s="442">
        <v>0</v>
      </c>
      <c r="K69" s="440">
        <v>7000</v>
      </c>
      <c r="L69" s="440"/>
      <c r="M69" s="440"/>
      <c r="N69" s="185" t="s">
        <v>351</v>
      </c>
      <c r="O69" s="95"/>
    </row>
    <row r="70" spans="2:15" s="133" customFormat="1" ht="14.25" customHeight="1">
      <c r="B70" s="1027"/>
      <c r="C70" s="245"/>
      <c r="D70" s="1022"/>
      <c r="E70" s="254"/>
      <c r="F70" s="255"/>
      <c r="G70" s="256"/>
      <c r="H70" s="257"/>
      <c r="I70" s="756"/>
      <c r="J70" s="258"/>
      <c r="K70" s="256"/>
      <c r="L70" s="256"/>
      <c r="M70" s="256"/>
      <c r="N70" s="407"/>
      <c r="O70" s="135"/>
    </row>
    <row r="71" spans="2:15" s="133" customFormat="1" ht="12.75" customHeight="1" hidden="1" thickBot="1">
      <c r="B71" s="1028"/>
      <c r="C71" s="235"/>
      <c r="D71" s="1023"/>
      <c r="E71" s="236"/>
      <c r="F71" s="237"/>
      <c r="G71" s="238"/>
      <c r="H71" s="243"/>
      <c r="I71" s="757"/>
      <c r="J71" s="240"/>
      <c r="K71" s="238"/>
      <c r="L71" s="238"/>
      <c r="M71" s="238"/>
      <c r="N71" s="241"/>
      <c r="O71" s="135"/>
    </row>
    <row r="72" spans="2:15" s="133" customFormat="1" ht="12.75" customHeight="1">
      <c r="B72" s="138"/>
      <c r="C72" s="758" t="s">
        <v>92</v>
      </c>
      <c r="D72" s="759" t="s">
        <v>50</v>
      </c>
      <c r="E72" s="759" t="s">
        <v>50</v>
      </c>
      <c r="F72" s="759" t="s">
        <v>50</v>
      </c>
      <c r="G72" s="760"/>
      <c r="H72" s="760">
        <f>SUM(H74:H119)</f>
        <v>828748</v>
      </c>
      <c r="I72" s="761">
        <f>SUM(I74:I119)</f>
        <v>303000</v>
      </c>
      <c r="J72" s="760">
        <f>SUM(J74:J119)</f>
        <v>303000</v>
      </c>
      <c r="K72" s="760">
        <f>SUM(K74:K119)</f>
        <v>0</v>
      </c>
      <c r="L72" s="760">
        <f>SUM(L74:L119)</f>
        <v>0</v>
      </c>
      <c r="M72" s="760">
        <v>0</v>
      </c>
      <c r="N72" s="760"/>
      <c r="O72" s="95"/>
    </row>
    <row r="73" spans="2:15" s="133" customFormat="1" ht="12.75" customHeight="1" thickBot="1">
      <c r="B73" s="740"/>
      <c r="C73" s="748"/>
      <c r="D73" s="742" t="s">
        <v>50</v>
      </c>
      <c r="E73" s="742" t="s">
        <v>50</v>
      </c>
      <c r="F73" s="742" t="s">
        <v>50</v>
      </c>
      <c r="G73" s="743"/>
      <c r="H73" s="743">
        <v>0</v>
      </c>
      <c r="I73" s="743">
        <v>0</v>
      </c>
      <c r="J73" s="743">
        <v>0</v>
      </c>
      <c r="K73" s="743">
        <v>0</v>
      </c>
      <c r="L73" s="762">
        <v>0</v>
      </c>
      <c r="M73" s="763">
        <v>0</v>
      </c>
      <c r="N73" s="744"/>
      <c r="O73" s="95"/>
    </row>
    <row r="74" spans="2:15" s="133" customFormat="1" ht="12.75" customHeight="1">
      <c r="B74" s="329" t="s">
        <v>51</v>
      </c>
      <c r="C74" s="339" t="s">
        <v>126</v>
      </c>
      <c r="D74" s="286" t="s">
        <v>197</v>
      </c>
      <c r="E74" s="254"/>
      <c r="F74" s="331"/>
      <c r="G74" s="256"/>
      <c r="H74" s="259">
        <v>535154</v>
      </c>
      <c r="I74" s="764">
        <v>70000</v>
      </c>
      <c r="J74" s="258">
        <v>70000</v>
      </c>
      <c r="K74" s="256">
        <v>0</v>
      </c>
      <c r="L74" s="256">
        <v>0</v>
      </c>
      <c r="M74" s="256">
        <v>0</v>
      </c>
      <c r="N74" s="765"/>
      <c r="O74" s="135"/>
    </row>
    <row r="75" spans="2:15" s="133" customFormat="1" ht="12.75" customHeight="1">
      <c r="B75" s="330"/>
      <c r="C75" s="340" t="s">
        <v>127</v>
      </c>
      <c r="D75" s="287"/>
      <c r="E75" s="236"/>
      <c r="F75" s="237"/>
      <c r="G75" s="238"/>
      <c r="H75" s="435">
        <v>0</v>
      </c>
      <c r="I75" s="746">
        <v>0</v>
      </c>
      <c r="J75" s="436">
        <v>0</v>
      </c>
      <c r="K75" s="434"/>
      <c r="L75" s="434"/>
      <c r="M75" s="434"/>
      <c r="N75" s="241"/>
      <c r="O75" s="135"/>
    </row>
    <row r="76" spans="2:15" s="137" customFormat="1" ht="12.75" customHeight="1">
      <c r="B76" s="303" t="s">
        <v>62</v>
      </c>
      <c r="C76" s="1020" t="s">
        <v>128</v>
      </c>
      <c r="D76" s="337" t="s">
        <v>125</v>
      </c>
      <c r="E76" s="265"/>
      <c r="F76" s="255"/>
      <c r="G76" s="256"/>
      <c r="H76" s="259">
        <v>25800</v>
      </c>
      <c r="I76" s="764">
        <v>16000</v>
      </c>
      <c r="J76" s="258">
        <v>16000</v>
      </c>
      <c r="K76" s="256">
        <v>0</v>
      </c>
      <c r="L76" s="256">
        <v>0</v>
      </c>
      <c r="M76" s="256">
        <v>0</v>
      </c>
      <c r="N76" s="765"/>
      <c r="O76" s="135"/>
    </row>
    <row r="77" spans="2:19" s="137" customFormat="1" ht="12.75" customHeight="1">
      <c r="B77" s="307"/>
      <c r="C77" s="1021"/>
      <c r="D77" s="338"/>
      <c r="E77" s="266"/>
      <c r="F77" s="237"/>
      <c r="G77" s="238"/>
      <c r="H77" s="435">
        <v>0</v>
      </c>
      <c r="I77" s="746">
        <v>0</v>
      </c>
      <c r="J77" s="436">
        <v>0</v>
      </c>
      <c r="K77" s="434"/>
      <c r="L77" s="434"/>
      <c r="M77" s="434"/>
      <c r="N77" s="241"/>
      <c r="O77" s="135"/>
      <c r="S77" s="146"/>
    </row>
    <row r="78" spans="2:15" s="133" customFormat="1" ht="12.75" customHeight="1">
      <c r="B78" s="329" t="s">
        <v>64</v>
      </c>
      <c r="C78" s="1020" t="s">
        <v>436</v>
      </c>
      <c r="D78" s="337" t="s">
        <v>125</v>
      </c>
      <c r="E78" s="265"/>
      <c r="F78" s="331"/>
      <c r="G78" s="256"/>
      <c r="H78" s="259">
        <v>14500</v>
      </c>
      <c r="I78" s="764">
        <v>8000</v>
      </c>
      <c r="J78" s="258">
        <v>8000</v>
      </c>
      <c r="K78" s="256">
        <v>0</v>
      </c>
      <c r="L78" s="256">
        <v>0</v>
      </c>
      <c r="M78" s="256">
        <v>0</v>
      </c>
      <c r="N78" s="765"/>
      <c r="O78" s="135"/>
    </row>
    <row r="79" spans="2:15" s="133" customFormat="1" ht="12.75" customHeight="1">
      <c r="B79" s="330"/>
      <c r="C79" s="1021"/>
      <c r="D79" s="338"/>
      <c r="E79" s="266"/>
      <c r="F79" s="237"/>
      <c r="G79" s="238"/>
      <c r="H79" s="446">
        <v>0</v>
      </c>
      <c r="I79" s="746">
        <v>0</v>
      </c>
      <c r="J79" s="436">
        <v>0</v>
      </c>
      <c r="K79" s="434"/>
      <c r="L79" s="434"/>
      <c r="M79" s="434"/>
      <c r="N79" s="241"/>
      <c r="O79" s="135"/>
    </row>
    <row r="80" spans="2:15" s="133" customFormat="1" ht="12.75" customHeight="1">
      <c r="B80" s="766" t="s">
        <v>70</v>
      </c>
      <c r="C80" s="341" t="s">
        <v>437</v>
      </c>
      <c r="D80" s="333" t="s">
        <v>125</v>
      </c>
      <c r="E80" s="265"/>
      <c r="F80" s="255"/>
      <c r="G80" s="232"/>
      <c r="H80" s="134">
        <v>14500</v>
      </c>
      <c r="I80" s="745">
        <v>8000</v>
      </c>
      <c r="J80" s="258">
        <v>8000</v>
      </c>
      <c r="K80" s="256">
        <v>0</v>
      </c>
      <c r="L80" s="256">
        <v>0</v>
      </c>
      <c r="M80" s="256">
        <v>0</v>
      </c>
      <c r="N80" s="234"/>
      <c r="O80" s="135"/>
    </row>
    <row r="81" spans="2:15" s="133" customFormat="1" ht="12.75" customHeight="1">
      <c r="B81" s="767"/>
      <c r="C81" s="371" t="s">
        <v>438</v>
      </c>
      <c r="D81" s="334"/>
      <c r="E81" s="266"/>
      <c r="F81" s="237"/>
      <c r="G81" s="238"/>
      <c r="H81" s="435">
        <v>0</v>
      </c>
      <c r="I81" s="746">
        <v>0</v>
      </c>
      <c r="J81" s="436">
        <v>0</v>
      </c>
      <c r="K81" s="434"/>
      <c r="L81" s="434"/>
      <c r="M81" s="434"/>
      <c r="N81" s="241"/>
      <c r="O81" s="135"/>
    </row>
    <row r="82" spans="2:21" s="133" customFormat="1" ht="12.75" customHeight="1">
      <c r="B82" s="766" t="s">
        <v>72</v>
      </c>
      <c r="C82" s="372" t="s">
        <v>439</v>
      </c>
      <c r="D82" s="267" t="s">
        <v>122</v>
      </c>
      <c r="E82" s="265"/>
      <c r="F82" s="231"/>
      <c r="G82" s="232"/>
      <c r="H82" s="134">
        <v>13000</v>
      </c>
      <c r="I82" s="745">
        <v>12000</v>
      </c>
      <c r="J82" s="233">
        <v>12000</v>
      </c>
      <c r="K82" s="232">
        <v>0</v>
      </c>
      <c r="L82" s="232">
        <v>0</v>
      </c>
      <c r="M82" s="232">
        <v>0</v>
      </c>
      <c r="N82" s="234"/>
      <c r="O82" s="135"/>
      <c r="U82" s="128"/>
    </row>
    <row r="83" spans="2:15" s="133" customFormat="1" ht="12.75" customHeight="1">
      <c r="B83" s="768"/>
      <c r="C83" s="371"/>
      <c r="D83" s="268"/>
      <c r="E83" s="266"/>
      <c r="F83" s="231"/>
      <c r="G83" s="232"/>
      <c r="H83" s="447">
        <v>0</v>
      </c>
      <c r="I83" s="746">
        <v>0</v>
      </c>
      <c r="J83" s="448">
        <v>0</v>
      </c>
      <c r="K83" s="449"/>
      <c r="L83" s="449"/>
      <c r="M83" s="434"/>
      <c r="N83" s="243"/>
      <c r="O83" s="135"/>
    </row>
    <row r="84" spans="2:15" s="133" customFormat="1" ht="12.75" customHeight="1">
      <c r="B84" s="329" t="s">
        <v>74</v>
      </c>
      <c r="C84" s="1020" t="s">
        <v>440</v>
      </c>
      <c r="D84" s="335" t="s">
        <v>122</v>
      </c>
      <c r="E84" s="269"/>
      <c r="F84" s="255"/>
      <c r="G84" s="256"/>
      <c r="H84" s="257">
        <v>27000</v>
      </c>
      <c r="I84" s="764">
        <v>15000</v>
      </c>
      <c r="J84" s="258">
        <v>15000</v>
      </c>
      <c r="K84" s="256">
        <v>0</v>
      </c>
      <c r="L84" s="256">
        <v>0</v>
      </c>
      <c r="M84" s="256">
        <v>0</v>
      </c>
      <c r="N84" s="270"/>
      <c r="O84" s="135"/>
    </row>
    <row r="85" spans="2:15" s="133" customFormat="1" ht="12.75" customHeight="1">
      <c r="B85" s="330"/>
      <c r="C85" s="1021"/>
      <c r="D85" s="336"/>
      <c r="E85" s="271"/>
      <c r="F85" s="231"/>
      <c r="G85" s="238"/>
      <c r="H85" s="450">
        <v>0</v>
      </c>
      <c r="I85" s="746">
        <v>0</v>
      </c>
      <c r="J85" s="436">
        <v>0</v>
      </c>
      <c r="K85" s="434"/>
      <c r="L85" s="449"/>
      <c r="M85" s="449"/>
      <c r="N85" s="243"/>
      <c r="O85" s="135"/>
    </row>
    <row r="86" spans="2:15" s="137" customFormat="1" ht="12.75" customHeight="1">
      <c r="B86" s="329" t="s">
        <v>75</v>
      </c>
      <c r="C86" s="341" t="s">
        <v>441</v>
      </c>
      <c r="D86" s="319" t="s">
        <v>121</v>
      </c>
      <c r="E86" s="272"/>
      <c r="F86" s="255"/>
      <c r="G86" s="232"/>
      <c r="H86" s="134">
        <v>82988</v>
      </c>
      <c r="I86" s="745">
        <v>7000</v>
      </c>
      <c r="J86" s="233">
        <v>7000</v>
      </c>
      <c r="K86" s="232">
        <v>0</v>
      </c>
      <c r="L86" s="256">
        <v>0</v>
      </c>
      <c r="M86" s="256">
        <v>0</v>
      </c>
      <c r="N86" s="270"/>
      <c r="O86" s="135"/>
    </row>
    <row r="87" spans="2:15" s="137" customFormat="1" ht="11.25" customHeight="1">
      <c r="B87" s="330"/>
      <c r="C87" s="371" t="s">
        <v>442</v>
      </c>
      <c r="D87" s="332"/>
      <c r="E87" s="271"/>
      <c r="F87" s="237"/>
      <c r="G87" s="238"/>
      <c r="H87" s="435">
        <v>0</v>
      </c>
      <c r="I87" s="746">
        <v>0</v>
      </c>
      <c r="J87" s="436">
        <v>0</v>
      </c>
      <c r="K87" s="434"/>
      <c r="L87" s="434"/>
      <c r="M87" s="434"/>
      <c r="N87" s="241"/>
      <c r="O87" s="135"/>
    </row>
    <row r="88" spans="2:15" s="133" customFormat="1" ht="12.75" customHeight="1">
      <c r="B88" s="766" t="s">
        <v>78</v>
      </c>
      <c r="C88" s="341" t="s">
        <v>443</v>
      </c>
      <c r="D88" s="319" t="s">
        <v>125</v>
      </c>
      <c r="E88" s="273"/>
      <c r="F88" s="231"/>
      <c r="G88" s="232"/>
      <c r="H88" s="134">
        <v>14394</v>
      </c>
      <c r="I88" s="745">
        <v>5500</v>
      </c>
      <c r="J88" s="233">
        <v>5500</v>
      </c>
      <c r="K88" s="232">
        <v>0</v>
      </c>
      <c r="L88" s="232">
        <v>0</v>
      </c>
      <c r="M88" s="232">
        <v>0</v>
      </c>
      <c r="N88" s="270"/>
      <c r="O88" s="135"/>
    </row>
    <row r="89" spans="2:15" s="133" customFormat="1" ht="12.75" customHeight="1">
      <c r="B89" s="769"/>
      <c r="C89" s="371"/>
      <c r="D89" s="332"/>
      <c r="E89" s="262"/>
      <c r="F89" s="237"/>
      <c r="G89" s="238"/>
      <c r="H89" s="435">
        <v>0</v>
      </c>
      <c r="I89" s="746">
        <v>0</v>
      </c>
      <c r="J89" s="436">
        <v>0</v>
      </c>
      <c r="K89" s="434"/>
      <c r="L89" s="434"/>
      <c r="M89" s="434"/>
      <c r="N89" s="241"/>
      <c r="O89" s="135"/>
    </row>
    <row r="90" spans="2:15" s="133" customFormat="1" ht="12.75" customHeight="1">
      <c r="B90" s="329" t="s">
        <v>82</v>
      </c>
      <c r="C90" s="341" t="s">
        <v>444</v>
      </c>
      <c r="D90" s="319" t="s">
        <v>121</v>
      </c>
      <c r="E90" s="261"/>
      <c r="F90" s="331"/>
      <c r="G90" s="256"/>
      <c r="H90" s="259">
        <v>25000</v>
      </c>
      <c r="I90" s="764">
        <v>18000</v>
      </c>
      <c r="J90" s="258">
        <v>18000</v>
      </c>
      <c r="K90" s="256">
        <v>0</v>
      </c>
      <c r="L90" s="256">
        <v>0</v>
      </c>
      <c r="M90" s="256">
        <v>0</v>
      </c>
      <c r="N90" s="270"/>
      <c r="O90" s="135"/>
    </row>
    <row r="91" spans="2:15" s="133" customFormat="1" ht="12.75" customHeight="1">
      <c r="B91" s="330"/>
      <c r="C91" s="342" t="s">
        <v>445</v>
      </c>
      <c r="D91" s="332"/>
      <c r="E91" s="262"/>
      <c r="F91" s="237"/>
      <c r="G91" s="238"/>
      <c r="H91" s="446">
        <v>0</v>
      </c>
      <c r="I91" s="746">
        <v>0</v>
      </c>
      <c r="J91" s="436">
        <v>0</v>
      </c>
      <c r="K91" s="434"/>
      <c r="L91" s="434"/>
      <c r="M91" s="434"/>
      <c r="N91" s="241"/>
      <c r="O91" s="135"/>
    </row>
    <row r="92" spans="2:15" s="133" customFormat="1" ht="12.75" customHeight="1">
      <c r="B92" s="770" t="s">
        <v>83</v>
      </c>
      <c r="C92" s="410" t="s">
        <v>446</v>
      </c>
      <c r="D92" s="318" t="s">
        <v>121</v>
      </c>
      <c r="E92" s="273"/>
      <c r="F92" s="231"/>
      <c r="G92" s="232"/>
      <c r="H92" s="134">
        <v>25225</v>
      </c>
      <c r="I92" s="745">
        <v>5000</v>
      </c>
      <c r="J92" s="233">
        <v>5000</v>
      </c>
      <c r="K92" s="232">
        <v>0</v>
      </c>
      <c r="L92" s="232">
        <v>0</v>
      </c>
      <c r="M92" s="232">
        <v>0</v>
      </c>
      <c r="N92" s="234"/>
      <c r="O92" s="135"/>
    </row>
    <row r="93" spans="2:15" s="133" customFormat="1" ht="12.75" customHeight="1">
      <c r="B93" s="770"/>
      <c r="C93" s="410"/>
      <c r="D93" s="318"/>
      <c r="E93" s="273"/>
      <c r="F93" s="231"/>
      <c r="G93" s="232"/>
      <c r="H93" s="447">
        <v>0</v>
      </c>
      <c r="I93" s="771">
        <v>0</v>
      </c>
      <c r="J93" s="448">
        <v>0</v>
      </c>
      <c r="K93" s="449"/>
      <c r="L93" s="449"/>
      <c r="M93" s="449"/>
      <c r="N93" s="234"/>
      <c r="O93" s="135"/>
    </row>
    <row r="94" spans="2:15" s="133" customFormat="1" ht="12.75" customHeight="1">
      <c r="B94" s="766" t="s">
        <v>84</v>
      </c>
      <c r="C94" s="372" t="s">
        <v>447</v>
      </c>
      <c r="D94" s="319" t="s">
        <v>125</v>
      </c>
      <c r="E94" s="261"/>
      <c r="F94" s="255"/>
      <c r="G94" s="256"/>
      <c r="H94" s="259">
        <v>19060</v>
      </c>
      <c r="I94" s="764">
        <v>9000</v>
      </c>
      <c r="J94" s="258">
        <v>9000</v>
      </c>
      <c r="K94" s="256">
        <v>0</v>
      </c>
      <c r="L94" s="256">
        <v>0</v>
      </c>
      <c r="M94" s="256">
        <v>0</v>
      </c>
      <c r="N94" s="260"/>
      <c r="O94" s="135"/>
    </row>
    <row r="95" spans="2:15" s="133" customFormat="1" ht="12.75" customHeight="1">
      <c r="B95" s="767"/>
      <c r="C95" s="371"/>
      <c r="D95" s="320"/>
      <c r="E95" s="262"/>
      <c r="F95" s="237"/>
      <c r="G95" s="238"/>
      <c r="H95" s="435">
        <v>0</v>
      </c>
      <c r="I95" s="746">
        <v>0</v>
      </c>
      <c r="J95" s="436">
        <v>0</v>
      </c>
      <c r="K95" s="434"/>
      <c r="L95" s="434"/>
      <c r="M95" s="434"/>
      <c r="N95" s="241"/>
      <c r="O95" s="135"/>
    </row>
    <row r="96" spans="2:15" s="133" customFormat="1" ht="12.75" customHeight="1">
      <c r="B96" s="770" t="s">
        <v>85</v>
      </c>
      <c r="C96" s="1014" t="s">
        <v>448</v>
      </c>
      <c r="D96" s="318" t="s">
        <v>122</v>
      </c>
      <c r="E96" s="273"/>
      <c r="F96" s="231"/>
      <c r="G96" s="232"/>
      <c r="H96" s="134">
        <v>5000</v>
      </c>
      <c r="I96" s="745">
        <v>2500</v>
      </c>
      <c r="J96" s="233">
        <v>2500</v>
      </c>
      <c r="K96" s="232">
        <v>0</v>
      </c>
      <c r="L96" s="232">
        <v>0</v>
      </c>
      <c r="M96" s="232">
        <v>0</v>
      </c>
      <c r="N96" s="234"/>
      <c r="O96" s="135"/>
    </row>
    <row r="97" spans="2:15" s="133" customFormat="1" ht="12.75" customHeight="1">
      <c r="B97" s="770"/>
      <c r="C97" s="1015"/>
      <c r="D97" s="318"/>
      <c r="E97" s="273"/>
      <c r="F97" s="231"/>
      <c r="G97" s="232"/>
      <c r="H97" s="447">
        <v>0</v>
      </c>
      <c r="I97" s="771">
        <v>0</v>
      </c>
      <c r="J97" s="448">
        <v>0</v>
      </c>
      <c r="K97" s="449"/>
      <c r="L97" s="449"/>
      <c r="M97" s="449"/>
      <c r="N97" s="234"/>
      <c r="O97" s="135"/>
    </row>
    <row r="98" spans="2:15" s="133" customFormat="1" ht="12.75" customHeight="1">
      <c r="B98" s="772" t="s">
        <v>86</v>
      </c>
      <c r="C98" s="1014" t="s">
        <v>449</v>
      </c>
      <c r="D98" s="319" t="s">
        <v>122</v>
      </c>
      <c r="E98" s="261"/>
      <c r="F98" s="255"/>
      <c r="G98" s="256"/>
      <c r="H98" s="259">
        <v>1187</v>
      </c>
      <c r="I98" s="764">
        <v>18000</v>
      </c>
      <c r="J98" s="258">
        <v>18000</v>
      </c>
      <c r="K98" s="256">
        <v>0</v>
      </c>
      <c r="L98" s="256">
        <v>0</v>
      </c>
      <c r="M98" s="256">
        <v>0</v>
      </c>
      <c r="N98" s="260"/>
      <c r="O98" s="135"/>
    </row>
    <row r="99" spans="2:15" s="133" customFormat="1" ht="12.75" customHeight="1">
      <c r="B99" s="767"/>
      <c r="C99" s="1015"/>
      <c r="D99" s="320"/>
      <c r="E99" s="262"/>
      <c r="F99" s="237"/>
      <c r="G99" s="238"/>
      <c r="H99" s="435">
        <v>0</v>
      </c>
      <c r="I99" s="746">
        <v>0</v>
      </c>
      <c r="J99" s="436">
        <v>0</v>
      </c>
      <c r="K99" s="434"/>
      <c r="L99" s="434"/>
      <c r="M99" s="434"/>
      <c r="N99" s="241"/>
      <c r="O99" s="135"/>
    </row>
    <row r="100" spans="2:15" s="133" customFormat="1" ht="12.75" customHeight="1">
      <c r="B100" s="773" t="s">
        <v>87</v>
      </c>
      <c r="C100" s="372" t="s">
        <v>450</v>
      </c>
      <c r="D100" s="319" t="s">
        <v>123</v>
      </c>
      <c r="E100" s="261"/>
      <c r="F100" s="255"/>
      <c r="G100" s="256"/>
      <c r="H100" s="259">
        <v>0</v>
      </c>
      <c r="I100" s="764">
        <v>12000</v>
      </c>
      <c r="J100" s="258">
        <v>12000</v>
      </c>
      <c r="K100" s="256">
        <v>0</v>
      </c>
      <c r="L100" s="256">
        <v>0</v>
      </c>
      <c r="M100" s="256">
        <v>0</v>
      </c>
      <c r="N100" s="234"/>
      <c r="O100" s="135"/>
    </row>
    <row r="101" spans="2:15" s="133" customFormat="1" ht="12.75" customHeight="1">
      <c r="B101" s="770"/>
      <c r="C101" s="371"/>
      <c r="D101" s="320"/>
      <c r="E101" s="262"/>
      <c r="F101" s="237"/>
      <c r="G101" s="238"/>
      <c r="H101" s="435">
        <v>0</v>
      </c>
      <c r="I101" s="746">
        <v>0</v>
      </c>
      <c r="J101" s="436">
        <v>0</v>
      </c>
      <c r="K101" s="434"/>
      <c r="L101" s="434"/>
      <c r="M101" s="434"/>
      <c r="N101" s="234"/>
      <c r="O101" s="135"/>
    </row>
    <row r="102" spans="2:15" s="133" customFormat="1" ht="12.75" customHeight="1">
      <c r="B102" s="772" t="s">
        <v>88</v>
      </c>
      <c r="C102" s="372" t="s">
        <v>451</v>
      </c>
      <c r="D102" s="319" t="s">
        <v>123</v>
      </c>
      <c r="E102" s="261"/>
      <c r="F102" s="255"/>
      <c r="G102" s="256"/>
      <c r="H102" s="259">
        <v>0</v>
      </c>
      <c r="I102" s="764">
        <v>8000</v>
      </c>
      <c r="J102" s="258">
        <v>8000</v>
      </c>
      <c r="K102" s="256">
        <v>0</v>
      </c>
      <c r="L102" s="256">
        <v>0</v>
      </c>
      <c r="M102" s="256">
        <v>0</v>
      </c>
      <c r="N102" s="260"/>
      <c r="O102" s="135"/>
    </row>
    <row r="103" spans="2:15" s="133" customFormat="1" ht="12.75" customHeight="1">
      <c r="B103" s="767"/>
      <c r="C103" s="371"/>
      <c r="D103" s="320"/>
      <c r="E103" s="262"/>
      <c r="F103" s="237"/>
      <c r="G103" s="238"/>
      <c r="H103" s="435">
        <v>0</v>
      </c>
      <c r="I103" s="746">
        <v>0</v>
      </c>
      <c r="J103" s="436">
        <v>0</v>
      </c>
      <c r="K103" s="434"/>
      <c r="L103" s="434"/>
      <c r="M103" s="434"/>
      <c r="N103" s="241"/>
      <c r="O103" s="135"/>
    </row>
    <row r="104" spans="2:15" s="133" customFormat="1" ht="12.75" customHeight="1">
      <c r="B104" s="773" t="s">
        <v>89</v>
      </c>
      <c r="C104" s="372" t="s">
        <v>452</v>
      </c>
      <c r="D104" s="318" t="s">
        <v>124</v>
      </c>
      <c r="E104" s="273"/>
      <c r="F104" s="231"/>
      <c r="G104" s="232"/>
      <c r="H104" s="134">
        <v>0</v>
      </c>
      <c r="I104" s="745">
        <v>8000</v>
      </c>
      <c r="J104" s="233">
        <v>8000</v>
      </c>
      <c r="K104" s="232">
        <v>0</v>
      </c>
      <c r="L104" s="232">
        <v>0</v>
      </c>
      <c r="M104" s="232">
        <v>0</v>
      </c>
      <c r="N104" s="234"/>
      <c r="O104" s="135"/>
    </row>
    <row r="105" spans="2:15" s="133" customFormat="1" ht="12.75" customHeight="1">
      <c r="B105" s="770"/>
      <c r="C105" s="371"/>
      <c r="D105" s="318"/>
      <c r="E105" s="273"/>
      <c r="F105" s="231"/>
      <c r="G105" s="232"/>
      <c r="H105" s="447">
        <v>0</v>
      </c>
      <c r="I105" s="771">
        <v>0</v>
      </c>
      <c r="J105" s="448">
        <v>0</v>
      </c>
      <c r="K105" s="449"/>
      <c r="L105" s="449"/>
      <c r="M105" s="449"/>
      <c r="N105" s="234"/>
      <c r="O105" s="135"/>
    </row>
    <row r="106" spans="2:15" s="133" customFormat="1" ht="12.75" customHeight="1">
      <c r="B106" s="772" t="s">
        <v>90</v>
      </c>
      <c r="C106" s="372" t="s">
        <v>453</v>
      </c>
      <c r="D106" s="319" t="s">
        <v>124</v>
      </c>
      <c r="E106" s="261"/>
      <c r="F106" s="255"/>
      <c r="G106" s="256"/>
      <c r="H106" s="259">
        <v>0</v>
      </c>
      <c r="I106" s="764">
        <v>16000</v>
      </c>
      <c r="J106" s="258">
        <v>16000</v>
      </c>
      <c r="K106" s="256">
        <v>0</v>
      </c>
      <c r="L106" s="256">
        <v>0</v>
      </c>
      <c r="M106" s="256">
        <v>0</v>
      </c>
      <c r="N106" s="260"/>
      <c r="O106" s="135"/>
    </row>
    <row r="107" spans="2:15" s="133" customFormat="1" ht="12.75" customHeight="1">
      <c r="B107" s="767"/>
      <c r="C107" s="371" t="s">
        <v>454</v>
      </c>
      <c r="D107" s="320"/>
      <c r="E107" s="262"/>
      <c r="F107" s="237"/>
      <c r="G107" s="238"/>
      <c r="H107" s="435">
        <v>0</v>
      </c>
      <c r="I107" s="746">
        <v>0</v>
      </c>
      <c r="J107" s="436">
        <v>0</v>
      </c>
      <c r="K107" s="434"/>
      <c r="L107" s="434"/>
      <c r="M107" s="434"/>
      <c r="N107" s="241"/>
      <c r="O107" s="135"/>
    </row>
    <row r="108" spans="2:15" s="133" customFormat="1" ht="12.75" customHeight="1">
      <c r="B108" s="773" t="s">
        <v>155</v>
      </c>
      <c r="C108" s="410" t="s">
        <v>455</v>
      </c>
      <c r="D108" s="318" t="s">
        <v>121</v>
      </c>
      <c r="E108" s="273"/>
      <c r="F108" s="231"/>
      <c r="G108" s="232"/>
      <c r="H108" s="134">
        <v>19972</v>
      </c>
      <c r="I108" s="745">
        <v>15000</v>
      </c>
      <c r="J108" s="233">
        <v>15000</v>
      </c>
      <c r="K108" s="232">
        <v>0</v>
      </c>
      <c r="L108" s="232">
        <v>0</v>
      </c>
      <c r="M108" s="232">
        <v>0</v>
      </c>
      <c r="N108" s="234"/>
      <c r="O108" s="135"/>
    </row>
    <row r="109" spans="2:15" s="133" customFormat="1" ht="12.75" customHeight="1">
      <c r="B109" s="770"/>
      <c r="C109" s="410" t="s">
        <v>456</v>
      </c>
      <c r="D109" s="318"/>
      <c r="E109" s="273"/>
      <c r="F109" s="231"/>
      <c r="G109" s="232"/>
      <c r="H109" s="447">
        <v>0</v>
      </c>
      <c r="I109" s="771">
        <v>0</v>
      </c>
      <c r="J109" s="448">
        <v>0</v>
      </c>
      <c r="K109" s="449"/>
      <c r="L109" s="449"/>
      <c r="M109" s="449"/>
      <c r="N109" s="234"/>
      <c r="O109" s="135"/>
    </row>
    <row r="110" spans="2:15" s="133" customFormat="1" ht="12.75" customHeight="1">
      <c r="B110" s="772" t="s">
        <v>158</v>
      </c>
      <c r="C110" s="372" t="s">
        <v>457</v>
      </c>
      <c r="D110" s="319" t="s">
        <v>121</v>
      </c>
      <c r="E110" s="261"/>
      <c r="F110" s="255"/>
      <c r="G110" s="256"/>
      <c r="H110" s="259">
        <v>5968</v>
      </c>
      <c r="I110" s="764">
        <v>2000</v>
      </c>
      <c r="J110" s="258">
        <v>2000</v>
      </c>
      <c r="K110" s="256">
        <v>0</v>
      </c>
      <c r="L110" s="256">
        <v>0</v>
      </c>
      <c r="M110" s="256">
        <v>0</v>
      </c>
      <c r="N110" s="260"/>
      <c r="O110" s="135"/>
    </row>
    <row r="111" spans="2:15" s="133" customFormat="1" ht="12.75" customHeight="1">
      <c r="B111" s="767"/>
      <c r="C111" s="371" t="s">
        <v>458</v>
      </c>
      <c r="D111" s="320"/>
      <c r="E111" s="262"/>
      <c r="F111" s="237"/>
      <c r="G111" s="238"/>
      <c r="H111" s="435">
        <v>0</v>
      </c>
      <c r="I111" s="746">
        <v>0</v>
      </c>
      <c r="J111" s="436">
        <v>0</v>
      </c>
      <c r="K111" s="434"/>
      <c r="L111" s="434"/>
      <c r="M111" s="434"/>
      <c r="N111" s="241"/>
      <c r="O111" s="135"/>
    </row>
    <row r="112" spans="2:15" s="133" customFormat="1" ht="12.75" customHeight="1">
      <c r="B112" s="773" t="s">
        <v>177</v>
      </c>
      <c r="C112" s="410" t="s">
        <v>459</v>
      </c>
      <c r="D112" s="318" t="s">
        <v>125</v>
      </c>
      <c r="E112" s="273"/>
      <c r="F112" s="231"/>
      <c r="G112" s="232"/>
      <c r="H112" s="134">
        <v>0</v>
      </c>
      <c r="I112" s="745">
        <v>7000</v>
      </c>
      <c r="J112" s="233">
        <v>7000</v>
      </c>
      <c r="K112" s="232">
        <v>0</v>
      </c>
      <c r="L112" s="232">
        <v>0</v>
      </c>
      <c r="M112" s="232">
        <v>0</v>
      </c>
      <c r="N112" s="234"/>
      <c r="O112" s="135"/>
    </row>
    <row r="113" spans="2:15" s="133" customFormat="1" ht="12.75" customHeight="1">
      <c r="B113" s="770"/>
      <c r="C113" s="410" t="s">
        <v>460</v>
      </c>
      <c r="D113" s="318"/>
      <c r="E113" s="273"/>
      <c r="F113" s="231"/>
      <c r="G113" s="232"/>
      <c r="H113" s="447">
        <v>0</v>
      </c>
      <c r="I113" s="771">
        <v>0</v>
      </c>
      <c r="J113" s="448">
        <v>0</v>
      </c>
      <c r="K113" s="449"/>
      <c r="L113" s="449"/>
      <c r="M113" s="449"/>
      <c r="N113" s="234"/>
      <c r="O113" s="135"/>
    </row>
    <row r="114" spans="2:15" s="133" customFormat="1" ht="12.75" customHeight="1">
      <c r="B114" s="772" t="s">
        <v>178</v>
      </c>
      <c r="C114" s="372" t="s">
        <v>461</v>
      </c>
      <c r="D114" s="319" t="s">
        <v>125</v>
      </c>
      <c r="E114" s="261"/>
      <c r="F114" s="255"/>
      <c r="G114" s="256"/>
      <c r="H114" s="259">
        <v>0</v>
      </c>
      <c r="I114" s="764">
        <v>7000</v>
      </c>
      <c r="J114" s="258">
        <v>7000</v>
      </c>
      <c r="K114" s="256">
        <v>0</v>
      </c>
      <c r="L114" s="256">
        <v>0</v>
      </c>
      <c r="M114" s="256">
        <v>0</v>
      </c>
      <c r="N114" s="260"/>
      <c r="O114" s="135"/>
    </row>
    <row r="115" spans="2:15" s="133" customFormat="1" ht="12.75" customHeight="1">
      <c r="B115" s="767"/>
      <c r="C115" s="371"/>
      <c r="D115" s="320"/>
      <c r="E115" s="262"/>
      <c r="F115" s="237"/>
      <c r="G115" s="238"/>
      <c r="H115" s="435">
        <v>0</v>
      </c>
      <c r="I115" s="746">
        <v>0</v>
      </c>
      <c r="J115" s="436">
        <v>0</v>
      </c>
      <c r="K115" s="434"/>
      <c r="L115" s="434"/>
      <c r="M115" s="434"/>
      <c r="N115" s="241"/>
      <c r="O115" s="135"/>
    </row>
    <row r="116" spans="2:15" s="133" customFormat="1" ht="12.75" customHeight="1">
      <c r="B116" s="773" t="s">
        <v>179</v>
      </c>
      <c r="C116" s="410" t="s">
        <v>462</v>
      </c>
      <c r="D116" s="318" t="s">
        <v>122</v>
      </c>
      <c r="E116" s="273"/>
      <c r="F116" s="231"/>
      <c r="G116" s="232"/>
      <c r="H116" s="134">
        <v>0</v>
      </c>
      <c r="I116" s="745">
        <v>16000</v>
      </c>
      <c r="J116" s="233">
        <v>16000</v>
      </c>
      <c r="K116" s="232">
        <v>0</v>
      </c>
      <c r="L116" s="232">
        <v>0</v>
      </c>
      <c r="M116" s="232">
        <v>0</v>
      </c>
      <c r="N116" s="234"/>
      <c r="O116" s="135"/>
    </row>
    <row r="117" spans="2:15" s="133" customFormat="1" ht="12.75" customHeight="1">
      <c r="B117" s="770"/>
      <c r="C117" s="410" t="s">
        <v>463</v>
      </c>
      <c r="D117" s="318"/>
      <c r="E117" s="273"/>
      <c r="F117" s="231"/>
      <c r="G117" s="232"/>
      <c r="H117" s="447">
        <v>0</v>
      </c>
      <c r="I117" s="771">
        <v>0</v>
      </c>
      <c r="J117" s="448">
        <v>0</v>
      </c>
      <c r="K117" s="449"/>
      <c r="L117" s="449"/>
      <c r="M117" s="449"/>
      <c r="N117" s="234"/>
      <c r="O117" s="135"/>
    </row>
    <row r="118" spans="2:15" s="133" customFormat="1" ht="12.75" customHeight="1">
      <c r="B118" s="772" t="s">
        <v>180</v>
      </c>
      <c r="C118" s="372" t="s">
        <v>464</v>
      </c>
      <c r="D118" s="319" t="s">
        <v>122</v>
      </c>
      <c r="E118" s="261"/>
      <c r="F118" s="255"/>
      <c r="G118" s="256"/>
      <c r="H118" s="259">
        <v>0</v>
      </c>
      <c r="I118" s="764">
        <v>18000</v>
      </c>
      <c r="J118" s="258">
        <v>18000</v>
      </c>
      <c r="K118" s="256">
        <v>0</v>
      </c>
      <c r="L118" s="256">
        <v>0</v>
      </c>
      <c r="M118" s="256">
        <v>0</v>
      </c>
      <c r="N118" s="260"/>
      <c r="O118" s="135"/>
    </row>
    <row r="119" spans="2:15" s="133" customFormat="1" ht="12.75" customHeight="1">
      <c r="B119" s="767"/>
      <c r="C119" s="371" t="s">
        <v>465</v>
      </c>
      <c r="D119" s="320"/>
      <c r="E119" s="262"/>
      <c r="F119" s="237"/>
      <c r="G119" s="238"/>
      <c r="H119" s="435">
        <v>0</v>
      </c>
      <c r="I119" s="746">
        <v>0</v>
      </c>
      <c r="J119" s="436">
        <v>0</v>
      </c>
      <c r="K119" s="434"/>
      <c r="L119" s="434"/>
      <c r="M119" s="434"/>
      <c r="N119" s="241"/>
      <c r="O119" s="135"/>
    </row>
    <row r="120" spans="2:15" s="133" customFormat="1" ht="12.75" customHeight="1" thickBot="1">
      <c r="B120" s="321"/>
      <c r="C120" s="322"/>
      <c r="D120" s="323"/>
      <c r="E120" s="324"/>
      <c r="F120" s="325"/>
      <c r="G120" s="238"/>
      <c r="H120" s="243"/>
      <c r="I120" s="757"/>
      <c r="J120" s="240"/>
      <c r="K120" s="238"/>
      <c r="L120" s="252"/>
      <c r="M120" s="252"/>
      <c r="N120" s="241"/>
      <c r="O120" s="135"/>
    </row>
    <row r="121" spans="2:15" s="133" customFormat="1" ht="25.5" customHeight="1" thickBot="1">
      <c r="B121" s="774"/>
      <c r="C121" s="711" t="s">
        <v>134</v>
      </c>
      <c r="D121" s="775" t="s">
        <v>50</v>
      </c>
      <c r="E121" s="712" t="s">
        <v>50</v>
      </c>
      <c r="F121" s="712" t="s">
        <v>50</v>
      </c>
      <c r="G121" s="713">
        <v>2500000</v>
      </c>
      <c r="H121" s="713">
        <v>0</v>
      </c>
      <c r="I121" s="776">
        <v>2500000</v>
      </c>
      <c r="J121" s="713">
        <v>2500000</v>
      </c>
      <c r="K121" s="713">
        <v>0</v>
      </c>
      <c r="L121" s="713">
        <v>0</v>
      </c>
      <c r="M121" s="713">
        <v>0</v>
      </c>
      <c r="N121" s="713"/>
      <c r="O121" s="95"/>
    </row>
    <row r="122" spans="2:15" s="133" customFormat="1" ht="12.75" customHeight="1" thickBot="1">
      <c r="B122" s="138"/>
      <c r="C122" s="263"/>
      <c r="D122" s="276"/>
      <c r="E122" s="261"/>
      <c r="F122" s="255"/>
      <c r="G122" s="232"/>
      <c r="H122" s="257"/>
      <c r="I122" s="756"/>
      <c r="J122" s="258"/>
      <c r="K122" s="256"/>
      <c r="L122" s="232"/>
      <c r="M122" s="232"/>
      <c r="N122" s="275"/>
      <c r="O122" s="95"/>
    </row>
    <row r="123" spans="1:15" s="133" customFormat="1" ht="25.5" customHeight="1" thickBot="1">
      <c r="A123" s="128"/>
      <c r="B123" s="774"/>
      <c r="C123" s="711" t="s">
        <v>102</v>
      </c>
      <c r="D123" s="712" t="s">
        <v>50</v>
      </c>
      <c r="E123" s="712" t="s">
        <v>50</v>
      </c>
      <c r="F123" s="712" t="s">
        <v>50</v>
      </c>
      <c r="G123" s="713">
        <f>SUM(G124+G126+G128+G130+G132)</f>
        <v>642100</v>
      </c>
      <c r="H123" s="713">
        <f aca="true" t="shared" si="4" ref="H123:M123">SUM(H124+H126+H128+H130+H132)</f>
        <v>76140</v>
      </c>
      <c r="I123" s="776">
        <f t="shared" si="4"/>
        <v>605960</v>
      </c>
      <c r="J123" s="713">
        <f t="shared" si="4"/>
        <v>68298</v>
      </c>
      <c r="K123" s="713">
        <f t="shared" si="4"/>
        <v>80651</v>
      </c>
      <c r="L123" s="713">
        <f t="shared" si="4"/>
        <v>457011</v>
      </c>
      <c r="M123" s="713">
        <f t="shared" si="4"/>
        <v>0</v>
      </c>
      <c r="N123" s="777"/>
      <c r="O123" s="95"/>
    </row>
    <row r="124" spans="1:15" s="133" customFormat="1" ht="12.75" customHeight="1">
      <c r="A124" s="128"/>
      <c r="B124" s="343" t="s">
        <v>51</v>
      </c>
      <c r="C124" s="1025" t="s">
        <v>297</v>
      </c>
      <c r="D124" s="345" t="s">
        <v>140</v>
      </c>
      <c r="E124" s="261"/>
      <c r="F124" s="255"/>
      <c r="G124" s="232">
        <v>347000</v>
      </c>
      <c r="H124" s="257">
        <v>13600</v>
      </c>
      <c r="I124" s="764">
        <v>333400</v>
      </c>
      <c r="J124" s="258">
        <v>16670</v>
      </c>
      <c r="K124" s="256">
        <v>47510</v>
      </c>
      <c r="L124" s="232">
        <v>269220</v>
      </c>
      <c r="M124" s="232">
        <v>0</v>
      </c>
      <c r="N124" s="1018" t="s">
        <v>480</v>
      </c>
      <c r="O124" s="95"/>
    </row>
    <row r="125" spans="1:15" s="133" customFormat="1" ht="12.75" customHeight="1">
      <c r="A125" s="128"/>
      <c r="B125" s="344"/>
      <c r="C125" s="1026"/>
      <c r="D125" s="346"/>
      <c r="E125" s="273"/>
      <c r="F125" s="231"/>
      <c r="G125" s="232"/>
      <c r="H125" s="134">
        <v>0</v>
      </c>
      <c r="I125" s="745"/>
      <c r="J125" s="240"/>
      <c r="K125" s="238"/>
      <c r="L125" s="238"/>
      <c r="M125" s="238"/>
      <c r="N125" s="1019"/>
      <c r="O125" s="95"/>
    </row>
    <row r="126" spans="1:15" s="133" customFormat="1" ht="12.75" customHeight="1">
      <c r="A126" s="128"/>
      <c r="B126" s="138" t="s">
        <v>59</v>
      </c>
      <c r="C126" s="349" t="s">
        <v>298</v>
      </c>
      <c r="D126" s="352" t="s">
        <v>140</v>
      </c>
      <c r="E126" s="273"/>
      <c r="F126" s="231"/>
      <c r="G126" s="232">
        <v>276500</v>
      </c>
      <c r="H126" s="134">
        <v>52740</v>
      </c>
      <c r="I126" s="745">
        <v>223760</v>
      </c>
      <c r="J126" s="233">
        <v>11188</v>
      </c>
      <c r="K126" s="232">
        <v>31886</v>
      </c>
      <c r="L126" s="232">
        <v>180686</v>
      </c>
      <c r="M126" s="232">
        <v>0</v>
      </c>
      <c r="N126" s="1014" t="s">
        <v>480</v>
      </c>
      <c r="O126" s="95"/>
    </row>
    <row r="127" spans="1:15" s="133" customFormat="1" ht="12.75" customHeight="1">
      <c r="A127" s="128"/>
      <c r="B127" s="138"/>
      <c r="C127" s="349" t="s">
        <v>303</v>
      </c>
      <c r="D127" s="352"/>
      <c r="E127" s="273"/>
      <c r="F127" s="231"/>
      <c r="G127" s="232"/>
      <c r="H127" s="134">
        <v>0</v>
      </c>
      <c r="I127" s="745"/>
      <c r="J127" s="233"/>
      <c r="K127" s="232"/>
      <c r="L127" s="232"/>
      <c r="M127" s="232"/>
      <c r="N127" s="1015"/>
      <c r="O127" s="95"/>
    </row>
    <row r="128" spans="1:15" s="133" customFormat="1" ht="12.75" customHeight="1">
      <c r="A128" s="128"/>
      <c r="B128" s="347" t="s">
        <v>62</v>
      </c>
      <c r="C128" s="353" t="s">
        <v>299</v>
      </c>
      <c r="D128" s="354" t="s">
        <v>140</v>
      </c>
      <c r="E128" s="261"/>
      <c r="F128" s="255"/>
      <c r="G128" s="256">
        <v>12000</v>
      </c>
      <c r="H128" s="259">
        <v>5000</v>
      </c>
      <c r="I128" s="764">
        <v>7000</v>
      </c>
      <c r="J128" s="258">
        <v>350</v>
      </c>
      <c r="K128" s="256">
        <v>998</v>
      </c>
      <c r="L128" s="256">
        <v>5652</v>
      </c>
      <c r="M128" s="256">
        <v>0</v>
      </c>
      <c r="N128" s="1014" t="s">
        <v>480</v>
      </c>
      <c r="O128" s="95"/>
    </row>
    <row r="129" spans="1:15" s="133" customFormat="1" ht="12.75" customHeight="1">
      <c r="A129" s="128"/>
      <c r="B129" s="344"/>
      <c r="C129" s="355" t="s">
        <v>300</v>
      </c>
      <c r="D129" s="356"/>
      <c r="E129" s="262"/>
      <c r="F129" s="237"/>
      <c r="G129" s="238"/>
      <c r="H129" s="239">
        <v>0</v>
      </c>
      <c r="I129" s="778"/>
      <c r="J129" s="240"/>
      <c r="K129" s="238"/>
      <c r="L129" s="238"/>
      <c r="M129" s="238"/>
      <c r="N129" s="1015"/>
      <c r="O129" s="95"/>
    </row>
    <row r="130" spans="1:15" s="133" customFormat="1" ht="12.75" customHeight="1">
      <c r="A130" s="128"/>
      <c r="B130" s="138" t="s">
        <v>64</v>
      </c>
      <c r="C130" s="349" t="s">
        <v>302</v>
      </c>
      <c r="D130" s="352" t="s">
        <v>140</v>
      </c>
      <c r="E130" s="273"/>
      <c r="F130" s="231"/>
      <c r="G130" s="232">
        <v>6600</v>
      </c>
      <c r="H130" s="134">
        <v>4800</v>
      </c>
      <c r="I130" s="745">
        <v>1800</v>
      </c>
      <c r="J130" s="233">
        <v>90</v>
      </c>
      <c r="K130" s="232">
        <v>257</v>
      </c>
      <c r="L130" s="232">
        <v>1453</v>
      </c>
      <c r="M130" s="232">
        <v>0</v>
      </c>
      <c r="N130" s="1014" t="s">
        <v>480</v>
      </c>
      <c r="O130" s="95"/>
    </row>
    <row r="131" spans="1:15" s="133" customFormat="1" ht="12.75" customHeight="1">
      <c r="A131" s="128"/>
      <c r="B131" s="138"/>
      <c r="C131" s="349" t="s">
        <v>301</v>
      </c>
      <c r="D131" s="352"/>
      <c r="E131" s="273"/>
      <c r="F131" s="231"/>
      <c r="G131" s="232"/>
      <c r="H131" s="134">
        <v>0</v>
      </c>
      <c r="I131" s="745"/>
      <c r="J131" s="233"/>
      <c r="K131" s="232"/>
      <c r="L131" s="232"/>
      <c r="M131" s="232"/>
      <c r="N131" s="1015"/>
      <c r="O131" s="95"/>
    </row>
    <row r="132" spans="1:15" s="133" customFormat="1" ht="12.75" customHeight="1">
      <c r="A132" s="128"/>
      <c r="B132" s="347" t="s">
        <v>70</v>
      </c>
      <c r="C132" s="263" t="s">
        <v>466</v>
      </c>
      <c r="D132" s="276"/>
      <c r="E132" s="261"/>
      <c r="F132" s="255"/>
      <c r="G132" s="256">
        <v>0</v>
      </c>
      <c r="H132" s="257">
        <v>0</v>
      </c>
      <c r="I132" s="764">
        <v>40000</v>
      </c>
      <c r="J132" s="258">
        <v>40000</v>
      </c>
      <c r="K132" s="256">
        <v>0</v>
      </c>
      <c r="L132" s="256">
        <v>0</v>
      </c>
      <c r="M132" s="413">
        <v>0</v>
      </c>
      <c r="N132" s="415"/>
      <c r="O132" s="95"/>
    </row>
    <row r="133" spans="1:19" s="141" customFormat="1" ht="12.75" customHeight="1">
      <c r="A133" s="139"/>
      <c r="B133" s="344"/>
      <c r="C133" s="348"/>
      <c r="D133" s="352"/>
      <c r="E133" s="273"/>
      <c r="F133" s="231"/>
      <c r="G133" s="232"/>
      <c r="H133" s="134"/>
      <c r="I133" s="747"/>
      <c r="J133" s="240"/>
      <c r="K133" s="238"/>
      <c r="L133" s="238"/>
      <c r="M133" s="414"/>
      <c r="N133" s="779"/>
      <c r="O133" s="140"/>
      <c r="R133" s="142"/>
      <c r="S133" s="142"/>
    </row>
    <row r="134" spans="1:19" s="141" customFormat="1" ht="12.75" customHeight="1">
      <c r="A134" s="139"/>
      <c r="B134" s="780"/>
      <c r="C134" s="416"/>
      <c r="D134" s="781"/>
      <c r="E134" s="781"/>
      <c r="F134" s="782"/>
      <c r="G134" s="783"/>
      <c r="H134" s="783"/>
      <c r="I134" s="784"/>
      <c r="J134" s="783"/>
      <c r="K134" s="783"/>
      <c r="L134" s="783"/>
      <c r="M134" s="783"/>
      <c r="N134" s="785"/>
      <c r="O134" s="140"/>
      <c r="P134" s="142"/>
      <c r="Q134" s="142"/>
      <c r="R134" s="142"/>
      <c r="S134" s="142"/>
    </row>
    <row r="135" spans="1:19" s="141" customFormat="1" ht="12.75" customHeight="1" thickBot="1">
      <c r="A135" s="139"/>
      <c r="B135" s="138"/>
      <c r="C135" s="786" t="s">
        <v>107</v>
      </c>
      <c r="D135" s="787"/>
      <c r="E135" s="787"/>
      <c r="F135" s="788"/>
      <c r="G135" s="789"/>
      <c r="H135" s="789"/>
      <c r="I135" s="790"/>
      <c r="J135" s="789"/>
      <c r="K135" s="789"/>
      <c r="L135" s="789"/>
      <c r="M135" s="789"/>
      <c r="N135" s="791"/>
      <c r="O135" s="140"/>
      <c r="P135" s="142"/>
      <c r="Q135" s="142"/>
      <c r="R135" s="142"/>
      <c r="S135" s="142"/>
    </row>
    <row r="136" spans="2:15" s="133" customFormat="1" ht="12.75" customHeight="1">
      <c r="B136" s="343"/>
      <c r="C136" s="737" t="s">
        <v>30</v>
      </c>
      <c r="D136" s="458" t="s">
        <v>50</v>
      </c>
      <c r="E136" s="458" t="s">
        <v>50</v>
      </c>
      <c r="F136" s="458" t="s">
        <v>50</v>
      </c>
      <c r="G136" s="738">
        <f>SUM(G138+G148)</f>
        <v>8885420</v>
      </c>
      <c r="H136" s="738">
        <f>SUM(H138+H148)</f>
        <v>3075078</v>
      </c>
      <c r="I136" s="739">
        <f>SUM(I138,I148)</f>
        <v>2664025</v>
      </c>
      <c r="J136" s="738">
        <f>SUM(J138,J148)</f>
        <v>513681</v>
      </c>
      <c r="K136" s="738">
        <f>SUM(K138,K148)</f>
        <v>322550</v>
      </c>
      <c r="L136" s="738">
        <f>SUM(L138,L148)</f>
        <v>1827794</v>
      </c>
      <c r="M136" s="738">
        <f>SUM(M138,M148)</f>
        <v>0</v>
      </c>
      <c r="N136" s="738"/>
      <c r="O136" s="95"/>
    </row>
    <row r="137" spans="2:15" s="133" customFormat="1" ht="12.75" customHeight="1" thickBot="1">
      <c r="B137" s="740"/>
      <c r="C137" s="748"/>
      <c r="D137" s="742" t="s">
        <v>50</v>
      </c>
      <c r="E137" s="742" t="s">
        <v>50</v>
      </c>
      <c r="F137" s="742" t="s">
        <v>50</v>
      </c>
      <c r="G137" s="743">
        <f aca="true" t="shared" si="5" ref="G137:M137">G139+G149</f>
        <v>6572520</v>
      </c>
      <c r="H137" s="743">
        <f t="shared" si="5"/>
        <v>1270000</v>
      </c>
      <c r="I137" s="743">
        <f t="shared" si="5"/>
        <v>2263520</v>
      </c>
      <c r="J137" s="743">
        <f t="shared" si="5"/>
        <v>113176</v>
      </c>
      <c r="K137" s="743">
        <f t="shared" si="5"/>
        <v>322550</v>
      </c>
      <c r="L137" s="743">
        <f t="shared" si="5"/>
        <v>1827794</v>
      </c>
      <c r="M137" s="743">
        <f t="shared" si="5"/>
        <v>0</v>
      </c>
      <c r="N137" s="744"/>
      <c r="O137" s="95"/>
    </row>
    <row r="138" spans="2:15" s="131" customFormat="1" ht="12.75" customHeight="1">
      <c r="B138" s="1010"/>
      <c r="C138" s="786" t="s">
        <v>360</v>
      </c>
      <c r="D138" s="1012"/>
      <c r="E138" s="792"/>
      <c r="F138" s="793"/>
      <c r="G138" s="794">
        <f>SUM(G140+G142+G144+G146)</f>
        <v>2699671</v>
      </c>
      <c r="H138" s="794">
        <f aca="true" t="shared" si="6" ref="H138:M138">SUM(H140+H142+H144+H146)</f>
        <v>1659646</v>
      </c>
      <c r="I138" s="739">
        <f t="shared" si="6"/>
        <v>1034025</v>
      </c>
      <c r="J138" s="794">
        <f t="shared" si="6"/>
        <v>289681</v>
      </c>
      <c r="K138" s="794">
        <f t="shared" si="6"/>
        <v>111650</v>
      </c>
      <c r="L138" s="794">
        <f t="shared" si="6"/>
        <v>632694</v>
      </c>
      <c r="M138" s="794">
        <f t="shared" si="6"/>
        <v>0</v>
      </c>
      <c r="N138" s="794"/>
      <c r="O138" s="95"/>
    </row>
    <row r="139" spans="2:15" s="131" customFormat="1" ht="12.75" customHeight="1" thickBot="1">
      <c r="B139" s="1011"/>
      <c r="C139" s="795"/>
      <c r="D139" s="1011"/>
      <c r="E139" s="796"/>
      <c r="F139" s="797"/>
      <c r="G139" s="798">
        <f>SUM(G141+G143+G145+G147)</f>
        <v>2053520</v>
      </c>
      <c r="H139" s="798">
        <f aca="true" t="shared" si="7" ref="H139:M139">SUM(H141+H143+H145+H147)</f>
        <v>1270000</v>
      </c>
      <c r="I139" s="743">
        <f t="shared" si="7"/>
        <v>783520</v>
      </c>
      <c r="J139" s="798">
        <f t="shared" si="7"/>
        <v>39176</v>
      </c>
      <c r="K139" s="798">
        <f t="shared" si="7"/>
        <v>111650</v>
      </c>
      <c r="L139" s="798">
        <f t="shared" si="7"/>
        <v>632694</v>
      </c>
      <c r="M139" s="798">
        <f t="shared" si="7"/>
        <v>0</v>
      </c>
      <c r="N139" s="794"/>
      <c r="O139" s="95"/>
    </row>
    <row r="140" spans="2:15" s="133" customFormat="1" ht="12.75" customHeight="1">
      <c r="B140" s="296" t="s">
        <v>51</v>
      </c>
      <c r="C140" s="799" t="s">
        <v>136</v>
      </c>
      <c r="D140" s="350" t="s">
        <v>121</v>
      </c>
      <c r="E140" s="800"/>
      <c r="F140" s="1033" t="s">
        <v>467</v>
      </c>
      <c r="G140" s="298">
        <v>287208</v>
      </c>
      <c r="H140" s="406">
        <v>257208</v>
      </c>
      <c r="I140" s="753">
        <v>24000</v>
      </c>
      <c r="J140" s="801">
        <v>2384</v>
      </c>
      <c r="K140" s="420">
        <v>3242</v>
      </c>
      <c r="L140" s="420">
        <v>18374</v>
      </c>
      <c r="M140" s="420">
        <v>0</v>
      </c>
      <c r="N140" s="417" t="s">
        <v>347</v>
      </c>
      <c r="O140" s="95"/>
    </row>
    <row r="141" spans="2:15" s="133" customFormat="1" ht="12.75" customHeight="1">
      <c r="B141" s="773"/>
      <c r="C141" s="802" t="s">
        <v>137</v>
      </c>
      <c r="D141" s="411"/>
      <c r="E141" s="803"/>
      <c r="F141" s="1034"/>
      <c r="G141" s="440">
        <v>222754</v>
      </c>
      <c r="H141" s="441">
        <v>200000</v>
      </c>
      <c r="I141" s="752">
        <v>22754</v>
      </c>
      <c r="J141" s="804">
        <v>1138</v>
      </c>
      <c r="K141" s="440">
        <v>3242</v>
      </c>
      <c r="L141" s="440">
        <v>18374</v>
      </c>
      <c r="M141" s="440">
        <v>0</v>
      </c>
      <c r="N141" s="241"/>
      <c r="O141" s="95"/>
    </row>
    <row r="142" spans="2:15" s="133" customFormat="1" ht="12.75" customHeight="1">
      <c r="B142" s="772" t="s">
        <v>59</v>
      </c>
      <c r="C142" s="805" t="s">
        <v>468</v>
      </c>
      <c r="D142" s="412" t="s">
        <v>125</v>
      </c>
      <c r="E142" s="806"/>
      <c r="F142" s="1035" t="s">
        <v>304</v>
      </c>
      <c r="G142" s="305">
        <v>506798</v>
      </c>
      <c r="H142" s="404">
        <v>383459</v>
      </c>
      <c r="I142" s="753">
        <v>123339</v>
      </c>
      <c r="J142" s="807">
        <v>28510</v>
      </c>
      <c r="K142" s="368">
        <v>14224</v>
      </c>
      <c r="L142" s="368">
        <v>80605</v>
      </c>
      <c r="M142" s="807">
        <v>0</v>
      </c>
      <c r="N142" s="260" t="s">
        <v>347</v>
      </c>
      <c r="O142" s="95"/>
    </row>
    <row r="143" spans="2:15" s="133" customFormat="1" ht="12.75" customHeight="1">
      <c r="B143" s="808"/>
      <c r="C143" s="809" t="s">
        <v>469</v>
      </c>
      <c r="D143" s="351"/>
      <c r="E143" s="810"/>
      <c r="F143" s="1034"/>
      <c r="G143" s="443">
        <v>349820</v>
      </c>
      <c r="H143" s="444">
        <v>250000</v>
      </c>
      <c r="I143" s="754">
        <v>99820</v>
      </c>
      <c r="J143" s="811">
        <v>4991</v>
      </c>
      <c r="K143" s="443">
        <v>14224</v>
      </c>
      <c r="L143" s="443">
        <v>80605</v>
      </c>
      <c r="M143" s="812">
        <v>0</v>
      </c>
      <c r="N143" s="241"/>
      <c r="O143" s="95"/>
    </row>
    <row r="144" spans="2:15" s="133" customFormat="1" ht="12.75" customHeight="1">
      <c r="B144" s="773" t="s">
        <v>62</v>
      </c>
      <c r="C144" s="802" t="s">
        <v>138</v>
      </c>
      <c r="D144" s="411" t="s">
        <v>123</v>
      </c>
      <c r="E144" s="803"/>
      <c r="F144" s="813" t="s">
        <v>185</v>
      </c>
      <c r="G144" s="301">
        <v>446900</v>
      </c>
      <c r="H144" s="185">
        <v>279125</v>
      </c>
      <c r="I144" s="751">
        <v>167775</v>
      </c>
      <c r="J144" s="814">
        <v>65739</v>
      </c>
      <c r="K144" s="183">
        <v>15305</v>
      </c>
      <c r="L144" s="183">
        <v>86731</v>
      </c>
      <c r="M144" s="814">
        <v>0</v>
      </c>
      <c r="N144" s="260" t="s">
        <v>347</v>
      </c>
      <c r="O144" s="95"/>
    </row>
    <row r="145" spans="2:15" s="133" customFormat="1" ht="12.75" customHeight="1">
      <c r="B145" s="773"/>
      <c r="C145" s="802" t="s">
        <v>133</v>
      </c>
      <c r="D145" s="411"/>
      <c r="E145" s="803"/>
      <c r="F145" s="813" t="s">
        <v>135</v>
      </c>
      <c r="G145" s="440">
        <v>327406</v>
      </c>
      <c r="H145" s="441">
        <v>220000</v>
      </c>
      <c r="I145" s="752">
        <v>107406</v>
      </c>
      <c r="J145" s="804">
        <v>5370</v>
      </c>
      <c r="K145" s="440">
        <v>15305</v>
      </c>
      <c r="L145" s="440">
        <v>86731</v>
      </c>
      <c r="M145" s="814">
        <v>0</v>
      </c>
      <c r="N145" s="241"/>
      <c r="O145" s="95"/>
    </row>
    <row r="146" spans="2:15" s="133" customFormat="1" ht="12.75" customHeight="1">
      <c r="B146" s="303" t="s">
        <v>64</v>
      </c>
      <c r="C146" s="805" t="s">
        <v>139</v>
      </c>
      <c r="D146" s="408" t="s">
        <v>123</v>
      </c>
      <c r="E146" s="806"/>
      <c r="F146" s="815" t="s">
        <v>185</v>
      </c>
      <c r="G146" s="305">
        <v>1458765</v>
      </c>
      <c r="H146" s="404">
        <v>739854</v>
      </c>
      <c r="I146" s="753">
        <v>718911</v>
      </c>
      <c r="J146" s="807">
        <v>193048</v>
      </c>
      <c r="K146" s="368">
        <v>78879</v>
      </c>
      <c r="L146" s="368">
        <v>446984</v>
      </c>
      <c r="M146" s="807">
        <v>0</v>
      </c>
      <c r="N146" s="260" t="s">
        <v>347</v>
      </c>
      <c r="O146" s="95"/>
    </row>
    <row r="147" spans="2:15" s="133" customFormat="1" ht="12.75" customHeight="1" thickBot="1">
      <c r="B147" s="816"/>
      <c r="C147" s="817" t="s">
        <v>133</v>
      </c>
      <c r="D147" s="409"/>
      <c r="E147" s="818"/>
      <c r="F147" s="819" t="s">
        <v>306</v>
      </c>
      <c r="G147" s="820">
        <v>1153540</v>
      </c>
      <c r="H147" s="821">
        <v>600000</v>
      </c>
      <c r="I147" s="822">
        <v>553540</v>
      </c>
      <c r="J147" s="823">
        <v>27677</v>
      </c>
      <c r="K147" s="820">
        <v>78879</v>
      </c>
      <c r="L147" s="820">
        <v>446984</v>
      </c>
      <c r="M147" s="824">
        <v>0</v>
      </c>
      <c r="N147" s="825"/>
      <c r="O147" s="95"/>
    </row>
    <row r="148" spans="2:256" s="131" customFormat="1" ht="12.75" customHeight="1">
      <c r="B148" s="1013"/>
      <c r="C148" s="826" t="s">
        <v>359</v>
      </c>
      <c r="D148" s="1013"/>
      <c r="E148" s="827"/>
      <c r="F148" s="793"/>
      <c r="G148" s="828">
        <f>SUM(G150+G152+G154+G156)</f>
        <v>6185749</v>
      </c>
      <c r="H148" s="828">
        <f aca="true" t="shared" si="8" ref="H148:M148">SUM(H150+H152+H154+H156)</f>
        <v>1415432</v>
      </c>
      <c r="I148" s="829">
        <f t="shared" si="8"/>
        <v>1630000</v>
      </c>
      <c r="J148" s="828">
        <f t="shared" si="8"/>
        <v>224000</v>
      </c>
      <c r="K148" s="828">
        <f t="shared" si="8"/>
        <v>210900</v>
      </c>
      <c r="L148" s="828">
        <f t="shared" si="8"/>
        <v>1195100</v>
      </c>
      <c r="M148" s="828">
        <f t="shared" si="8"/>
        <v>0</v>
      </c>
      <c r="N148" s="828"/>
      <c r="O148" s="95"/>
      <c r="IV148" s="143">
        <f>SUM(G148:IU148)</f>
        <v>10861181</v>
      </c>
    </row>
    <row r="149" spans="2:256" s="131" customFormat="1" ht="12.75" customHeight="1" thickBot="1">
      <c r="B149" s="1013"/>
      <c r="C149" s="786"/>
      <c r="D149" s="1013"/>
      <c r="E149" s="830"/>
      <c r="F149" s="793"/>
      <c r="G149" s="831">
        <f>SUM(G151+G153+G155+G157)</f>
        <v>4519000</v>
      </c>
      <c r="H149" s="831">
        <f aca="true" t="shared" si="9" ref="H149:M149">SUM(H151+H153+H155+H157)</f>
        <v>0</v>
      </c>
      <c r="I149" s="743">
        <f t="shared" si="9"/>
        <v>1480000</v>
      </c>
      <c r="J149" s="831">
        <f t="shared" si="9"/>
        <v>74000</v>
      </c>
      <c r="K149" s="831">
        <f t="shared" si="9"/>
        <v>210900</v>
      </c>
      <c r="L149" s="831">
        <f t="shared" si="9"/>
        <v>1195100</v>
      </c>
      <c r="M149" s="831">
        <f t="shared" si="9"/>
        <v>0</v>
      </c>
      <c r="N149" s="794"/>
      <c r="O149" s="95"/>
      <c r="IV149" s="143">
        <f>SUM(G149:IU149)</f>
        <v>7479000</v>
      </c>
    </row>
    <row r="150" spans="2:15" s="133" customFormat="1" ht="12.75" customHeight="1">
      <c r="B150" s="296" t="s">
        <v>51</v>
      </c>
      <c r="C150" s="799" t="s">
        <v>470</v>
      </c>
      <c r="D150" s="357" t="s">
        <v>124</v>
      </c>
      <c r="E150" s="832"/>
      <c r="F150" s="309" t="s">
        <v>305</v>
      </c>
      <c r="G150" s="298">
        <v>1042392</v>
      </c>
      <c r="H150" s="406">
        <v>1060000</v>
      </c>
      <c r="I150" s="833">
        <v>300000</v>
      </c>
      <c r="J150" s="834">
        <v>53000</v>
      </c>
      <c r="K150" s="420">
        <v>37050</v>
      </c>
      <c r="L150" s="420">
        <v>209950</v>
      </c>
      <c r="M150" s="420">
        <v>0</v>
      </c>
      <c r="N150" s="417" t="s">
        <v>348</v>
      </c>
      <c r="O150" s="95"/>
    </row>
    <row r="151" spans="2:15" s="133" customFormat="1" ht="12.75" customHeight="1">
      <c r="B151" s="401"/>
      <c r="C151" s="809" t="s">
        <v>471</v>
      </c>
      <c r="D151" s="358"/>
      <c r="E151" s="835"/>
      <c r="F151" s="836" t="s">
        <v>409</v>
      </c>
      <c r="G151" s="443">
        <v>698000</v>
      </c>
      <c r="H151" s="837">
        <v>0</v>
      </c>
      <c r="I151" s="754">
        <v>260000</v>
      </c>
      <c r="J151" s="445">
        <v>13000</v>
      </c>
      <c r="K151" s="443">
        <v>37050</v>
      </c>
      <c r="L151" s="443">
        <v>209950</v>
      </c>
      <c r="M151" s="811"/>
      <c r="N151" s="241"/>
      <c r="O151" s="95"/>
    </row>
    <row r="152" spans="2:15" s="133" customFormat="1" ht="12" customHeight="1">
      <c r="B152" s="329" t="s">
        <v>59</v>
      </c>
      <c r="C152" s="245" t="s">
        <v>472</v>
      </c>
      <c r="D152" s="286" t="s">
        <v>123</v>
      </c>
      <c r="E152" s="245"/>
      <c r="F152" s="255" t="s">
        <v>408</v>
      </c>
      <c r="G152" s="256">
        <v>2878840</v>
      </c>
      <c r="H152" s="259">
        <v>136452</v>
      </c>
      <c r="I152" s="764">
        <v>560000</v>
      </c>
      <c r="J152" s="258">
        <v>66000</v>
      </c>
      <c r="K152" s="256">
        <v>74100</v>
      </c>
      <c r="L152" s="232">
        <v>419900</v>
      </c>
      <c r="M152" s="232">
        <v>0</v>
      </c>
      <c r="N152" s="260" t="s">
        <v>348</v>
      </c>
      <c r="O152" s="135"/>
    </row>
    <row r="153" spans="2:15" s="133" customFormat="1" ht="12" customHeight="1">
      <c r="B153" s="330"/>
      <c r="C153" s="235" t="s">
        <v>473</v>
      </c>
      <c r="D153" s="287"/>
      <c r="E153" s="235"/>
      <c r="F153" s="237" t="s">
        <v>474</v>
      </c>
      <c r="G153" s="434">
        <v>2090000</v>
      </c>
      <c r="H153" s="435">
        <v>0</v>
      </c>
      <c r="I153" s="746">
        <v>520000</v>
      </c>
      <c r="J153" s="436">
        <v>26000</v>
      </c>
      <c r="K153" s="434">
        <v>74100</v>
      </c>
      <c r="L153" s="434">
        <v>419900</v>
      </c>
      <c r="M153" s="434"/>
      <c r="N153" s="241"/>
      <c r="O153" s="135"/>
    </row>
    <row r="154" spans="2:15" s="133" customFormat="1" ht="12.75" customHeight="1">
      <c r="B154" s="329" t="s">
        <v>62</v>
      </c>
      <c r="C154" s="136" t="s">
        <v>475</v>
      </c>
      <c r="D154" s="359" t="s">
        <v>123</v>
      </c>
      <c r="E154" s="265"/>
      <c r="F154" s="331" t="s">
        <v>305</v>
      </c>
      <c r="G154" s="256">
        <v>1102307</v>
      </c>
      <c r="H154" s="257">
        <v>53481</v>
      </c>
      <c r="I154" s="764">
        <v>300000</v>
      </c>
      <c r="J154" s="258">
        <v>53000</v>
      </c>
      <c r="K154" s="256">
        <v>37050</v>
      </c>
      <c r="L154" s="256">
        <v>209950</v>
      </c>
      <c r="M154" s="256">
        <v>0</v>
      </c>
      <c r="N154" s="260" t="s">
        <v>348</v>
      </c>
      <c r="O154" s="135"/>
    </row>
    <row r="155" spans="2:15" s="133" customFormat="1" ht="12.75" customHeight="1">
      <c r="B155" s="330"/>
      <c r="C155" s="235" t="s">
        <v>476</v>
      </c>
      <c r="D155" s="360"/>
      <c r="E155" s="266"/>
      <c r="F155" s="325" t="s">
        <v>477</v>
      </c>
      <c r="G155" s="434">
        <v>781000</v>
      </c>
      <c r="H155" s="435">
        <v>0</v>
      </c>
      <c r="I155" s="746">
        <v>260000</v>
      </c>
      <c r="J155" s="436">
        <v>13000</v>
      </c>
      <c r="K155" s="434">
        <v>37050</v>
      </c>
      <c r="L155" s="434">
        <v>209950</v>
      </c>
      <c r="M155" s="434"/>
      <c r="N155" s="241"/>
      <c r="O155" s="135"/>
    </row>
    <row r="156" spans="2:15" s="133" customFormat="1" ht="12.75" customHeight="1">
      <c r="B156" s="329" t="s">
        <v>64</v>
      </c>
      <c r="C156" s="263" t="s">
        <v>478</v>
      </c>
      <c r="D156" s="337" t="s">
        <v>125</v>
      </c>
      <c r="E156" s="265"/>
      <c r="F156" s="331" t="s">
        <v>305</v>
      </c>
      <c r="G156" s="256">
        <v>1162210</v>
      </c>
      <c r="H156" s="259">
        <v>165499</v>
      </c>
      <c r="I156" s="764">
        <v>470000</v>
      </c>
      <c r="J156" s="258">
        <v>52000</v>
      </c>
      <c r="K156" s="256">
        <v>62700</v>
      </c>
      <c r="L156" s="256">
        <v>355300</v>
      </c>
      <c r="M156" s="256">
        <v>0</v>
      </c>
      <c r="N156" s="260" t="s">
        <v>348</v>
      </c>
      <c r="O156" s="135"/>
    </row>
    <row r="157" spans="2:15" s="133" customFormat="1" ht="12.75" customHeight="1">
      <c r="B157" s="330"/>
      <c r="C157" s="264" t="s">
        <v>479</v>
      </c>
      <c r="D157" s="338"/>
      <c r="E157" s="266"/>
      <c r="F157" s="325" t="s">
        <v>410</v>
      </c>
      <c r="G157" s="434">
        <v>950000</v>
      </c>
      <c r="H157" s="446">
        <v>0</v>
      </c>
      <c r="I157" s="746">
        <v>440000</v>
      </c>
      <c r="J157" s="436">
        <v>22000</v>
      </c>
      <c r="K157" s="434">
        <v>62700</v>
      </c>
      <c r="L157" s="434">
        <v>355300</v>
      </c>
      <c r="M157" s="434"/>
      <c r="N157" s="241"/>
      <c r="O157" s="135"/>
    </row>
    <row r="158" spans="2:15" s="133" customFormat="1" ht="12.75" customHeight="1" thickBot="1">
      <c r="B158" s="838"/>
      <c r="C158" s="274"/>
      <c r="D158" s="839"/>
      <c r="E158" s="840"/>
      <c r="F158" s="841"/>
      <c r="G158" s="842"/>
      <c r="H158" s="843"/>
      <c r="I158" s="844"/>
      <c r="J158" s="845"/>
      <c r="K158" s="842"/>
      <c r="L158" s="842"/>
      <c r="M158" s="846"/>
      <c r="N158" s="843"/>
      <c r="O158" s="135"/>
    </row>
    <row r="159" spans="2:15" s="133" customFormat="1" ht="22.5" customHeight="1">
      <c r="B159" s="343"/>
      <c r="C159" s="1031" t="s">
        <v>141</v>
      </c>
      <c r="D159" s="458" t="s">
        <v>50</v>
      </c>
      <c r="E159" s="458" t="s">
        <v>50</v>
      </c>
      <c r="F159" s="458" t="s">
        <v>50</v>
      </c>
      <c r="G159" s="828">
        <f aca="true" t="shared" si="10" ref="G159:M159">SUM(G4+G10+G72+G121+G123+G136)</f>
        <v>22882571</v>
      </c>
      <c r="H159" s="828">
        <f t="shared" si="10"/>
        <v>4762692</v>
      </c>
      <c r="I159" s="847">
        <f t="shared" si="10"/>
        <v>11802000</v>
      </c>
      <c r="J159" s="828">
        <f t="shared" si="10"/>
        <v>8237722</v>
      </c>
      <c r="K159" s="828">
        <f t="shared" si="10"/>
        <v>1279473</v>
      </c>
      <c r="L159" s="828">
        <f t="shared" si="10"/>
        <v>2284805</v>
      </c>
      <c r="M159" s="828">
        <f t="shared" si="10"/>
        <v>0</v>
      </c>
      <c r="N159" s="828"/>
      <c r="O159" s="95"/>
    </row>
    <row r="160" spans="2:15" s="133" customFormat="1" ht="17.25" customHeight="1" thickBot="1">
      <c r="B160" s="740"/>
      <c r="C160" s="1032"/>
      <c r="D160" s="742" t="s">
        <v>50</v>
      </c>
      <c r="E160" s="742" t="s">
        <v>50</v>
      </c>
      <c r="F160" s="742" t="s">
        <v>50</v>
      </c>
      <c r="G160" s="743">
        <f aca="true" t="shared" si="11" ref="G160:M160">SUM(G5+G11+G73+G137)</f>
        <v>15562887</v>
      </c>
      <c r="H160" s="743">
        <f t="shared" si="11"/>
        <v>1308700</v>
      </c>
      <c r="I160" s="743">
        <f t="shared" si="11"/>
        <v>7709787</v>
      </c>
      <c r="J160" s="743">
        <f t="shared" si="11"/>
        <v>4748443</v>
      </c>
      <c r="K160" s="743">
        <f t="shared" si="11"/>
        <v>1133550</v>
      </c>
      <c r="L160" s="743">
        <f t="shared" si="11"/>
        <v>1827794</v>
      </c>
      <c r="M160" s="743">
        <f t="shared" si="11"/>
        <v>0</v>
      </c>
      <c r="N160" s="848"/>
      <c r="O160" s="95"/>
    </row>
    <row r="161" spans="2:15" s="133" customFormat="1" ht="12.75" customHeight="1">
      <c r="B161" s="146"/>
      <c r="C161" s="146"/>
      <c r="D161" s="155"/>
      <c r="E161" s="155"/>
      <c r="F161" s="155"/>
      <c r="G161" s="100"/>
      <c r="H161" s="100"/>
      <c r="I161" s="100"/>
      <c r="J161" s="100"/>
      <c r="K161" s="100"/>
      <c r="L161" s="100"/>
      <c r="M161" s="100"/>
      <c r="N161" s="146"/>
      <c r="O161" s="146"/>
    </row>
    <row r="162" spans="2:15" s="133" customFormat="1" ht="12.75" customHeight="1">
      <c r="B162" s="128"/>
      <c r="C162" s="128"/>
      <c r="D162" s="144"/>
      <c r="E162" s="144"/>
      <c r="F162" s="144"/>
      <c r="G162" s="145"/>
      <c r="H162" s="145"/>
      <c r="I162" s="145"/>
      <c r="J162" s="145"/>
      <c r="K162" s="145"/>
      <c r="L162" s="145"/>
      <c r="M162" s="145"/>
      <c r="N162" s="128"/>
      <c r="O162" s="146"/>
    </row>
    <row r="163" spans="2:15" s="133" customFormat="1" ht="12.75" customHeight="1">
      <c r="B163" s="128"/>
      <c r="C163" s="128" t="s">
        <v>149</v>
      </c>
      <c r="D163" s="144"/>
      <c r="E163" s="144"/>
      <c r="F163" s="144"/>
      <c r="G163" s="145"/>
      <c r="H163" s="145"/>
      <c r="I163" s="145"/>
      <c r="J163" s="145"/>
      <c r="K163" s="145"/>
      <c r="L163" s="145"/>
      <c r="M163" s="145"/>
      <c r="N163" s="128"/>
      <c r="O163" s="146"/>
    </row>
    <row r="164" spans="2:15" s="133" customFormat="1" ht="12.75" customHeight="1">
      <c r="B164" s="128"/>
      <c r="C164" s="128" t="s">
        <v>150</v>
      </c>
      <c r="D164" s="144"/>
      <c r="E164" s="144"/>
      <c r="F164" s="144"/>
      <c r="G164" s="145"/>
      <c r="H164" s="145"/>
      <c r="I164" s="145"/>
      <c r="J164" s="145"/>
      <c r="K164" s="145"/>
      <c r="L164" s="145"/>
      <c r="M164" s="145"/>
      <c r="N164" s="128"/>
      <c r="O164" s="146"/>
    </row>
    <row r="165" spans="2:15" s="133" customFormat="1" ht="12.75" customHeight="1">
      <c r="B165" s="128"/>
      <c r="C165" s="128"/>
      <c r="D165" s="144"/>
      <c r="E165" s="144"/>
      <c r="F165" s="144"/>
      <c r="G165" s="145"/>
      <c r="H165" s="145"/>
      <c r="I165" s="145"/>
      <c r="J165" s="145"/>
      <c r="K165" s="145"/>
      <c r="L165" s="145"/>
      <c r="M165" s="145"/>
      <c r="N165" s="128"/>
      <c r="O165" s="146"/>
    </row>
    <row r="166" spans="1:15" s="133" customFormat="1" ht="12.75" customHeight="1">
      <c r="A166" s="147"/>
      <c r="B166" s="148"/>
      <c r="C166" s="148"/>
      <c r="D166" s="1029"/>
      <c r="E166" s="1029"/>
      <c r="F166" s="1029"/>
      <c r="G166" s="147"/>
      <c r="H166" s="149"/>
      <c r="I166" s="150"/>
      <c r="J166" s="149"/>
      <c r="K166" s="149"/>
      <c r="L166" s="149"/>
      <c r="M166" s="147"/>
      <c r="N166" s="151"/>
      <c r="O166" s="152"/>
    </row>
    <row r="167" spans="1:15" s="133" customFormat="1" ht="12.75" customHeight="1">
      <c r="A167" s="147"/>
      <c r="B167" s="148"/>
      <c r="C167" s="148"/>
      <c r="D167" s="1029"/>
      <c r="E167" s="1030"/>
      <c r="F167" s="1030"/>
      <c r="G167" s="147"/>
      <c r="H167" s="147"/>
      <c r="I167" s="149"/>
      <c r="J167" s="149"/>
      <c r="K167" s="149"/>
      <c r="L167" s="147"/>
      <c r="M167" s="149"/>
      <c r="N167" s="153"/>
      <c r="O167" s="146"/>
    </row>
    <row r="168" spans="2:15" s="133" customFormat="1" ht="12.75" customHeight="1">
      <c r="B168" s="15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46"/>
    </row>
    <row r="169" ht="15.75" customHeight="1"/>
    <row r="170" spans="4:9" ht="12.75" customHeight="1">
      <c r="D170" s="155"/>
      <c r="E170" s="155"/>
      <c r="F170" s="155"/>
      <c r="I170" s="156"/>
    </row>
    <row r="171" spans="4:9" ht="12.75" customHeight="1">
      <c r="D171" s="155"/>
      <c r="E171" s="155"/>
      <c r="F171" s="155"/>
      <c r="I171" s="156"/>
    </row>
    <row r="172" spans="4:9" ht="12.75" customHeight="1">
      <c r="D172" s="155"/>
      <c r="E172" s="155"/>
      <c r="F172" s="155"/>
      <c r="I172" s="156"/>
    </row>
    <row r="173" spans="4:9" ht="12.75" customHeight="1">
      <c r="D173" s="155"/>
      <c r="E173" s="155"/>
      <c r="F173" s="155"/>
      <c r="I173" s="156"/>
    </row>
    <row r="174" spans="4:9" ht="12.75" customHeight="1">
      <c r="D174" s="155"/>
      <c r="E174" s="155"/>
      <c r="F174" s="155"/>
      <c r="I174" s="156"/>
    </row>
    <row r="175" spans="4:9" ht="12.75" customHeight="1">
      <c r="D175" s="155"/>
      <c r="E175" s="155"/>
      <c r="F175" s="155"/>
      <c r="I175" s="156"/>
    </row>
    <row r="176" spans="4:9" ht="12.75" customHeight="1">
      <c r="D176" s="155"/>
      <c r="E176" s="155"/>
      <c r="F176" s="155"/>
      <c r="I176" s="156"/>
    </row>
    <row r="177" spans="4:9" ht="12.75" customHeight="1">
      <c r="D177" s="155"/>
      <c r="E177" s="155"/>
      <c r="F177" s="155"/>
      <c r="I177" s="156"/>
    </row>
    <row r="178" spans="4:9" ht="12.75" customHeight="1">
      <c r="D178" s="155"/>
      <c r="E178" s="155"/>
      <c r="F178" s="155"/>
      <c r="I178" s="156"/>
    </row>
    <row r="179" spans="4:9" ht="12.75" customHeight="1">
      <c r="D179" s="155"/>
      <c r="E179" s="155"/>
      <c r="F179" s="155"/>
      <c r="I179" s="156"/>
    </row>
    <row r="180" spans="4:9" ht="12.75" customHeight="1">
      <c r="D180" s="155"/>
      <c r="E180" s="155"/>
      <c r="F180" s="155"/>
      <c r="I180" s="156"/>
    </row>
    <row r="181" spans="4:9" ht="12.75" customHeight="1">
      <c r="D181" s="155"/>
      <c r="E181" s="155"/>
      <c r="F181" s="155"/>
      <c r="I181" s="156"/>
    </row>
    <row r="182" spans="4:9" ht="12.75" customHeight="1">
      <c r="D182" s="155"/>
      <c r="E182" s="155"/>
      <c r="F182" s="155"/>
      <c r="I182" s="156"/>
    </row>
    <row r="183" spans="4:9" ht="12.75" customHeight="1">
      <c r="D183" s="155"/>
      <c r="E183" s="155"/>
      <c r="F183" s="155"/>
      <c r="I183" s="156"/>
    </row>
    <row r="184" spans="4:9" ht="12.75" customHeight="1">
      <c r="D184" s="155"/>
      <c r="E184" s="155"/>
      <c r="F184" s="155"/>
      <c r="I184" s="156"/>
    </row>
    <row r="185" spans="4:9" ht="12.75" customHeight="1">
      <c r="D185" s="155"/>
      <c r="E185" s="155"/>
      <c r="F185" s="155"/>
      <c r="I185" s="156"/>
    </row>
    <row r="186" spans="4:9" ht="12.75" customHeight="1">
      <c r="D186" s="155"/>
      <c r="E186" s="155"/>
      <c r="F186" s="155"/>
      <c r="I186" s="156"/>
    </row>
    <row r="187" spans="4:6" ht="12.75" customHeight="1">
      <c r="D187" s="155"/>
      <c r="E187" s="155"/>
      <c r="F187" s="155"/>
    </row>
    <row r="188" spans="4:6" ht="12.75" customHeight="1">
      <c r="D188" s="155"/>
      <c r="E188" s="155"/>
      <c r="F188" s="155"/>
    </row>
    <row r="189" spans="4:6" ht="12.75" customHeight="1">
      <c r="D189" s="155"/>
      <c r="E189" s="155"/>
      <c r="F189" s="155"/>
    </row>
    <row r="190" spans="4:6" ht="12.75" customHeight="1">
      <c r="D190" s="155"/>
      <c r="E190" s="155"/>
      <c r="F190" s="155"/>
    </row>
    <row r="191" spans="4:6" ht="12.75" customHeight="1">
      <c r="D191" s="155"/>
      <c r="E191" s="155"/>
      <c r="F191" s="155"/>
    </row>
    <row r="192" spans="4:6" ht="12.75" customHeight="1">
      <c r="D192" s="155"/>
      <c r="E192" s="155"/>
      <c r="F192" s="155"/>
    </row>
    <row r="193" spans="4:6" ht="12.75" customHeight="1">
      <c r="D193" s="155"/>
      <c r="E193" s="155"/>
      <c r="F193" s="155"/>
    </row>
    <row r="194" spans="4:6" ht="12.75" customHeight="1">
      <c r="D194" s="155"/>
      <c r="E194" s="155"/>
      <c r="F194" s="155"/>
    </row>
    <row r="195" spans="4:6" ht="12.75" customHeight="1">
      <c r="D195" s="155"/>
      <c r="E195" s="155"/>
      <c r="F195" s="155"/>
    </row>
    <row r="196" spans="4:6" ht="12.75" customHeight="1">
      <c r="D196" s="155"/>
      <c r="E196" s="155"/>
      <c r="F196" s="155"/>
    </row>
    <row r="197" spans="4:6" ht="12.75" customHeight="1">
      <c r="D197" s="155"/>
      <c r="E197" s="155"/>
      <c r="F197" s="155"/>
    </row>
    <row r="198" spans="4:6" ht="12.75" customHeight="1">
      <c r="D198" s="155"/>
      <c r="E198" s="155"/>
      <c r="F198" s="155"/>
    </row>
    <row r="199" spans="4:6" ht="12.75" customHeight="1">
      <c r="D199" s="155"/>
      <c r="E199" s="155"/>
      <c r="F199" s="155"/>
    </row>
    <row r="200" spans="4:6" ht="12.75" customHeight="1">
      <c r="D200" s="155"/>
      <c r="E200" s="155"/>
      <c r="F200" s="155"/>
    </row>
    <row r="201" spans="4:6" ht="12.75" customHeight="1">
      <c r="D201" s="155"/>
      <c r="E201" s="155"/>
      <c r="F201" s="155"/>
    </row>
    <row r="202" spans="4:6" ht="12.75" customHeight="1">
      <c r="D202" s="155"/>
      <c r="E202" s="155"/>
      <c r="F202" s="155"/>
    </row>
    <row r="203" spans="4:6" ht="12.75" customHeight="1">
      <c r="D203" s="155"/>
      <c r="E203" s="155"/>
      <c r="F203" s="155"/>
    </row>
    <row r="204" spans="4:6" ht="12.75" customHeight="1">
      <c r="D204" s="155"/>
      <c r="E204" s="155"/>
      <c r="F204" s="155"/>
    </row>
    <row r="205" spans="4:6" ht="12.75" customHeight="1">
      <c r="D205" s="155"/>
      <c r="E205" s="155"/>
      <c r="F205" s="155"/>
    </row>
    <row r="206" spans="4:6" ht="12.75" customHeight="1">
      <c r="D206" s="155"/>
      <c r="E206" s="155"/>
      <c r="F206" s="155"/>
    </row>
    <row r="207" spans="4:6" ht="12.75" customHeight="1">
      <c r="D207" s="155"/>
      <c r="E207" s="155"/>
      <c r="F207" s="155"/>
    </row>
    <row r="208" spans="4:6" ht="12.75" customHeight="1">
      <c r="D208" s="155"/>
      <c r="E208" s="155"/>
      <c r="F208" s="155"/>
    </row>
    <row r="209" spans="4:6" ht="12.75" customHeight="1">
      <c r="D209" s="155"/>
      <c r="E209" s="155"/>
      <c r="F209" s="155"/>
    </row>
    <row r="210" spans="4:6" ht="12.75" customHeight="1">
      <c r="D210" s="155"/>
      <c r="E210" s="155"/>
      <c r="F210" s="155"/>
    </row>
    <row r="211" spans="4:6" ht="12.75" customHeight="1">
      <c r="D211" s="155"/>
      <c r="E211" s="155"/>
      <c r="F211" s="155"/>
    </row>
    <row r="212" spans="4:6" ht="12.75" customHeight="1">
      <c r="D212" s="155"/>
      <c r="E212" s="155"/>
      <c r="F212" s="155"/>
    </row>
    <row r="213" spans="4:6" ht="12.75" customHeight="1">
      <c r="D213" s="155"/>
      <c r="E213" s="155"/>
      <c r="F213" s="155"/>
    </row>
    <row r="214" spans="4:6" ht="12.75" customHeight="1">
      <c r="D214" s="155"/>
      <c r="E214" s="155"/>
      <c r="F214" s="155"/>
    </row>
    <row r="215" spans="4:6" ht="12.75" customHeight="1">
      <c r="D215" s="155"/>
      <c r="E215" s="155"/>
      <c r="F215" s="155"/>
    </row>
    <row r="216" spans="4:6" ht="12.75" customHeight="1">
      <c r="D216" s="155"/>
      <c r="E216" s="155"/>
      <c r="F216" s="155"/>
    </row>
    <row r="217" spans="4:5" ht="12.75" customHeight="1">
      <c r="D217" s="155"/>
      <c r="E217" s="155"/>
    </row>
    <row r="218" spans="4:5" ht="12.75" customHeight="1">
      <c r="D218" s="155"/>
      <c r="E218" s="155"/>
    </row>
    <row r="219" spans="4:5" ht="12.75" customHeight="1">
      <c r="D219" s="155"/>
      <c r="E219" s="155"/>
    </row>
    <row r="220" spans="4:5" ht="12.75" customHeight="1">
      <c r="D220" s="155"/>
      <c r="E220" s="155"/>
    </row>
    <row r="221" spans="4:5" ht="12.75" customHeight="1">
      <c r="D221" s="155"/>
      <c r="E221" s="155"/>
    </row>
    <row r="222" spans="4:5" ht="12.75" customHeight="1">
      <c r="D222" s="155"/>
      <c r="E222" s="155"/>
    </row>
    <row r="223" spans="4:5" ht="12.75" customHeight="1">
      <c r="D223" s="155"/>
      <c r="E223" s="155"/>
    </row>
    <row r="224" spans="4:5" ht="12.75" customHeight="1">
      <c r="D224" s="155"/>
      <c r="E224" s="155"/>
    </row>
    <row r="225" spans="4:5" ht="12.75" customHeight="1">
      <c r="D225" s="155"/>
      <c r="E225" s="155"/>
    </row>
    <row r="226" spans="4:5" ht="12.75" customHeight="1">
      <c r="D226" s="155"/>
      <c r="E226" s="155"/>
    </row>
    <row r="227" spans="4:5" ht="12.75" customHeight="1">
      <c r="D227" s="155"/>
      <c r="E227" s="155"/>
    </row>
    <row r="228" spans="4:5" ht="12.75" customHeight="1">
      <c r="D228" s="155"/>
      <c r="E228" s="155"/>
    </row>
    <row r="229" spans="4:5" ht="12.75" customHeight="1">
      <c r="D229" s="155"/>
      <c r="E229" s="155"/>
    </row>
    <row r="230" spans="4:5" ht="12.75" customHeight="1">
      <c r="D230" s="155"/>
      <c r="E230" s="155"/>
    </row>
    <row r="231" spans="4:5" ht="12.75" customHeight="1">
      <c r="D231" s="155"/>
      <c r="E231" s="155"/>
    </row>
    <row r="232" spans="4:5" ht="12.75" customHeight="1">
      <c r="D232" s="155"/>
      <c r="E232" s="155"/>
    </row>
    <row r="233" spans="4:5" ht="12.75" customHeight="1">
      <c r="D233" s="155"/>
      <c r="E233" s="155"/>
    </row>
    <row r="234" spans="4:5" ht="12.75" customHeight="1">
      <c r="D234" s="155"/>
      <c r="E234" s="155"/>
    </row>
    <row r="235" spans="4:5" ht="12.75" customHeight="1">
      <c r="D235" s="155"/>
      <c r="E235" s="155"/>
    </row>
    <row r="236" spans="4:5" ht="12.75" customHeight="1">
      <c r="D236" s="155"/>
      <c r="E236" s="155"/>
    </row>
    <row r="237" spans="4:5" ht="12.75" customHeight="1">
      <c r="D237" s="155"/>
      <c r="E237" s="155"/>
    </row>
    <row r="238" spans="4:5" ht="12.75" customHeight="1">
      <c r="D238" s="155"/>
      <c r="E238" s="155"/>
    </row>
    <row r="239" spans="4:5" ht="12.75" customHeight="1">
      <c r="D239" s="155"/>
      <c r="E239" s="155"/>
    </row>
    <row r="240" spans="4:5" ht="12.75" customHeight="1">
      <c r="D240" s="155"/>
      <c r="E240" s="155"/>
    </row>
    <row r="241" spans="4:5" ht="12.75" customHeight="1">
      <c r="D241" s="155"/>
      <c r="E241" s="155"/>
    </row>
    <row r="242" spans="4:5" ht="12.75" customHeight="1">
      <c r="D242" s="155"/>
      <c r="E242" s="155"/>
    </row>
    <row r="243" spans="4:5" ht="12.75" customHeight="1">
      <c r="D243" s="155"/>
      <c r="E243" s="155"/>
    </row>
    <row r="244" spans="4:5" ht="12.75" customHeight="1">
      <c r="D244" s="155"/>
      <c r="E244" s="155"/>
    </row>
    <row r="245" spans="4:5" ht="12.75" customHeight="1">
      <c r="D245" s="155"/>
      <c r="E245" s="155"/>
    </row>
    <row r="246" spans="4:5" ht="12.75" customHeight="1">
      <c r="D246" s="155"/>
      <c r="E246" s="155"/>
    </row>
    <row r="247" spans="4:5" ht="12.75" customHeight="1">
      <c r="D247" s="155"/>
      <c r="E247" s="155"/>
    </row>
    <row r="248" spans="4:5" ht="12.75" customHeight="1">
      <c r="D248" s="155"/>
      <c r="E248" s="155"/>
    </row>
    <row r="249" spans="4:5" ht="12.75" customHeight="1">
      <c r="D249" s="155"/>
      <c r="E249" s="155"/>
    </row>
    <row r="250" spans="4:5" ht="12.75" customHeight="1">
      <c r="D250" s="155"/>
      <c r="E250" s="155"/>
    </row>
    <row r="251" spans="4:5" ht="12.75" customHeight="1">
      <c r="D251" s="155"/>
      <c r="E251" s="155"/>
    </row>
    <row r="252" spans="4:5" ht="12.75" customHeight="1">
      <c r="D252" s="155"/>
      <c r="E252" s="155"/>
    </row>
    <row r="253" spans="4:5" ht="12.75" customHeight="1">
      <c r="D253" s="155"/>
      <c r="E253" s="155"/>
    </row>
    <row r="254" spans="4:5" ht="12.75" customHeight="1">
      <c r="D254" s="155"/>
      <c r="E254" s="155"/>
    </row>
    <row r="255" spans="4:5" ht="12.75" customHeight="1">
      <c r="D255" s="155"/>
      <c r="E255" s="155"/>
    </row>
    <row r="256" spans="4:5" ht="12.75" customHeight="1">
      <c r="D256" s="155"/>
      <c r="E256" s="155"/>
    </row>
    <row r="257" spans="4:5" ht="12.75" customHeight="1">
      <c r="D257" s="155"/>
      <c r="E257" s="155"/>
    </row>
    <row r="258" spans="4:5" ht="12.75" customHeight="1">
      <c r="D258" s="155"/>
      <c r="E258" s="155"/>
    </row>
    <row r="259" spans="4:5" ht="12.75" customHeight="1">
      <c r="D259" s="155"/>
      <c r="E259" s="155"/>
    </row>
    <row r="260" spans="4:5" ht="12.75" customHeight="1">
      <c r="D260" s="155"/>
      <c r="E260" s="155"/>
    </row>
    <row r="261" spans="4:5" ht="12.75" customHeight="1">
      <c r="D261" s="155"/>
      <c r="E261" s="155"/>
    </row>
    <row r="262" spans="4:5" ht="12.75" customHeight="1">
      <c r="D262" s="155"/>
      <c r="E262" s="155"/>
    </row>
    <row r="263" spans="4:5" ht="12.75" customHeight="1">
      <c r="D263" s="155"/>
      <c r="E263" s="155"/>
    </row>
    <row r="264" spans="4:5" ht="12.75" customHeight="1">
      <c r="D264" s="155"/>
      <c r="E264" s="155"/>
    </row>
    <row r="265" spans="4:5" ht="12.75" customHeight="1">
      <c r="D265" s="155"/>
      <c r="E265" s="155"/>
    </row>
    <row r="266" spans="4:5" ht="12.75" customHeight="1">
      <c r="D266" s="155"/>
      <c r="E266" s="155"/>
    </row>
    <row r="267" spans="4:5" ht="12.75" customHeight="1">
      <c r="D267" s="155"/>
      <c r="E267" s="155"/>
    </row>
    <row r="268" spans="4:5" ht="12.75" customHeight="1">
      <c r="D268" s="155"/>
      <c r="E268" s="155"/>
    </row>
    <row r="269" spans="4:5" ht="12.75" customHeight="1">
      <c r="D269" s="155"/>
      <c r="E269" s="155"/>
    </row>
    <row r="270" spans="4:5" ht="12.75" customHeight="1">
      <c r="D270" s="155"/>
      <c r="E270" s="155"/>
    </row>
    <row r="271" spans="4:5" ht="12.75" customHeight="1">
      <c r="D271" s="155"/>
      <c r="E271" s="155"/>
    </row>
    <row r="272" spans="4:5" ht="12.75" customHeight="1">
      <c r="D272" s="155"/>
      <c r="E272" s="155"/>
    </row>
    <row r="273" spans="4:5" ht="12.75" customHeight="1">
      <c r="D273" s="155"/>
      <c r="E273" s="155"/>
    </row>
    <row r="274" spans="4:5" ht="12.75" customHeight="1">
      <c r="D274" s="155"/>
      <c r="E274" s="155"/>
    </row>
    <row r="275" spans="4:5" ht="12.75" customHeight="1">
      <c r="D275" s="155"/>
      <c r="E275" s="155"/>
    </row>
    <row r="276" spans="4:5" ht="12.75" customHeight="1">
      <c r="D276" s="155"/>
      <c r="E276" s="155"/>
    </row>
    <row r="277" spans="4:5" ht="12.75" customHeight="1">
      <c r="D277" s="155"/>
      <c r="E277" s="155"/>
    </row>
    <row r="278" spans="4:5" ht="12.75" customHeight="1">
      <c r="D278" s="155"/>
      <c r="E278" s="155"/>
    </row>
    <row r="279" spans="4:5" ht="12.75" customHeight="1">
      <c r="D279" s="155"/>
      <c r="E279" s="155"/>
    </row>
    <row r="280" spans="4:5" ht="12.75" customHeight="1">
      <c r="D280" s="155"/>
      <c r="E280" s="155"/>
    </row>
    <row r="281" spans="4:5" ht="12.75" customHeight="1">
      <c r="D281" s="155"/>
      <c r="E281" s="155"/>
    </row>
    <row r="282" spans="4:5" ht="12.75" customHeight="1">
      <c r="D282" s="155"/>
      <c r="E282" s="155"/>
    </row>
    <row r="283" ht="12.75" customHeight="1">
      <c r="D283" s="155"/>
    </row>
    <row r="284" ht="12.75" customHeight="1">
      <c r="D284" s="155"/>
    </row>
    <row r="285" ht="12.75" customHeight="1">
      <c r="D285" s="155"/>
    </row>
    <row r="286" ht="12.75" customHeight="1">
      <c r="D286" s="155"/>
    </row>
    <row r="287" ht="12.75" customHeight="1">
      <c r="D287" s="155"/>
    </row>
    <row r="288" ht="12.75" customHeight="1">
      <c r="D288" s="155"/>
    </row>
    <row r="289" ht="12.75" customHeight="1">
      <c r="D289" s="155"/>
    </row>
    <row r="290" ht="12.75" customHeight="1">
      <c r="D290" s="155"/>
    </row>
    <row r="291" ht="12.75" customHeight="1">
      <c r="D291" s="155"/>
    </row>
    <row r="292" ht="12.75" customHeight="1">
      <c r="D292" s="155"/>
    </row>
    <row r="293" ht="12.75" customHeight="1">
      <c r="D293" s="155"/>
    </row>
    <row r="294" ht="12.75" customHeight="1">
      <c r="D294" s="155"/>
    </row>
    <row r="295" ht="12.75" customHeight="1">
      <c r="D295" s="155"/>
    </row>
    <row r="296" ht="12.75" customHeight="1">
      <c r="D296" s="155"/>
    </row>
    <row r="297" ht="12.75" customHeight="1">
      <c r="D297" s="155"/>
    </row>
    <row r="298" ht="12.75" customHeight="1">
      <c r="D298" s="155"/>
    </row>
    <row r="299" ht="12.75" customHeight="1">
      <c r="D299" s="155"/>
    </row>
    <row r="300" ht="12.75" customHeight="1">
      <c r="D300" s="155"/>
    </row>
    <row r="301" ht="12.75" customHeight="1">
      <c r="D301" s="155"/>
    </row>
    <row r="302" ht="12.75" customHeight="1">
      <c r="D302" s="155"/>
    </row>
    <row r="303" ht="12.75" customHeight="1">
      <c r="D303" s="155"/>
    </row>
    <row r="304" ht="12.75" customHeight="1">
      <c r="D304" s="155"/>
    </row>
    <row r="305" ht="12.75" customHeight="1">
      <c r="D305" s="155"/>
    </row>
    <row r="306" ht="12.75" customHeight="1">
      <c r="D306" s="155"/>
    </row>
    <row r="307" ht="12.75" customHeight="1">
      <c r="D307" s="155"/>
    </row>
    <row r="308" ht="12.75" customHeight="1">
      <c r="D308" s="155"/>
    </row>
    <row r="309" ht="12.75" customHeight="1">
      <c r="D309" s="155"/>
    </row>
    <row r="310" ht="12.75" customHeight="1">
      <c r="D310" s="155"/>
    </row>
    <row r="311" ht="12.75" customHeight="1">
      <c r="D311" s="155"/>
    </row>
    <row r="312" ht="12.75" customHeight="1">
      <c r="D312" s="155"/>
    </row>
    <row r="313" ht="12.75" customHeight="1">
      <c r="D313" s="155"/>
    </row>
    <row r="314" ht="12.75" customHeight="1">
      <c r="D314" s="155"/>
    </row>
    <row r="315" ht="12.75" customHeight="1">
      <c r="D315" s="155"/>
    </row>
    <row r="316" ht="12.75" customHeight="1">
      <c r="D316" s="155"/>
    </row>
    <row r="317" ht="12.75" customHeight="1">
      <c r="D317" s="155"/>
    </row>
    <row r="318" ht="12.75" customHeight="1">
      <c r="D318" s="155"/>
    </row>
    <row r="319" ht="12.75" customHeight="1">
      <c r="D319" s="155"/>
    </row>
    <row r="320" ht="12.75" customHeight="1">
      <c r="D320" s="155"/>
    </row>
    <row r="321" ht="12.75" customHeight="1">
      <c r="D321" s="155"/>
    </row>
    <row r="322" ht="12.75" customHeight="1">
      <c r="D322" s="155"/>
    </row>
    <row r="323" ht="12.75" customHeight="1">
      <c r="D323" s="155"/>
    </row>
    <row r="324" ht="12.75" customHeight="1">
      <c r="D324" s="155"/>
    </row>
    <row r="325" ht="12.75" customHeight="1">
      <c r="D325" s="155"/>
    </row>
    <row r="326" ht="12.75" customHeight="1">
      <c r="D326" s="155"/>
    </row>
    <row r="327" ht="12.75" customHeight="1">
      <c r="D327" s="155"/>
    </row>
    <row r="328" ht="12.75" customHeight="1">
      <c r="D328" s="155"/>
    </row>
    <row r="329" ht="12.75" customHeight="1">
      <c r="D329" s="155"/>
    </row>
    <row r="330" ht="12.75" customHeight="1">
      <c r="D330" s="155"/>
    </row>
    <row r="331" ht="12.75" customHeight="1">
      <c r="D331" s="155"/>
    </row>
    <row r="332" ht="12.75" customHeight="1">
      <c r="D332" s="155"/>
    </row>
    <row r="333" ht="12.75" customHeight="1">
      <c r="D333" s="155"/>
    </row>
    <row r="334" ht="12.75" customHeight="1">
      <c r="D334" s="155"/>
    </row>
    <row r="335" ht="12.75" customHeight="1">
      <c r="D335" s="155"/>
    </row>
    <row r="336" ht="12.75" customHeight="1">
      <c r="D336" s="155"/>
    </row>
    <row r="337" ht="12.75" customHeight="1">
      <c r="D337" s="155"/>
    </row>
    <row r="338" ht="12.75" customHeight="1">
      <c r="D338" s="155"/>
    </row>
    <row r="339" ht="12.75" customHeight="1">
      <c r="D339" s="155"/>
    </row>
    <row r="340" ht="12.75" customHeight="1">
      <c r="D340" s="155"/>
    </row>
    <row r="341" ht="12.75" customHeight="1">
      <c r="D341" s="155"/>
    </row>
    <row r="342" ht="12.75" customHeight="1">
      <c r="D342" s="155"/>
    </row>
    <row r="343" ht="12.75" customHeight="1">
      <c r="D343" s="155"/>
    </row>
    <row r="344" ht="12.75" customHeight="1">
      <c r="D344" s="155"/>
    </row>
    <row r="345" ht="12.75" customHeight="1">
      <c r="D345" s="155"/>
    </row>
    <row r="346" ht="12.75" customHeight="1">
      <c r="D346" s="155"/>
    </row>
    <row r="347" ht="12.75" customHeight="1">
      <c r="D347" s="155"/>
    </row>
    <row r="348" ht="12.75" customHeight="1">
      <c r="D348" s="155"/>
    </row>
    <row r="349" ht="12.75" customHeight="1">
      <c r="D349" s="155"/>
    </row>
    <row r="350" ht="12.75" customHeight="1">
      <c r="D350" s="155"/>
    </row>
    <row r="351" ht="12.75" customHeight="1">
      <c r="D351" s="155"/>
    </row>
    <row r="352" ht="12.75" customHeight="1">
      <c r="D352" s="155"/>
    </row>
    <row r="353" ht="12.75" customHeight="1">
      <c r="D353" s="155"/>
    </row>
    <row r="354" ht="12.75" customHeight="1">
      <c r="D354" s="155"/>
    </row>
    <row r="355" ht="12.75" customHeight="1">
      <c r="D355" s="155"/>
    </row>
    <row r="356" ht="12.75" customHeight="1">
      <c r="D356" s="155"/>
    </row>
    <row r="357" ht="12.75" customHeight="1">
      <c r="D357" s="155"/>
    </row>
    <row r="358" ht="12.75" customHeight="1">
      <c r="D358" s="155"/>
    </row>
    <row r="359" ht="12.75" customHeight="1">
      <c r="D359" s="155"/>
    </row>
    <row r="360" ht="12.75" customHeight="1">
      <c r="D360" s="155"/>
    </row>
    <row r="361" ht="12.75" customHeight="1">
      <c r="D361" s="155"/>
    </row>
    <row r="362" ht="12.75" customHeight="1">
      <c r="D362" s="155"/>
    </row>
    <row r="363" ht="12.75" customHeight="1">
      <c r="D363" s="155"/>
    </row>
    <row r="364" ht="12.75" customHeight="1">
      <c r="D364" s="155"/>
    </row>
    <row r="365" ht="12.75" customHeight="1">
      <c r="D365" s="155"/>
    </row>
    <row r="366" ht="12.75" customHeight="1">
      <c r="D366" s="155"/>
    </row>
    <row r="367" ht="12.75" customHeight="1">
      <c r="D367" s="155"/>
    </row>
    <row r="368" ht="12.75" customHeight="1">
      <c r="D368" s="155"/>
    </row>
    <row r="369" ht="12.75" customHeight="1">
      <c r="D369" s="155"/>
    </row>
    <row r="370" ht="12.75" customHeight="1">
      <c r="D370" s="155"/>
    </row>
    <row r="371" ht="12.75" customHeight="1">
      <c r="D371" s="155"/>
    </row>
    <row r="372" ht="12.75" customHeight="1">
      <c r="D372" s="155"/>
    </row>
    <row r="373" ht="12.75" customHeight="1">
      <c r="D373" s="155"/>
    </row>
    <row r="374" ht="12.75" customHeight="1">
      <c r="D374" s="155"/>
    </row>
    <row r="375" ht="12.75" customHeight="1">
      <c r="D375" s="155"/>
    </row>
    <row r="376" ht="12.75" customHeight="1">
      <c r="D376" s="155"/>
    </row>
    <row r="377" ht="12.75" customHeight="1">
      <c r="D377" s="155"/>
    </row>
    <row r="378" ht="12.75" customHeight="1">
      <c r="D378" s="155"/>
    </row>
    <row r="379" ht="12.75" customHeight="1">
      <c r="D379" s="155"/>
    </row>
    <row r="380" ht="12.75" customHeight="1">
      <c r="D380" s="155"/>
    </row>
    <row r="381" ht="12.75" customHeight="1">
      <c r="D381" s="155"/>
    </row>
    <row r="382" ht="12.75" customHeight="1">
      <c r="D382" s="155"/>
    </row>
    <row r="383" ht="12.75" customHeight="1">
      <c r="D383" s="155"/>
    </row>
    <row r="384" ht="12.75" customHeight="1">
      <c r="D384" s="155"/>
    </row>
    <row r="385" ht="12.75" customHeight="1">
      <c r="D385" s="155"/>
    </row>
    <row r="386" ht="12.75" customHeight="1">
      <c r="D386" s="155"/>
    </row>
    <row r="387" ht="12.75" customHeight="1">
      <c r="D387" s="155"/>
    </row>
    <row r="388" ht="12.75" customHeight="1">
      <c r="D388" s="155"/>
    </row>
    <row r="389" ht="12.75" customHeight="1">
      <c r="D389" s="155"/>
    </row>
    <row r="390" ht="12.75" customHeight="1">
      <c r="D390" s="155"/>
    </row>
    <row r="391" ht="12.75" customHeight="1">
      <c r="D391" s="155"/>
    </row>
    <row r="392" ht="12.75" customHeight="1">
      <c r="D392" s="155"/>
    </row>
    <row r="393" ht="12.75" customHeight="1">
      <c r="D393" s="155"/>
    </row>
    <row r="394" ht="12.75" customHeight="1">
      <c r="D394" s="155"/>
    </row>
    <row r="395" ht="12.75" customHeight="1">
      <c r="D395" s="155"/>
    </row>
    <row r="396" ht="12.75" customHeight="1">
      <c r="D396" s="155"/>
    </row>
    <row r="397" ht="12.75" customHeight="1">
      <c r="D397" s="155"/>
    </row>
    <row r="398" ht="12.75" customHeight="1">
      <c r="D398" s="155"/>
    </row>
    <row r="399" ht="12.75" customHeight="1">
      <c r="D399" s="155"/>
    </row>
    <row r="400" ht="12.75" customHeight="1">
      <c r="D400" s="155"/>
    </row>
    <row r="401" ht="12.75" customHeight="1">
      <c r="D401" s="155"/>
    </row>
    <row r="402" ht="12.75" customHeight="1">
      <c r="D402" s="155"/>
    </row>
    <row r="403" ht="12.75" customHeight="1">
      <c r="D403" s="155"/>
    </row>
    <row r="404" ht="12.75" customHeight="1">
      <c r="D404" s="155"/>
    </row>
    <row r="405" ht="12.75" customHeight="1">
      <c r="D405" s="155"/>
    </row>
    <row r="406" ht="12.75" customHeight="1">
      <c r="D406" s="155"/>
    </row>
    <row r="407" ht="12.75" customHeight="1">
      <c r="D407" s="155"/>
    </row>
    <row r="408" ht="12.75" customHeight="1">
      <c r="D408" s="155"/>
    </row>
    <row r="409" ht="12.75" customHeight="1">
      <c r="D409" s="155"/>
    </row>
    <row r="410" ht="12.75" customHeight="1">
      <c r="D410" s="155"/>
    </row>
    <row r="411" ht="12.75" customHeight="1">
      <c r="D411" s="155"/>
    </row>
    <row r="412" ht="12.75" customHeight="1">
      <c r="D412" s="155"/>
    </row>
    <row r="413" ht="12.75" customHeight="1">
      <c r="D413" s="155"/>
    </row>
    <row r="414" ht="12.75" customHeight="1">
      <c r="D414" s="155"/>
    </row>
    <row r="415" ht="12.75" customHeight="1">
      <c r="D415" s="155"/>
    </row>
    <row r="416" ht="12.75" customHeight="1">
      <c r="D416" s="155"/>
    </row>
    <row r="417" ht="12.75" customHeight="1">
      <c r="D417" s="155"/>
    </row>
    <row r="418" ht="12.75" customHeight="1">
      <c r="D418" s="155"/>
    </row>
    <row r="419" ht="12.75" customHeight="1">
      <c r="D419" s="155"/>
    </row>
    <row r="420" ht="12.75" customHeight="1">
      <c r="D420" s="155"/>
    </row>
    <row r="421" ht="12.75" customHeight="1">
      <c r="D421" s="155"/>
    </row>
    <row r="422" ht="12.75" customHeight="1">
      <c r="D422" s="155"/>
    </row>
    <row r="423" spans="3:4" ht="12.75" customHeight="1">
      <c r="C423" s="157"/>
      <c r="D423" s="155"/>
    </row>
    <row r="424" spans="3:4" ht="12.75" customHeight="1">
      <c r="C424" s="158"/>
      <c r="D424" s="155"/>
    </row>
    <row r="425" ht="12.75" customHeight="1">
      <c r="D425" s="155"/>
    </row>
    <row r="426" ht="12.75" customHeight="1">
      <c r="D426" s="155"/>
    </row>
    <row r="427" ht="12.75" customHeight="1">
      <c r="D427" s="155"/>
    </row>
    <row r="428" ht="12.75" customHeight="1">
      <c r="D428" s="155"/>
    </row>
    <row r="429" ht="12.75" customHeight="1">
      <c r="D429" s="155"/>
    </row>
    <row r="430" ht="12.75" customHeight="1">
      <c r="D430" s="155"/>
    </row>
    <row r="431" ht="12.75" customHeight="1">
      <c r="D431" s="155"/>
    </row>
    <row r="432" ht="12.75" customHeight="1">
      <c r="D432" s="155"/>
    </row>
    <row r="433" ht="12.75" customHeight="1">
      <c r="D433" s="155"/>
    </row>
    <row r="434" ht="12.75" customHeight="1">
      <c r="D434" s="155"/>
    </row>
    <row r="435" ht="12.75" customHeight="1">
      <c r="D435" s="155"/>
    </row>
    <row r="436" ht="12.75" customHeight="1">
      <c r="D436" s="155"/>
    </row>
    <row r="437" ht="12.75" customHeight="1">
      <c r="D437" s="155"/>
    </row>
    <row r="438" ht="12.75" customHeight="1">
      <c r="D438" s="155"/>
    </row>
    <row r="439" ht="12.75" customHeight="1">
      <c r="D439" s="155"/>
    </row>
    <row r="440" ht="12.75" customHeight="1">
      <c r="D440" s="155"/>
    </row>
    <row r="441" ht="12.75" customHeight="1">
      <c r="D441" s="155"/>
    </row>
    <row r="442" ht="12.75" customHeight="1">
      <c r="D442" s="155"/>
    </row>
    <row r="443" ht="12.75" customHeight="1">
      <c r="D443" s="155"/>
    </row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</sheetData>
  <sheetProtection/>
  <mergeCells count="37">
    <mergeCell ref="B70:B71"/>
    <mergeCell ref="D167:F167"/>
    <mergeCell ref="D166:F166"/>
    <mergeCell ref="C159:C160"/>
    <mergeCell ref="F140:F141"/>
    <mergeCell ref="F142:F143"/>
    <mergeCell ref="C78:C79"/>
    <mergeCell ref="C84:C85"/>
    <mergeCell ref="C54:C55"/>
    <mergeCell ref="C50:C51"/>
    <mergeCell ref="C98:C99"/>
    <mergeCell ref="C124:C125"/>
    <mergeCell ref="B1:C1"/>
    <mergeCell ref="B2:B3"/>
    <mergeCell ref="C2:C3"/>
    <mergeCell ref="C46:C47"/>
    <mergeCell ref="I2:I3"/>
    <mergeCell ref="D2:D3"/>
    <mergeCell ref="E2:E3"/>
    <mergeCell ref="N2:N3"/>
    <mergeCell ref="J2:M2"/>
    <mergeCell ref="F2:F3"/>
    <mergeCell ref="G2:G3"/>
    <mergeCell ref="H2:H3"/>
    <mergeCell ref="N126:N127"/>
    <mergeCell ref="N128:N129"/>
    <mergeCell ref="N130:N131"/>
    <mergeCell ref="C56:C57"/>
    <mergeCell ref="N124:N125"/>
    <mergeCell ref="C58:C59"/>
    <mergeCell ref="C76:C77"/>
    <mergeCell ref="C96:C97"/>
    <mergeCell ref="D70:D71"/>
    <mergeCell ref="B138:B139"/>
    <mergeCell ref="D138:D139"/>
    <mergeCell ref="B148:B149"/>
    <mergeCell ref="D148:D149"/>
  </mergeCells>
  <printOptions horizontalCentered="1"/>
  <pageMargins left="0.3937007874015748" right="0.1968503937007874" top="1.1811023622047245" bottom="0.5905511811023623" header="0.7086614173228347" footer="0.2362204724409449"/>
  <pageSetup fitToHeight="6" horizontalDpi="600" verticalDpi="600" orientation="landscape" paperSize="9" scale="93" r:id="rId3"/>
  <headerFooter alignWithMargins="0">
    <oddHeader>&amp;LSLOVENSKÝ VODOHOSPODÁRSKY PODNIK š. p.
Banská Štiavnica&amp;C&amp;12Investicný program 
 PLÁN A ROZPOČET NA ROK 2013 &amp;Rv EUR</oddHeader>
    <oddFooter>&amp;C&amp;P</oddFooter>
  </headerFooter>
  <rowBreaks count="1" manualBreakCount="1">
    <brk id="103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0"/>
  <sheetViews>
    <sheetView view="pageBreakPreview" zoomScaleNormal="80" zoomScaleSheetLayoutView="100" zoomScalePageLayoutView="0" workbookViewId="0" topLeftCell="B1">
      <selection activeCell="B2" sqref="B2:N140"/>
    </sheetView>
  </sheetViews>
  <sheetFormatPr defaultColWidth="9.00390625" defaultRowHeight="12.75"/>
  <cols>
    <col min="1" max="1" width="2.125" style="66" hidden="1" customWidth="1"/>
    <col min="2" max="2" width="6.25390625" style="66" customWidth="1"/>
    <col min="3" max="3" width="39.375" style="66" customWidth="1"/>
    <col min="4" max="4" width="9.75390625" style="66" customWidth="1"/>
    <col min="5" max="5" width="14.375" style="66" customWidth="1"/>
    <col min="6" max="6" width="8.25390625" style="66" customWidth="1"/>
    <col min="7" max="7" width="14.00390625" style="66" customWidth="1"/>
    <col min="8" max="8" width="13.625" style="66" customWidth="1"/>
    <col min="9" max="10" width="11.75390625" style="66" customWidth="1"/>
    <col min="11" max="11" width="10.875" style="66" customWidth="1"/>
    <col min="12" max="12" width="11.25390625" style="66" customWidth="1"/>
    <col min="13" max="13" width="10.125" style="66" customWidth="1"/>
    <col min="14" max="14" width="14.375" style="66" customWidth="1"/>
    <col min="15" max="15" width="4.75390625" style="66" customWidth="1"/>
    <col min="16" max="16384" width="9.125" style="66" customWidth="1"/>
  </cols>
  <sheetData>
    <row r="1" spans="2:12" s="60" customFormat="1" ht="18" customHeight="1" thickBot="1">
      <c r="B1" s="159" t="s">
        <v>505</v>
      </c>
      <c r="C1" s="125"/>
      <c r="L1" s="63"/>
    </row>
    <row r="2" spans="2:15" ht="16.5" customHeight="1">
      <c r="B2" s="1047" t="s">
        <v>43</v>
      </c>
      <c r="C2" s="1049" t="s">
        <v>19</v>
      </c>
      <c r="D2" s="1041" t="s">
        <v>44</v>
      </c>
      <c r="E2" s="1041" t="s">
        <v>21</v>
      </c>
      <c r="F2" s="1041" t="s">
        <v>45</v>
      </c>
      <c r="G2" s="1041" t="s">
        <v>534</v>
      </c>
      <c r="H2" s="1043" t="s">
        <v>535</v>
      </c>
      <c r="I2" s="965" t="s">
        <v>531</v>
      </c>
      <c r="J2" s="1041" t="s">
        <v>46</v>
      </c>
      <c r="K2" s="1041"/>
      <c r="L2" s="1041"/>
      <c r="M2" s="1041"/>
      <c r="N2" s="1039" t="s">
        <v>16</v>
      </c>
      <c r="O2" s="65"/>
    </row>
    <row r="3" spans="2:15" ht="45" customHeight="1" thickBot="1">
      <c r="B3" s="1048"/>
      <c r="C3" s="1050"/>
      <c r="D3" s="1042"/>
      <c r="E3" s="1042"/>
      <c r="F3" s="1042"/>
      <c r="G3" s="1042"/>
      <c r="H3" s="1044"/>
      <c r="I3" s="966"/>
      <c r="J3" s="427" t="s">
        <v>47</v>
      </c>
      <c r="K3" s="427" t="s">
        <v>48</v>
      </c>
      <c r="L3" s="427" t="s">
        <v>49</v>
      </c>
      <c r="M3" s="427" t="s">
        <v>7</v>
      </c>
      <c r="N3" s="1040"/>
      <c r="O3" s="69"/>
    </row>
    <row r="4" spans="2:15" ht="12.75" customHeight="1">
      <c r="B4" s="849"/>
      <c r="C4" s="850" t="s">
        <v>357</v>
      </c>
      <c r="D4" s="851" t="s">
        <v>50</v>
      </c>
      <c r="E4" s="851" t="s">
        <v>50</v>
      </c>
      <c r="F4" s="851" t="s">
        <v>50</v>
      </c>
      <c r="G4" s="852"/>
      <c r="H4" s="852"/>
      <c r="I4" s="853">
        <f aca="true" t="shared" si="0" ref="I4:K5">SUM(I6)</f>
        <v>200000</v>
      </c>
      <c r="J4" s="854">
        <f t="shared" si="0"/>
        <v>200000</v>
      </c>
      <c r="K4" s="854">
        <f t="shared" si="0"/>
        <v>0</v>
      </c>
      <c r="L4" s="854">
        <f>SUM(L6+L5)</f>
        <v>0</v>
      </c>
      <c r="M4" s="854">
        <f>SUM(M6+M5)</f>
        <v>0</v>
      </c>
      <c r="N4" s="855"/>
      <c r="O4" s="70"/>
    </row>
    <row r="5" spans="2:15" ht="12.75" customHeight="1" thickBot="1">
      <c r="B5" s="452"/>
      <c r="C5" s="856"/>
      <c r="D5" s="454" t="s">
        <v>50</v>
      </c>
      <c r="E5" s="454" t="s">
        <v>50</v>
      </c>
      <c r="F5" s="454" t="s">
        <v>50</v>
      </c>
      <c r="G5" s="857"/>
      <c r="H5" s="857"/>
      <c r="I5" s="858">
        <f t="shared" si="0"/>
        <v>198000</v>
      </c>
      <c r="J5" s="455">
        <f t="shared" si="0"/>
        <v>198000</v>
      </c>
      <c r="K5" s="455">
        <f t="shared" si="0"/>
        <v>0</v>
      </c>
      <c r="L5" s="455">
        <f>SUM(L7)</f>
        <v>0</v>
      </c>
      <c r="M5" s="455">
        <f>SUM(M7)</f>
        <v>0</v>
      </c>
      <c r="N5" s="859"/>
      <c r="O5" s="70"/>
    </row>
    <row r="6" spans="2:15" ht="12.75" customHeight="1">
      <c r="B6" s="177" t="s">
        <v>51</v>
      </c>
      <c r="C6" s="860" t="s">
        <v>307</v>
      </c>
      <c r="D6" s="861"/>
      <c r="E6" s="862"/>
      <c r="F6" s="863"/>
      <c r="G6" s="864"/>
      <c r="H6" s="864"/>
      <c r="I6" s="865">
        <v>200000</v>
      </c>
      <c r="J6" s="866">
        <v>200000</v>
      </c>
      <c r="K6" s="866"/>
      <c r="L6" s="866"/>
      <c r="M6" s="866"/>
      <c r="N6" s="867"/>
      <c r="O6" s="77"/>
    </row>
    <row r="7" spans="2:15" ht="12.75" customHeight="1" thickBot="1">
      <c r="B7" s="169"/>
      <c r="C7" s="161"/>
      <c r="D7" s="868"/>
      <c r="E7" s="868"/>
      <c r="F7" s="204"/>
      <c r="G7" s="869"/>
      <c r="H7" s="869"/>
      <c r="I7" s="870">
        <v>198000</v>
      </c>
      <c r="J7" s="871">
        <v>198000</v>
      </c>
      <c r="K7" s="871"/>
      <c r="L7" s="871"/>
      <c r="M7" s="871"/>
      <c r="N7" s="872"/>
      <c r="O7" s="79"/>
    </row>
    <row r="8" spans="2:15" ht="12.75" customHeight="1">
      <c r="B8" s="849"/>
      <c r="C8" s="850" t="s">
        <v>359</v>
      </c>
      <c r="D8" s="851" t="s">
        <v>50</v>
      </c>
      <c r="E8" s="851" t="s">
        <v>50</v>
      </c>
      <c r="F8" s="851" t="s">
        <v>50</v>
      </c>
      <c r="G8" s="873"/>
      <c r="H8" s="873"/>
      <c r="I8" s="874">
        <f aca="true" t="shared" si="1" ref="I8:M9">SUM(I10+I12+I14+I16+I18+I20+I22+I24+I26+I28+I30+I32+I34+I36+I38+I40+I42+I44+I46+I48+I50+I52+I54+I56+I58+I60)</f>
        <v>3573500</v>
      </c>
      <c r="J8" s="854">
        <f t="shared" si="1"/>
        <v>200000</v>
      </c>
      <c r="K8" s="854">
        <f t="shared" si="1"/>
        <v>3540000</v>
      </c>
      <c r="L8" s="854">
        <f t="shared" si="1"/>
        <v>0</v>
      </c>
      <c r="M8" s="854">
        <f t="shared" si="1"/>
        <v>0</v>
      </c>
      <c r="N8" s="855"/>
      <c r="O8" s="70"/>
    </row>
    <row r="9" spans="2:15" ht="12.75" customHeight="1" thickBot="1">
      <c r="B9" s="452"/>
      <c r="C9" s="856"/>
      <c r="D9" s="454" t="s">
        <v>50</v>
      </c>
      <c r="E9" s="454" t="s">
        <v>50</v>
      </c>
      <c r="F9" s="454" t="s">
        <v>50</v>
      </c>
      <c r="G9" s="857"/>
      <c r="H9" s="857"/>
      <c r="I9" s="858">
        <f t="shared" si="1"/>
        <v>3630000</v>
      </c>
      <c r="J9" s="455">
        <f t="shared" si="1"/>
        <v>196000</v>
      </c>
      <c r="K9" s="455">
        <f t="shared" si="1"/>
        <v>3434000</v>
      </c>
      <c r="L9" s="455">
        <f t="shared" si="1"/>
        <v>0</v>
      </c>
      <c r="M9" s="455">
        <f t="shared" si="1"/>
        <v>0</v>
      </c>
      <c r="N9" s="859"/>
      <c r="O9" s="70"/>
    </row>
    <row r="10" spans="2:15" ht="12.75" customHeight="1">
      <c r="B10" s="171" t="s">
        <v>51</v>
      </c>
      <c r="C10" s="361" t="s">
        <v>308</v>
      </c>
      <c r="D10" s="205"/>
      <c r="E10" s="205"/>
      <c r="F10" s="205"/>
      <c r="G10" s="864"/>
      <c r="H10" s="190"/>
      <c r="I10" s="865">
        <v>100000</v>
      </c>
      <c r="J10" s="160">
        <v>100000</v>
      </c>
      <c r="K10" s="160"/>
      <c r="L10" s="190"/>
      <c r="M10" s="190"/>
      <c r="N10" s="191"/>
      <c r="O10" s="70"/>
    </row>
    <row r="11" spans="2:15" ht="12.75" customHeight="1">
      <c r="B11" s="171"/>
      <c r="C11" s="361"/>
      <c r="D11" s="205"/>
      <c r="E11" s="205"/>
      <c r="F11" s="205"/>
      <c r="G11" s="190"/>
      <c r="H11" s="190"/>
      <c r="I11" s="875">
        <v>98000</v>
      </c>
      <c r="J11" s="326">
        <v>98000</v>
      </c>
      <c r="K11" s="326"/>
      <c r="L11" s="190"/>
      <c r="M11" s="190"/>
      <c r="N11" s="191"/>
      <c r="O11" s="70"/>
    </row>
    <row r="12" spans="2:15" ht="12.75" customHeight="1">
      <c r="B12" s="181" t="s">
        <v>59</v>
      </c>
      <c r="C12" s="362" t="s">
        <v>309</v>
      </c>
      <c r="D12" s="206"/>
      <c r="E12" s="206"/>
      <c r="F12" s="206"/>
      <c r="G12" s="199"/>
      <c r="H12" s="199"/>
      <c r="I12" s="876">
        <v>100000</v>
      </c>
      <c r="J12" s="199"/>
      <c r="K12" s="160">
        <v>100000</v>
      </c>
      <c r="L12" s="199"/>
      <c r="M12" s="199"/>
      <c r="N12" s="200"/>
      <c r="O12" s="70"/>
    </row>
    <row r="13" spans="2:15" ht="12.75" customHeight="1">
      <c r="B13" s="195"/>
      <c r="C13" s="388"/>
      <c r="D13" s="203"/>
      <c r="E13" s="203"/>
      <c r="F13" s="203"/>
      <c r="G13" s="192"/>
      <c r="H13" s="192"/>
      <c r="I13" s="877">
        <v>98000</v>
      </c>
      <c r="J13" s="192"/>
      <c r="K13" s="163">
        <v>98000</v>
      </c>
      <c r="L13" s="192"/>
      <c r="M13" s="192"/>
      <c r="N13" s="193"/>
      <c r="O13" s="70"/>
    </row>
    <row r="14" spans="2:15" ht="12.75" customHeight="1">
      <c r="B14" s="171" t="s">
        <v>62</v>
      </c>
      <c r="C14" s="361" t="s">
        <v>310</v>
      </c>
      <c r="D14" s="205"/>
      <c r="E14" s="205"/>
      <c r="F14" s="205"/>
      <c r="G14" s="190"/>
      <c r="H14" s="190"/>
      <c r="I14" s="878">
        <v>100000</v>
      </c>
      <c r="J14" s="160">
        <v>100000</v>
      </c>
      <c r="K14" s="160"/>
      <c r="L14" s="190"/>
      <c r="M14" s="190"/>
      <c r="N14" s="191"/>
      <c r="O14" s="70"/>
    </row>
    <row r="15" spans="2:15" ht="12.75" customHeight="1">
      <c r="B15" s="171"/>
      <c r="C15" s="361"/>
      <c r="D15" s="205"/>
      <c r="E15" s="205"/>
      <c r="F15" s="205"/>
      <c r="G15" s="190"/>
      <c r="H15" s="190"/>
      <c r="I15" s="875">
        <v>98000</v>
      </c>
      <c r="J15" s="326">
        <v>98000</v>
      </c>
      <c r="K15" s="326"/>
      <c r="L15" s="190"/>
      <c r="M15" s="190"/>
      <c r="N15" s="191"/>
      <c r="O15" s="70"/>
    </row>
    <row r="16" spans="2:15" ht="12.75" customHeight="1">
      <c r="B16" s="181" t="s">
        <v>64</v>
      </c>
      <c r="C16" s="1036" t="s">
        <v>311</v>
      </c>
      <c r="D16" s="206"/>
      <c r="E16" s="206"/>
      <c r="F16" s="206"/>
      <c r="G16" s="199"/>
      <c r="H16" s="199"/>
      <c r="I16" s="876">
        <v>100000</v>
      </c>
      <c r="J16" s="199"/>
      <c r="K16" s="160">
        <v>100000</v>
      </c>
      <c r="L16" s="199"/>
      <c r="M16" s="199"/>
      <c r="N16" s="200"/>
      <c r="O16" s="70"/>
    </row>
    <row r="17" spans="2:15" ht="12.75" customHeight="1">
      <c r="B17" s="195"/>
      <c r="C17" s="1038"/>
      <c r="D17" s="203"/>
      <c r="E17" s="203"/>
      <c r="F17" s="203"/>
      <c r="G17" s="192"/>
      <c r="H17" s="192"/>
      <c r="I17" s="877">
        <v>98000</v>
      </c>
      <c r="J17" s="192"/>
      <c r="K17" s="163">
        <v>98000</v>
      </c>
      <c r="L17" s="192"/>
      <c r="M17" s="192"/>
      <c r="N17" s="193"/>
      <c r="O17" s="70"/>
    </row>
    <row r="18" spans="2:15" ht="12.75" customHeight="1">
      <c r="B18" s="171" t="s">
        <v>70</v>
      </c>
      <c r="C18" s="1036" t="s">
        <v>506</v>
      </c>
      <c r="D18" s="205"/>
      <c r="E18" s="205"/>
      <c r="F18" s="205"/>
      <c r="G18" s="190"/>
      <c r="H18" s="190"/>
      <c r="I18" s="878">
        <v>100000</v>
      </c>
      <c r="J18" s="190"/>
      <c r="K18" s="160">
        <v>100000</v>
      </c>
      <c r="L18" s="190"/>
      <c r="M18" s="190"/>
      <c r="N18" s="191"/>
      <c r="O18" s="70"/>
    </row>
    <row r="19" spans="2:15" ht="12.75" customHeight="1">
      <c r="B19" s="171"/>
      <c r="C19" s="1038"/>
      <c r="D19" s="205"/>
      <c r="E19" s="205"/>
      <c r="F19" s="205"/>
      <c r="G19" s="190"/>
      <c r="H19" s="190"/>
      <c r="I19" s="875">
        <v>98000</v>
      </c>
      <c r="J19" s="190"/>
      <c r="K19" s="326">
        <v>98000</v>
      </c>
      <c r="L19" s="190"/>
      <c r="M19" s="190"/>
      <c r="N19" s="191"/>
      <c r="O19" s="70"/>
    </row>
    <row r="20" spans="2:15" ht="12.75" customHeight="1">
      <c r="B20" s="181" t="s">
        <v>72</v>
      </c>
      <c r="C20" s="1036" t="s">
        <v>507</v>
      </c>
      <c r="D20" s="206"/>
      <c r="E20" s="206"/>
      <c r="F20" s="206"/>
      <c r="G20" s="199"/>
      <c r="H20" s="199"/>
      <c r="I20" s="876">
        <v>100000</v>
      </c>
      <c r="J20" s="199"/>
      <c r="K20" s="160">
        <v>100000</v>
      </c>
      <c r="L20" s="199"/>
      <c r="M20" s="199"/>
      <c r="N20" s="374" t="s">
        <v>349</v>
      </c>
      <c r="O20" s="70"/>
    </row>
    <row r="21" spans="2:15" ht="12.75" customHeight="1">
      <c r="B21" s="195"/>
      <c r="C21" s="1038"/>
      <c r="D21" s="203"/>
      <c r="E21" s="203"/>
      <c r="F21" s="203"/>
      <c r="G21" s="192"/>
      <c r="H21" s="192"/>
      <c r="I21" s="877">
        <v>98000</v>
      </c>
      <c r="J21" s="192"/>
      <c r="K21" s="163">
        <v>98000</v>
      </c>
      <c r="L21" s="192"/>
      <c r="M21" s="192"/>
      <c r="N21" s="423" t="s">
        <v>351</v>
      </c>
      <c r="O21" s="70"/>
    </row>
    <row r="22" spans="2:15" ht="12.75" customHeight="1">
      <c r="B22" s="171" t="s">
        <v>74</v>
      </c>
      <c r="C22" s="1036" t="s">
        <v>312</v>
      </c>
      <c r="D22" s="205"/>
      <c r="E22" s="205"/>
      <c r="F22" s="205"/>
      <c r="G22" s="190"/>
      <c r="H22" s="190"/>
      <c r="I22" s="878">
        <v>100000</v>
      </c>
      <c r="J22" s="190"/>
      <c r="K22" s="160">
        <v>100000</v>
      </c>
      <c r="L22" s="190"/>
      <c r="M22" s="190"/>
      <c r="N22" s="374" t="s">
        <v>349</v>
      </c>
      <c r="O22" s="70"/>
    </row>
    <row r="23" spans="2:15" ht="12.75" customHeight="1">
      <c r="B23" s="171"/>
      <c r="C23" s="1038"/>
      <c r="D23" s="205"/>
      <c r="E23" s="205"/>
      <c r="F23" s="205"/>
      <c r="G23" s="190"/>
      <c r="H23" s="190"/>
      <c r="I23" s="875">
        <v>98000</v>
      </c>
      <c r="J23" s="190"/>
      <c r="K23" s="326">
        <v>98000</v>
      </c>
      <c r="L23" s="190"/>
      <c r="M23" s="190"/>
      <c r="N23" s="423" t="s">
        <v>351</v>
      </c>
      <c r="O23" s="70"/>
    </row>
    <row r="24" spans="2:15" ht="12.75" customHeight="1">
      <c r="B24" s="181" t="s">
        <v>75</v>
      </c>
      <c r="C24" s="1036" t="s">
        <v>313</v>
      </c>
      <c r="D24" s="206"/>
      <c r="E24" s="206"/>
      <c r="F24" s="206"/>
      <c r="G24" s="199"/>
      <c r="H24" s="199"/>
      <c r="I24" s="876">
        <v>100000</v>
      </c>
      <c r="J24" s="199"/>
      <c r="K24" s="160">
        <v>100000</v>
      </c>
      <c r="L24" s="199"/>
      <c r="M24" s="199"/>
      <c r="N24" s="374" t="s">
        <v>349</v>
      </c>
      <c r="O24" s="70"/>
    </row>
    <row r="25" spans="2:15" ht="12.75" customHeight="1">
      <c r="B25" s="195"/>
      <c r="C25" s="1038"/>
      <c r="D25" s="203"/>
      <c r="E25" s="203"/>
      <c r="F25" s="203"/>
      <c r="G25" s="192"/>
      <c r="H25" s="192"/>
      <c r="I25" s="877">
        <v>98000</v>
      </c>
      <c r="J25" s="192"/>
      <c r="K25" s="163">
        <v>98000</v>
      </c>
      <c r="L25" s="192"/>
      <c r="M25" s="192"/>
      <c r="N25" s="423" t="s">
        <v>351</v>
      </c>
      <c r="O25" s="70"/>
    </row>
    <row r="26" spans="2:15" ht="12.75" customHeight="1">
      <c r="B26" s="181" t="s">
        <v>82</v>
      </c>
      <c r="C26" s="362" t="s">
        <v>314</v>
      </c>
      <c r="D26" s="206"/>
      <c r="E26" s="206"/>
      <c r="F26" s="206"/>
      <c r="G26" s="199"/>
      <c r="H26" s="199"/>
      <c r="I26" s="876">
        <v>100000</v>
      </c>
      <c r="J26" s="199"/>
      <c r="K26" s="160">
        <v>100000</v>
      </c>
      <c r="L26" s="199"/>
      <c r="M26" s="199"/>
      <c r="N26" s="374" t="s">
        <v>349</v>
      </c>
      <c r="O26" s="70"/>
    </row>
    <row r="27" spans="2:15" ht="12.75" customHeight="1">
      <c r="B27" s="195"/>
      <c r="C27" s="388"/>
      <c r="D27" s="203"/>
      <c r="E27" s="203"/>
      <c r="F27" s="203"/>
      <c r="G27" s="192"/>
      <c r="H27" s="192"/>
      <c r="I27" s="877">
        <v>98000</v>
      </c>
      <c r="J27" s="192"/>
      <c r="K27" s="163">
        <v>98000</v>
      </c>
      <c r="L27" s="192"/>
      <c r="M27" s="192"/>
      <c r="N27" s="423" t="s">
        <v>351</v>
      </c>
      <c r="O27" s="70"/>
    </row>
    <row r="28" spans="2:15" ht="12.75" customHeight="1">
      <c r="B28" s="171" t="s">
        <v>85</v>
      </c>
      <c r="C28" s="1036" t="s">
        <v>315</v>
      </c>
      <c r="D28" s="205"/>
      <c r="E28" s="205"/>
      <c r="F28" s="205"/>
      <c r="G28" s="190"/>
      <c r="H28" s="190"/>
      <c r="I28" s="878">
        <v>100000</v>
      </c>
      <c r="J28" s="190"/>
      <c r="K28" s="160">
        <v>100000</v>
      </c>
      <c r="L28" s="190"/>
      <c r="M28" s="190"/>
      <c r="N28" s="374" t="s">
        <v>349</v>
      </c>
      <c r="O28" s="70"/>
    </row>
    <row r="29" spans="2:15" ht="12.75" customHeight="1">
      <c r="B29" s="171"/>
      <c r="C29" s="1038"/>
      <c r="D29" s="205"/>
      <c r="E29" s="205"/>
      <c r="F29" s="205"/>
      <c r="G29" s="190"/>
      <c r="H29" s="190"/>
      <c r="I29" s="875">
        <v>98000</v>
      </c>
      <c r="J29" s="190"/>
      <c r="K29" s="326">
        <v>98000</v>
      </c>
      <c r="L29" s="190"/>
      <c r="M29" s="190"/>
      <c r="N29" s="423" t="s">
        <v>351</v>
      </c>
      <c r="O29" s="70"/>
    </row>
    <row r="30" spans="2:15" ht="12.75" customHeight="1">
      <c r="B30" s="181" t="s">
        <v>86</v>
      </c>
      <c r="C30" s="1036" t="s">
        <v>316</v>
      </c>
      <c r="D30" s="206"/>
      <c r="E30" s="206"/>
      <c r="F30" s="206"/>
      <c r="G30" s="199"/>
      <c r="H30" s="199"/>
      <c r="I30" s="876">
        <v>100000</v>
      </c>
      <c r="J30" s="199"/>
      <c r="K30" s="160">
        <v>100000</v>
      </c>
      <c r="L30" s="199"/>
      <c r="M30" s="199"/>
      <c r="N30" s="374" t="s">
        <v>349</v>
      </c>
      <c r="O30" s="70"/>
    </row>
    <row r="31" spans="2:15" ht="12.75" customHeight="1">
      <c r="B31" s="195"/>
      <c r="C31" s="1038"/>
      <c r="D31" s="203"/>
      <c r="E31" s="203"/>
      <c r="F31" s="203"/>
      <c r="G31" s="192"/>
      <c r="H31" s="192"/>
      <c r="I31" s="877">
        <v>98000</v>
      </c>
      <c r="J31" s="192"/>
      <c r="K31" s="163">
        <v>98000</v>
      </c>
      <c r="L31" s="192"/>
      <c r="M31" s="192"/>
      <c r="N31" s="423" t="s">
        <v>351</v>
      </c>
      <c r="O31" s="70"/>
    </row>
    <row r="32" spans="2:15" ht="12.75" customHeight="1">
      <c r="B32" s="171" t="s">
        <v>87</v>
      </c>
      <c r="C32" s="361" t="s">
        <v>317</v>
      </c>
      <c r="D32" s="205"/>
      <c r="E32" s="205"/>
      <c r="F32" s="205"/>
      <c r="G32" s="190"/>
      <c r="H32" s="190"/>
      <c r="I32" s="878">
        <v>100000</v>
      </c>
      <c r="J32" s="190"/>
      <c r="K32" s="160">
        <v>100000</v>
      </c>
      <c r="L32" s="190"/>
      <c r="M32" s="190"/>
      <c r="N32" s="374" t="s">
        <v>349</v>
      </c>
      <c r="O32" s="70"/>
    </row>
    <row r="33" spans="2:15" ht="12.75" customHeight="1">
      <c r="B33" s="171"/>
      <c r="C33" s="361"/>
      <c r="D33" s="205"/>
      <c r="E33" s="205"/>
      <c r="F33" s="205"/>
      <c r="G33" s="190"/>
      <c r="H33" s="190"/>
      <c r="I33" s="875">
        <v>98000</v>
      </c>
      <c r="J33" s="190"/>
      <c r="K33" s="326">
        <v>98000</v>
      </c>
      <c r="L33" s="190"/>
      <c r="M33" s="190"/>
      <c r="N33" s="423" t="s">
        <v>351</v>
      </c>
      <c r="O33" s="70"/>
    </row>
    <row r="34" spans="2:15" ht="12.75" customHeight="1">
      <c r="B34" s="181" t="s">
        <v>88</v>
      </c>
      <c r="C34" s="362" t="s">
        <v>318</v>
      </c>
      <c r="D34" s="206"/>
      <c r="E34" s="206"/>
      <c r="F34" s="206"/>
      <c r="G34" s="199"/>
      <c r="H34" s="199"/>
      <c r="I34" s="876">
        <v>100000</v>
      </c>
      <c r="J34" s="199"/>
      <c r="K34" s="160">
        <v>100000</v>
      </c>
      <c r="L34" s="199"/>
      <c r="M34" s="199"/>
      <c r="N34" s="374" t="s">
        <v>349</v>
      </c>
      <c r="O34" s="70"/>
    </row>
    <row r="35" spans="2:15" ht="12.75" customHeight="1">
      <c r="B35" s="195"/>
      <c r="C35" s="388"/>
      <c r="D35" s="203"/>
      <c r="E35" s="203"/>
      <c r="F35" s="203"/>
      <c r="G35" s="192"/>
      <c r="H35" s="192"/>
      <c r="I35" s="877">
        <v>98000</v>
      </c>
      <c r="J35" s="192"/>
      <c r="K35" s="163">
        <v>98000</v>
      </c>
      <c r="L35" s="192"/>
      <c r="M35" s="192"/>
      <c r="N35" s="423" t="s">
        <v>351</v>
      </c>
      <c r="O35" s="70"/>
    </row>
    <row r="36" spans="2:15" ht="12.75" customHeight="1">
      <c r="B36" s="171" t="s">
        <v>89</v>
      </c>
      <c r="C36" s="361" t="s">
        <v>319</v>
      </c>
      <c r="D36" s="205"/>
      <c r="E36" s="205"/>
      <c r="F36" s="205"/>
      <c r="G36" s="190"/>
      <c r="H36" s="190"/>
      <c r="I36" s="878">
        <v>100000</v>
      </c>
      <c r="J36" s="190"/>
      <c r="K36" s="160">
        <v>100000</v>
      </c>
      <c r="L36" s="190"/>
      <c r="M36" s="190"/>
      <c r="N36" s="374" t="s">
        <v>349</v>
      </c>
      <c r="O36" s="70"/>
    </row>
    <row r="37" spans="2:15" ht="12.75" customHeight="1">
      <c r="B37" s="171"/>
      <c r="C37" s="361"/>
      <c r="D37" s="205"/>
      <c r="E37" s="205"/>
      <c r="F37" s="205"/>
      <c r="G37" s="190"/>
      <c r="H37" s="190"/>
      <c r="I37" s="875">
        <v>98000</v>
      </c>
      <c r="J37" s="190"/>
      <c r="K37" s="326">
        <v>98000</v>
      </c>
      <c r="L37" s="190"/>
      <c r="M37" s="190"/>
      <c r="N37" s="423" t="s">
        <v>351</v>
      </c>
      <c r="O37" s="70"/>
    </row>
    <row r="38" spans="2:15" ht="12.75" customHeight="1">
      <c r="B38" s="181" t="s">
        <v>155</v>
      </c>
      <c r="C38" s="1036" t="s">
        <v>320</v>
      </c>
      <c r="D38" s="206"/>
      <c r="E38" s="206"/>
      <c r="F38" s="206"/>
      <c r="G38" s="199"/>
      <c r="H38" s="199"/>
      <c r="I38" s="876">
        <v>100000</v>
      </c>
      <c r="J38" s="199"/>
      <c r="K38" s="160">
        <v>100000</v>
      </c>
      <c r="L38" s="199"/>
      <c r="M38" s="199"/>
      <c r="N38" s="374" t="s">
        <v>349</v>
      </c>
      <c r="O38" s="70"/>
    </row>
    <row r="39" spans="2:15" ht="12.75" customHeight="1">
      <c r="B39" s="171"/>
      <c r="C39" s="1038"/>
      <c r="D39" s="203"/>
      <c r="E39" s="203"/>
      <c r="F39" s="203"/>
      <c r="G39" s="192"/>
      <c r="H39" s="192"/>
      <c r="I39" s="877">
        <v>98000</v>
      </c>
      <c r="J39" s="192"/>
      <c r="K39" s="163">
        <v>98000</v>
      </c>
      <c r="L39" s="192"/>
      <c r="M39" s="192"/>
      <c r="N39" s="423" t="s">
        <v>351</v>
      </c>
      <c r="O39" s="70"/>
    </row>
    <row r="40" spans="2:15" ht="12.75" customHeight="1">
      <c r="B40" s="181" t="s">
        <v>158</v>
      </c>
      <c r="C40" s="362" t="s">
        <v>321</v>
      </c>
      <c r="D40" s="206"/>
      <c r="E40" s="206"/>
      <c r="F40" s="206"/>
      <c r="G40" s="199"/>
      <c r="H40" s="199"/>
      <c r="I40" s="876">
        <v>100000</v>
      </c>
      <c r="J40" s="199"/>
      <c r="K40" s="160">
        <v>100000</v>
      </c>
      <c r="L40" s="199"/>
      <c r="M40" s="199"/>
      <c r="N40" s="374" t="s">
        <v>349</v>
      </c>
      <c r="O40" s="70"/>
    </row>
    <row r="41" spans="2:15" ht="12.75" customHeight="1">
      <c r="B41" s="195"/>
      <c r="C41" s="388"/>
      <c r="D41" s="203"/>
      <c r="E41" s="203"/>
      <c r="F41" s="203"/>
      <c r="G41" s="192"/>
      <c r="H41" s="192"/>
      <c r="I41" s="877">
        <v>98000</v>
      </c>
      <c r="J41" s="192"/>
      <c r="K41" s="163">
        <v>98000</v>
      </c>
      <c r="L41" s="192"/>
      <c r="M41" s="192"/>
      <c r="N41" s="423" t="s">
        <v>351</v>
      </c>
      <c r="O41" s="70"/>
    </row>
    <row r="42" spans="2:15" ht="12.75" customHeight="1">
      <c r="B42" s="171" t="s">
        <v>177</v>
      </c>
      <c r="C42" s="1036" t="s">
        <v>322</v>
      </c>
      <c r="D42" s="205"/>
      <c r="E42" s="205"/>
      <c r="F42" s="205"/>
      <c r="G42" s="190"/>
      <c r="H42" s="190"/>
      <c r="I42" s="878">
        <v>100000</v>
      </c>
      <c r="J42" s="190"/>
      <c r="K42" s="160">
        <v>100000</v>
      </c>
      <c r="L42" s="190"/>
      <c r="M42" s="190"/>
      <c r="N42" s="374" t="s">
        <v>349</v>
      </c>
      <c r="O42" s="70"/>
    </row>
    <row r="43" spans="2:15" ht="12.75" customHeight="1">
      <c r="B43" s="171"/>
      <c r="C43" s="1038"/>
      <c r="D43" s="205"/>
      <c r="E43" s="205"/>
      <c r="F43" s="205"/>
      <c r="G43" s="190"/>
      <c r="H43" s="190"/>
      <c r="I43" s="875">
        <v>98000</v>
      </c>
      <c r="J43" s="190"/>
      <c r="K43" s="326">
        <v>98000</v>
      </c>
      <c r="L43" s="190"/>
      <c r="M43" s="190"/>
      <c r="N43" s="423" t="s">
        <v>351</v>
      </c>
      <c r="O43" s="70"/>
    </row>
    <row r="44" spans="2:15" ht="12.75" customHeight="1">
      <c r="B44" s="181" t="s">
        <v>178</v>
      </c>
      <c r="C44" s="1036" t="s">
        <v>323</v>
      </c>
      <c r="D44" s="206"/>
      <c r="E44" s="206"/>
      <c r="F44" s="206"/>
      <c r="G44" s="199"/>
      <c r="H44" s="199"/>
      <c r="I44" s="876">
        <v>100000</v>
      </c>
      <c r="J44" s="199"/>
      <c r="K44" s="160">
        <v>100000</v>
      </c>
      <c r="L44" s="199"/>
      <c r="M44" s="199"/>
      <c r="N44" s="374" t="s">
        <v>349</v>
      </c>
      <c r="O44" s="70"/>
    </row>
    <row r="45" spans="2:15" ht="12.75" customHeight="1">
      <c r="B45" s="195"/>
      <c r="C45" s="1038"/>
      <c r="D45" s="203"/>
      <c r="E45" s="203"/>
      <c r="F45" s="203"/>
      <c r="G45" s="192"/>
      <c r="H45" s="192"/>
      <c r="I45" s="877">
        <v>98000</v>
      </c>
      <c r="J45" s="192"/>
      <c r="K45" s="163">
        <v>98000</v>
      </c>
      <c r="L45" s="192"/>
      <c r="M45" s="192"/>
      <c r="N45" s="423" t="s">
        <v>351</v>
      </c>
      <c r="O45" s="70"/>
    </row>
    <row r="46" spans="2:15" ht="12.75" customHeight="1">
      <c r="B46" s="181" t="s">
        <v>179</v>
      </c>
      <c r="C46" s="1036" t="s">
        <v>324</v>
      </c>
      <c r="D46" s="206"/>
      <c r="E46" s="206"/>
      <c r="F46" s="206"/>
      <c r="G46" s="199"/>
      <c r="H46" s="199"/>
      <c r="I46" s="876">
        <v>100000</v>
      </c>
      <c r="J46" s="199"/>
      <c r="K46" s="160">
        <v>100000</v>
      </c>
      <c r="L46" s="199"/>
      <c r="M46" s="199"/>
      <c r="N46" s="374" t="s">
        <v>349</v>
      </c>
      <c r="O46" s="70"/>
    </row>
    <row r="47" spans="2:15" ht="12.75" customHeight="1">
      <c r="B47" s="195"/>
      <c r="C47" s="1038"/>
      <c r="D47" s="203"/>
      <c r="E47" s="203"/>
      <c r="F47" s="203"/>
      <c r="G47" s="192"/>
      <c r="H47" s="192"/>
      <c r="I47" s="877">
        <v>98000</v>
      </c>
      <c r="J47" s="192"/>
      <c r="K47" s="163">
        <v>98000</v>
      </c>
      <c r="L47" s="192"/>
      <c r="M47" s="192"/>
      <c r="N47" s="423" t="s">
        <v>351</v>
      </c>
      <c r="O47" s="70"/>
    </row>
    <row r="48" spans="2:15" ht="12.75" customHeight="1">
      <c r="B48" s="181" t="s">
        <v>180</v>
      </c>
      <c r="C48" s="362" t="s">
        <v>325</v>
      </c>
      <c r="D48" s="206"/>
      <c r="E48" s="206"/>
      <c r="F48" s="206"/>
      <c r="G48" s="199"/>
      <c r="H48" s="199"/>
      <c r="I48" s="876">
        <v>100000</v>
      </c>
      <c r="J48" s="199"/>
      <c r="K48" s="160">
        <v>100000</v>
      </c>
      <c r="L48" s="199"/>
      <c r="M48" s="199"/>
      <c r="N48" s="374" t="s">
        <v>349</v>
      </c>
      <c r="O48" s="70"/>
    </row>
    <row r="49" spans="2:15" ht="12.75" customHeight="1">
      <c r="B49" s="195"/>
      <c r="C49" s="388"/>
      <c r="D49" s="203"/>
      <c r="E49" s="203"/>
      <c r="F49" s="203"/>
      <c r="G49" s="192"/>
      <c r="H49" s="192"/>
      <c r="I49" s="877">
        <v>98000</v>
      </c>
      <c r="J49" s="192"/>
      <c r="K49" s="163">
        <v>98000</v>
      </c>
      <c r="L49" s="192"/>
      <c r="M49" s="192"/>
      <c r="N49" s="423" t="s">
        <v>351</v>
      </c>
      <c r="O49" s="70"/>
    </row>
    <row r="50" spans="2:15" ht="12.75" customHeight="1">
      <c r="B50" s="171" t="s">
        <v>181</v>
      </c>
      <c r="C50" s="361" t="s">
        <v>326</v>
      </c>
      <c r="D50" s="205"/>
      <c r="E50" s="205"/>
      <c r="F50" s="205"/>
      <c r="G50" s="190"/>
      <c r="H50" s="190"/>
      <c r="I50" s="878">
        <v>100000</v>
      </c>
      <c r="J50" s="190"/>
      <c r="K50" s="160">
        <v>100000</v>
      </c>
      <c r="L50" s="190"/>
      <c r="M50" s="190"/>
      <c r="N50" s="374" t="s">
        <v>349</v>
      </c>
      <c r="O50" s="70"/>
    </row>
    <row r="51" spans="2:15" ht="12.75" customHeight="1">
      <c r="B51" s="171"/>
      <c r="C51" s="361"/>
      <c r="D51" s="205"/>
      <c r="E51" s="205"/>
      <c r="F51" s="205"/>
      <c r="G51" s="190"/>
      <c r="H51" s="190"/>
      <c r="I51" s="875">
        <v>98000</v>
      </c>
      <c r="J51" s="190"/>
      <c r="K51" s="326">
        <v>98000</v>
      </c>
      <c r="L51" s="190"/>
      <c r="M51" s="190"/>
      <c r="N51" s="423" t="s">
        <v>351</v>
      </c>
      <c r="O51" s="70"/>
    </row>
    <row r="52" spans="2:15" ht="12.75" customHeight="1">
      <c r="B52" s="181" t="s">
        <v>182</v>
      </c>
      <c r="C52" s="362" t="s">
        <v>327</v>
      </c>
      <c r="D52" s="206"/>
      <c r="E52" s="206"/>
      <c r="F52" s="206"/>
      <c r="G52" s="199"/>
      <c r="H52" s="199"/>
      <c r="I52" s="876">
        <v>100000</v>
      </c>
      <c r="J52" s="199"/>
      <c r="K52" s="160">
        <v>100000</v>
      </c>
      <c r="L52" s="199"/>
      <c r="M52" s="199"/>
      <c r="N52" s="374" t="s">
        <v>349</v>
      </c>
      <c r="O52" s="70"/>
    </row>
    <row r="53" spans="2:15" ht="12.75" customHeight="1">
      <c r="B53" s="195"/>
      <c r="C53" s="388"/>
      <c r="D53" s="203"/>
      <c r="E53" s="203"/>
      <c r="F53" s="203"/>
      <c r="G53" s="192"/>
      <c r="H53" s="192"/>
      <c r="I53" s="877">
        <v>98000</v>
      </c>
      <c r="J53" s="192"/>
      <c r="K53" s="163">
        <v>98000</v>
      </c>
      <c r="L53" s="192"/>
      <c r="M53" s="192"/>
      <c r="N53" s="423" t="s">
        <v>351</v>
      </c>
      <c r="O53" s="70"/>
    </row>
    <row r="54" spans="2:15" ht="12.75" customHeight="1">
      <c r="B54" s="171" t="s">
        <v>183</v>
      </c>
      <c r="C54" s="1036" t="s">
        <v>508</v>
      </c>
      <c r="D54" s="205"/>
      <c r="E54" s="205"/>
      <c r="F54" s="205"/>
      <c r="G54" s="190"/>
      <c r="H54" s="190"/>
      <c r="I54" s="878">
        <v>100000</v>
      </c>
      <c r="J54" s="190"/>
      <c r="K54" s="160">
        <v>100000</v>
      </c>
      <c r="L54" s="190"/>
      <c r="M54" s="190"/>
      <c r="N54" s="374" t="s">
        <v>349</v>
      </c>
      <c r="O54" s="70"/>
    </row>
    <row r="55" spans="2:15" ht="12.75" customHeight="1">
      <c r="B55" s="171"/>
      <c r="C55" s="1037"/>
      <c r="D55" s="205"/>
      <c r="E55" s="205"/>
      <c r="F55" s="205"/>
      <c r="G55" s="190"/>
      <c r="H55" s="190"/>
      <c r="I55" s="875">
        <v>98000</v>
      </c>
      <c r="J55" s="190"/>
      <c r="K55" s="326">
        <v>98000</v>
      </c>
      <c r="L55" s="190"/>
      <c r="M55" s="190"/>
      <c r="N55" s="423" t="s">
        <v>351</v>
      </c>
      <c r="O55" s="70"/>
    </row>
    <row r="56" spans="2:15" ht="12.75" customHeight="1">
      <c r="B56" s="181" t="s">
        <v>262</v>
      </c>
      <c r="C56" s="362" t="s">
        <v>355</v>
      </c>
      <c r="D56" s="206"/>
      <c r="E56" s="206"/>
      <c r="F56" s="206"/>
      <c r="G56" s="199"/>
      <c r="H56" s="199"/>
      <c r="I56" s="876">
        <v>18500</v>
      </c>
      <c r="J56" s="199"/>
      <c r="K56" s="160">
        <v>185000</v>
      </c>
      <c r="L56" s="199"/>
      <c r="M56" s="199"/>
      <c r="N56" s="374" t="s">
        <v>349</v>
      </c>
      <c r="O56" s="70"/>
    </row>
    <row r="57" spans="2:15" ht="12.75" customHeight="1">
      <c r="B57" s="195"/>
      <c r="C57" s="388" t="s">
        <v>354</v>
      </c>
      <c r="D57" s="203"/>
      <c r="E57" s="203"/>
      <c r="F57" s="203"/>
      <c r="G57" s="192"/>
      <c r="H57" s="192"/>
      <c r="I57" s="877">
        <v>183000</v>
      </c>
      <c r="J57" s="192"/>
      <c r="K57" s="163">
        <v>183000</v>
      </c>
      <c r="L57" s="192"/>
      <c r="M57" s="192"/>
      <c r="N57" s="423" t="s">
        <v>351</v>
      </c>
      <c r="O57" s="70"/>
    </row>
    <row r="58" spans="2:15" ht="12.75" customHeight="1">
      <c r="B58" s="181" t="s">
        <v>265</v>
      </c>
      <c r="C58" s="1036" t="s">
        <v>356</v>
      </c>
      <c r="D58" s="206"/>
      <c r="E58" s="206"/>
      <c r="F58" s="206"/>
      <c r="G58" s="199"/>
      <c r="H58" s="199"/>
      <c r="I58" s="878">
        <v>175000</v>
      </c>
      <c r="J58" s="199"/>
      <c r="K58" s="160">
        <v>175000</v>
      </c>
      <c r="L58" s="199"/>
      <c r="M58" s="199"/>
      <c r="N58" s="374" t="s">
        <v>349</v>
      </c>
      <c r="O58" s="70"/>
    </row>
    <row r="59" spans="2:15" ht="12.75" customHeight="1">
      <c r="B59" s="171"/>
      <c r="C59" s="1037"/>
      <c r="D59" s="205"/>
      <c r="E59" s="205"/>
      <c r="F59" s="205"/>
      <c r="G59" s="190"/>
      <c r="H59" s="190"/>
      <c r="I59" s="875">
        <v>173000</v>
      </c>
      <c r="J59" s="190"/>
      <c r="K59" s="326">
        <v>173000</v>
      </c>
      <c r="L59" s="190"/>
      <c r="M59" s="190"/>
      <c r="N59" s="373" t="s">
        <v>351</v>
      </c>
      <c r="O59" s="70"/>
    </row>
    <row r="60" spans="2:15" ht="12.75" customHeight="1">
      <c r="B60" s="181" t="s">
        <v>540</v>
      </c>
      <c r="C60" s="362" t="s">
        <v>539</v>
      </c>
      <c r="D60" s="206"/>
      <c r="E60" s="206"/>
      <c r="F60" s="206"/>
      <c r="G60" s="199"/>
      <c r="H60" s="199"/>
      <c r="I60" s="876">
        <v>1080000</v>
      </c>
      <c r="J60" s="199"/>
      <c r="K60" s="160">
        <v>1080000</v>
      </c>
      <c r="L60" s="199"/>
      <c r="M60" s="199"/>
      <c r="N60" s="374"/>
      <c r="O60" s="70"/>
    </row>
    <row r="61" spans="2:15" ht="12.75" customHeight="1" thickBot="1">
      <c r="B61" s="452"/>
      <c r="C61" s="453"/>
      <c r="D61" s="454"/>
      <c r="E61" s="454"/>
      <c r="F61" s="454"/>
      <c r="G61" s="455"/>
      <c r="H61" s="455"/>
      <c r="I61" s="870">
        <v>1020000</v>
      </c>
      <c r="J61" s="455"/>
      <c r="K61" s="456">
        <v>1020000</v>
      </c>
      <c r="L61" s="455"/>
      <c r="M61" s="455"/>
      <c r="N61" s="457" t="s">
        <v>435</v>
      </c>
      <c r="O61" s="70"/>
    </row>
    <row r="62" spans="2:15" ht="12.75" customHeight="1">
      <c r="B62" s="849"/>
      <c r="C62" s="850" t="s">
        <v>92</v>
      </c>
      <c r="D62" s="851" t="s">
        <v>50</v>
      </c>
      <c r="E62" s="851" t="s">
        <v>50</v>
      </c>
      <c r="F62" s="851" t="s">
        <v>50</v>
      </c>
      <c r="G62" s="854">
        <f>SUM(G64+G66+G68+G70+G72+G74+G76+G78+G80+G82+G84+G86+G88+G90+G92+G94+G96+G98+G100+G102)</f>
        <v>66643910</v>
      </c>
      <c r="H62" s="854">
        <f aca="true" t="shared" si="2" ref="H62:M62">SUM(H64+H66+H68+H70+H72+H74+H76+H78+H80+H82+H84+H86+H88+H90+H92+H94+H96+H98+H100+H102)</f>
        <v>0</v>
      </c>
      <c r="I62" s="874">
        <f t="shared" si="2"/>
        <v>1160000</v>
      </c>
      <c r="J62" s="854">
        <f t="shared" si="2"/>
        <v>1160000</v>
      </c>
      <c r="K62" s="854">
        <f t="shared" si="2"/>
        <v>0</v>
      </c>
      <c r="L62" s="854">
        <f t="shared" si="2"/>
        <v>0</v>
      </c>
      <c r="M62" s="854">
        <f t="shared" si="2"/>
        <v>0</v>
      </c>
      <c r="N62" s="855"/>
      <c r="O62" s="70"/>
    </row>
    <row r="63" spans="2:15" ht="12.75" customHeight="1" thickBot="1">
      <c r="B63" s="452"/>
      <c r="C63" s="856"/>
      <c r="D63" s="454" t="s">
        <v>50</v>
      </c>
      <c r="E63" s="454" t="s">
        <v>50</v>
      </c>
      <c r="F63" s="454" t="s">
        <v>50</v>
      </c>
      <c r="G63" s="455">
        <f>SUM(G65+G67+G69+G71+G73+G75+G77+G79+G81+G83+G85+G87+G89+G91+G93+G95+G97+G99+G101+G103)</f>
        <v>47323720</v>
      </c>
      <c r="H63" s="455">
        <f aca="true" t="shared" si="3" ref="H63:M63">SUM(H65+H67+H69+H71+H73+H75+H77+H79+H81+H83+H85+H87+H89+H91+H93+H95+H97+H99+H101+H103)</f>
        <v>0</v>
      </c>
      <c r="I63" s="858">
        <f t="shared" si="3"/>
        <v>0</v>
      </c>
      <c r="J63" s="455">
        <f t="shared" si="3"/>
        <v>0</v>
      </c>
      <c r="K63" s="455">
        <f t="shared" si="3"/>
        <v>0</v>
      </c>
      <c r="L63" s="455">
        <f t="shared" si="3"/>
        <v>0</v>
      </c>
      <c r="M63" s="455">
        <f t="shared" si="3"/>
        <v>0</v>
      </c>
      <c r="N63" s="859"/>
      <c r="O63" s="70"/>
    </row>
    <row r="64" spans="2:15" ht="12.75" customHeight="1">
      <c r="B64" s="167" t="s">
        <v>51</v>
      </c>
      <c r="C64" s="1057" t="s">
        <v>509</v>
      </c>
      <c r="D64" s="879"/>
      <c r="E64" s="879"/>
      <c r="F64" s="880"/>
      <c r="G64" s="277">
        <v>19916350</v>
      </c>
      <c r="H64" s="168"/>
      <c r="I64" s="547">
        <v>100000</v>
      </c>
      <c r="J64" s="162">
        <v>100000</v>
      </c>
      <c r="K64" s="881"/>
      <c r="L64" s="881"/>
      <c r="M64" s="881"/>
      <c r="N64" s="882"/>
      <c r="O64" s="77"/>
    </row>
    <row r="65" spans="2:15" ht="12.75" customHeight="1">
      <c r="B65" s="169"/>
      <c r="C65" s="1052"/>
      <c r="D65" s="868"/>
      <c r="E65" s="868"/>
      <c r="F65" s="204"/>
      <c r="G65" s="170">
        <v>15601140</v>
      </c>
      <c r="H65" s="170"/>
      <c r="I65" s="877"/>
      <c r="J65" s="163"/>
      <c r="K65" s="871"/>
      <c r="L65" s="871"/>
      <c r="M65" s="871"/>
      <c r="N65" s="872"/>
      <c r="O65" s="79"/>
    </row>
    <row r="66" spans="2:15" ht="12.75" customHeight="1">
      <c r="B66" s="177" t="s">
        <v>59</v>
      </c>
      <c r="C66" s="883" t="s">
        <v>510</v>
      </c>
      <c r="D66" s="861"/>
      <c r="E66" s="861"/>
      <c r="F66" s="202"/>
      <c r="G66" s="277">
        <v>31587600</v>
      </c>
      <c r="H66" s="363"/>
      <c r="I66" s="547">
        <v>100000</v>
      </c>
      <c r="J66" s="162">
        <v>100000</v>
      </c>
      <c r="K66" s="884"/>
      <c r="L66" s="884"/>
      <c r="M66" s="884"/>
      <c r="N66" s="885"/>
      <c r="O66" s="79"/>
    </row>
    <row r="67" spans="2:15" ht="12.75" customHeight="1">
      <c r="B67" s="177"/>
      <c r="C67" s="886"/>
      <c r="D67" s="861"/>
      <c r="E67" s="861"/>
      <c r="F67" s="202"/>
      <c r="G67" s="363">
        <v>20000690</v>
      </c>
      <c r="H67" s="363"/>
      <c r="I67" s="875"/>
      <c r="J67" s="326"/>
      <c r="K67" s="884"/>
      <c r="L67" s="884"/>
      <c r="M67" s="884"/>
      <c r="N67" s="885"/>
      <c r="O67" s="79"/>
    </row>
    <row r="68" spans="2:15" ht="12.75" customHeight="1">
      <c r="B68" s="178" t="s">
        <v>62</v>
      </c>
      <c r="C68" s="883" t="s">
        <v>511</v>
      </c>
      <c r="D68" s="879"/>
      <c r="E68" s="879"/>
      <c r="F68" s="880"/>
      <c r="G68" s="168">
        <v>3000000</v>
      </c>
      <c r="H68" s="364"/>
      <c r="I68" s="578">
        <v>70000</v>
      </c>
      <c r="J68" s="162">
        <v>70000</v>
      </c>
      <c r="K68" s="881"/>
      <c r="L68" s="881"/>
      <c r="M68" s="881"/>
      <c r="N68" s="882"/>
      <c r="O68" s="79"/>
    </row>
    <row r="69" spans="2:15" ht="12.75" customHeight="1">
      <c r="B69" s="169"/>
      <c r="C69" s="886"/>
      <c r="D69" s="868"/>
      <c r="E69" s="868"/>
      <c r="F69" s="204"/>
      <c r="G69" s="170">
        <v>2350000</v>
      </c>
      <c r="H69" s="170"/>
      <c r="I69" s="877"/>
      <c r="J69" s="163"/>
      <c r="K69" s="163"/>
      <c r="L69" s="871"/>
      <c r="M69" s="871"/>
      <c r="N69" s="872"/>
      <c r="O69" s="79"/>
    </row>
    <row r="70" spans="2:15" ht="12.75" customHeight="1">
      <c r="B70" s="177" t="s">
        <v>64</v>
      </c>
      <c r="C70" s="1051" t="s">
        <v>512</v>
      </c>
      <c r="D70" s="861"/>
      <c r="E70" s="861"/>
      <c r="F70" s="202"/>
      <c r="G70" s="277">
        <v>1884000</v>
      </c>
      <c r="H70" s="363"/>
      <c r="I70" s="547">
        <v>70000</v>
      </c>
      <c r="J70" s="162">
        <v>70000</v>
      </c>
      <c r="K70" s="884"/>
      <c r="L70" s="884"/>
      <c r="M70" s="884"/>
      <c r="N70" s="885"/>
      <c r="O70" s="79"/>
    </row>
    <row r="71" spans="2:15" ht="12.75" customHeight="1">
      <c r="B71" s="177"/>
      <c r="C71" s="1052"/>
      <c r="D71" s="861"/>
      <c r="E71" s="861"/>
      <c r="F71" s="202"/>
      <c r="G71" s="363">
        <v>1500000</v>
      </c>
      <c r="H71" s="363"/>
      <c r="I71" s="875"/>
      <c r="J71" s="326"/>
      <c r="K71" s="884"/>
      <c r="L71" s="884"/>
      <c r="M71" s="884"/>
      <c r="N71" s="885"/>
      <c r="O71" s="79"/>
    </row>
    <row r="72" spans="2:15" ht="12.75" customHeight="1">
      <c r="B72" s="178" t="s">
        <v>70</v>
      </c>
      <c r="C72" s="1051" t="s">
        <v>513</v>
      </c>
      <c r="D72" s="879"/>
      <c r="E72" s="879"/>
      <c r="F72" s="880"/>
      <c r="G72" s="168">
        <v>1991640</v>
      </c>
      <c r="H72" s="364"/>
      <c r="I72" s="578">
        <v>70000</v>
      </c>
      <c r="J72" s="162">
        <v>70000</v>
      </c>
      <c r="K72" s="881"/>
      <c r="L72" s="881"/>
      <c r="M72" s="881"/>
      <c r="N72" s="882"/>
      <c r="O72" s="79"/>
    </row>
    <row r="73" spans="2:15" ht="12.75" customHeight="1">
      <c r="B73" s="169"/>
      <c r="C73" s="1052"/>
      <c r="D73" s="868"/>
      <c r="E73" s="868"/>
      <c r="F73" s="204"/>
      <c r="G73" s="170">
        <v>1493730</v>
      </c>
      <c r="H73" s="170"/>
      <c r="I73" s="877"/>
      <c r="J73" s="163"/>
      <c r="K73" s="871"/>
      <c r="L73" s="871"/>
      <c r="M73" s="871"/>
      <c r="N73" s="872"/>
      <c r="O73" s="79"/>
    </row>
    <row r="74" spans="2:15" ht="12.75" customHeight="1">
      <c r="B74" s="177" t="s">
        <v>72</v>
      </c>
      <c r="C74" s="887" t="s">
        <v>514</v>
      </c>
      <c r="D74" s="861"/>
      <c r="E74" s="861"/>
      <c r="F74" s="202"/>
      <c r="G74" s="277">
        <v>2310300</v>
      </c>
      <c r="H74" s="363"/>
      <c r="I74" s="547">
        <v>50000</v>
      </c>
      <c r="J74" s="162">
        <v>50000</v>
      </c>
      <c r="K74" s="884"/>
      <c r="L74" s="884"/>
      <c r="M74" s="884"/>
      <c r="N74" s="885"/>
      <c r="O74" s="79"/>
    </row>
    <row r="75" spans="2:15" ht="12.75" customHeight="1">
      <c r="B75" s="177"/>
      <c r="C75" s="887"/>
      <c r="D75" s="861"/>
      <c r="E75" s="861"/>
      <c r="F75" s="202"/>
      <c r="G75" s="363">
        <v>1739360</v>
      </c>
      <c r="H75" s="363"/>
      <c r="I75" s="875"/>
      <c r="J75" s="326"/>
      <c r="K75" s="884"/>
      <c r="L75" s="884"/>
      <c r="M75" s="884"/>
      <c r="N75" s="885"/>
      <c r="O75" s="79"/>
    </row>
    <row r="76" spans="2:15" ht="12.75" customHeight="1">
      <c r="B76" s="178" t="s">
        <v>74</v>
      </c>
      <c r="C76" s="1051" t="s">
        <v>515</v>
      </c>
      <c r="D76" s="879"/>
      <c r="E76" s="879"/>
      <c r="F76" s="880"/>
      <c r="G76" s="168">
        <v>426000</v>
      </c>
      <c r="H76" s="364"/>
      <c r="I76" s="578">
        <v>50000</v>
      </c>
      <c r="J76" s="162">
        <v>50000</v>
      </c>
      <c r="K76" s="881"/>
      <c r="L76" s="881"/>
      <c r="M76" s="881"/>
      <c r="N76" s="882"/>
      <c r="O76" s="79"/>
    </row>
    <row r="77" spans="2:15" ht="12.75" customHeight="1">
      <c r="B77" s="169"/>
      <c r="C77" s="1052"/>
      <c r="D77" s="868"/>
      <c r="E77" s="868"/>
      <c r="F77" s="204"/>
      <c r="G77" s="170">
        <v>355000</v>
      </c>
      <c r="H77" s="170"/>
      <c r="I77" s="877"/>
      <c r="J77" s="163"/>
      <c r="K77" s="871"/>
      <c r="L77" s="871"/>
      <c r="M77" s="871"/>
      <c r="N77" s="872"/>
      <c r="O77" s="79"/>
    </row>
    <row r="78" spans="2:15" ht="12.75" customHeight="1">
      <c r="B78" s="177" t="s">
        <v>75</v>
      </c>
      <c r="C78" s="887" t="s">
        <v>516</v>
      </c>
      <c r="D78" s="861"/>
      <c r="E78" s="861"/>
      <c r="F78" s="202"/>
      <c r="G78" s="277">
        <v>1440000</v>
      </c>
      <c r="H78" s="363"/>
      <c r="I78" s="547">
        <v>50000</v>
      </c>
      <c r="J78" s="162">
        <v>50000</v>
      </c>
      <c r="K78" s="884"/>
      <c r="L78" s="884"/>
      <c r="M78" s="884"/>
      <c r="N78" s="885"/>
      <c r="O78" s="79"/>
    </row>
    <row r="79" spans="2:15" ht="12.75" customHeight="1">
      <c r="B79" s="177"/>
      <c r="C79" s="887"/>
      <c r="D79" s="861"/>
      <c r="E79" s="861"/>
      <c r="F79" s="202"/>
      <c r="G79" s="363">
        <v>1100000</v>
      </c>
      <c r="H79" s="363"/>
      <c r="I79" s="875"/>
      <c r="J79" s="326"/>
      <c r="K79" s="884"/>
      <c r="L79" s="884"/>
      <c r="M79" s="884"/>
      <c r="N79" s="885"/>
      <c r="O79" s="79"/>
    </row>
    <row r="80" spans="2:15" ht="12.75" customHeight="1">
      <c r="B80" s="178" t="s">
        <v>78</v>
      </c>
      <c r="C80" s="1051" t="s">
        <v>517</v>
      </c>
      <c r="D80" s="879"/>
      <c r="E80" s="879"/>
      <c r="F80" s="880"/>
      <c r="G80" s="168">
        <v>480000</v>
      </c>
      <c r="H80" s="364"/>
      <c r="I80" s="578">
        <v>50000</v>
      </c>
      <c r="J80" s="162">
        <v>50000</v>
      </c>
      <c r="K80" s="881"/>
      <c r="L80" s="881"/>
      <c r="M80" s="881"/>
      <c r="N80" s="882"/>
      <c r="O80" s="79"/>
    </row>
    <row r="81" spans="2:15" ht="12.75" customHeight="1">
      <c r="B81" s="169"/>
      <c r="C81" s="1052"/>
      <c r="D81" s="868"/>
      <c r="E81" s="868"/>
      <c r="F81" s="204"/>
      <c r="G81" s="170">
        <v>398000</v>
      </c>
      <c r="H81" s="170"/>
      <c r="I81" s="877"/>
      <c r="J81" s="163"/>
      <c r="K81" s="871"/>
      <c r="L81" s="871"/>
      <c r="M81" s="871"/>
      <c r="N81" s="872"/>
      <c r="O81" s="79"/>
    </row>
    <row r="82" spans="2:15" ht="12.75" customHeight="1">
      <c r="B82" s="177" t="s">
        <v>82</v>
      </c>
      <c r="C82" s="1051" t="s">
        <v>518</v>
      </c>
      <c r="D82" s="861"/>
      <c r="E82" s="861"/>
      <c r="F82" s="202"/>
      <c r="G82" s="277">
        <v>660000</v>
      </c>
      <c r="H82" s="363"/>
      <c r="I82" s="547">
        <v>50000</v>
      </c>
      <c r="J82" s="162">
        <v>50000</v>
      </c>
      <c r="K82" s="884"/>
      <c r="L82" s="884"/>
      <c r="M82" s="884"/>
      <c r="N82" s="885"/>
      <c r="O82" s="79"/>
    </row>
    <row r="83" spans="2:15" ht="12.75" customHeight="1">
      <c r="B83" s="177"/>
      <c r="C83" s="1052"/>
      <c r="D83" s="861"/>
      <c r="E83" s="861"/>
      <c r="F83" s="202"/>
      <c r="G83" s="363">
        <v>500000</v>
      </c>
      <c r="H83" s="363"/>
      <c r="I83" s="875"/>
      <c r="J83" s="326"/>
      <c r="K83" s="884"/>
      <c r="L83" s="884"/>
      <c r="M83" s="884"/>
      <c r="N83" s="885"/>
      <c r="O83" s="79"/>
    </row>
    <row r="84" spans="2:15" ht="12.75" customHeight="1">
      <c r="B84" s="178" t="s">
        <v>83</v>
      </c>
      <c r="C84" s="888" t="s">
        <v>519</v>
      </c>
      <c r="D84" s="879"/>
      <c r="E84" s="879"/>
      <c r="F84" s="880"/>
      <c r="G84" s="168">
        <v>408000</v>
      </c>
      <c r="H84" s="364"/>
      <c r="I84" s="578">
        <v>50000</v>
      </c>
      <c r="J84" s="162">
        <v>50000</v>
      </c>
      <c r="K84" s="881"/>
      <c r="L84" s="881"/>
      <c r="M84" s="881"/>
      <c r="N84" s="882"/>
      <c r="O84" s="79"/>
    </row>
    <row r="85" spans="2:15" ht="12.75" customHeight="1">
      <c r="B85" s="169"/>
      <c r="C85" s="889"/>
      <c r="D85" s="868"/>
      <c r="E85" s="868"/>
      <c r="F85" s="204"/>
      <c r="G85" s="170">
        <v>300000</v>
      </c>
      <c r="H85" s="170"/>
      <c r="I85" s="877"/>
      <c r="J85" s="163"/>
      <c r="K85" s="871"/>
      <c r="L85" s="871"/>
      <c r="M85" s="871"/>
      <c r="N85" s="872"/>
      <c r="O85" s="79"/>
    </row>
    <row r="86" spans="2:15" ht="12.75" customHeight="1">
      <c r="B86" s="177" t="s">
        <v>84</v>
      </c>
      <c r="C86" s="1051" t="s">
        <v>520</v>
      </c>
      <c r="D86" s="861"/>
      <c r="E86" s="861"/>
      <c r="F86" s="202"/>
      <c r="G86" s="277">
        <v>975900</v>
      </c>
      <c r="H86" s="363"/>
      <c r="I86" s="547">
        <v>50000</v>
      </c>
      <c r="J86" s="162">
        <v>50000</v>
      </c>
      <c r="K86" s="884"/>
      <c r="L86" s="884"/>
      <c r="M86" s="884"/>
      <c r="N86" s="885"/>
      <c r="O86" s="79"/>
    </row>
    <row r="87" spans="2:15" ht="12.75" customHeight="1">
      <c r="B87" s="177"/>
      <c r="C87" s="1052"/>
      <c r="D87" s="861"/>
      <c r="E87" s="861"/>
      <c r="F87" s="202"/>
      <c r="G87" s="363">
        <v>796650</v>
      </c>
      <c r="H87" s="363"/>
      <c r="I87" s="875"/>
      <c r="J87" s="326"/>
      <c r="K87" s="884"/>
      <c r="L87" s="884"/>
      <c r="M87" s="884"/>
      <c r="N87" s="885"/>
      <c r="O87" s="79"/>
    </row>
    <row r="88" spans="2:15" ht="12.75" customHeight="1">
      <c r="B88" s="178" t="s">
        <v>85</v>
      </c>
      <c r="C88" s="888" t="s">
        <v>521</v>
      </c>
      <c r="D88" s="879"/>
      <c r="E88" s="879"/>
      <c r="F88" s="880"/>
      <c r="G88" s="168">
        <v>240000</v>
      </c>
      <c r="H88" s="364"/>
      <c r="I88" s="578">
        <v>50000</v>
      </c>
      <c r="J88" s="162">
        <v>50000</v>
      </c>
      <c r="K88" s="881"/>
      <c r="L88" s="881"/>
      <c r="M88" s="881"/>
      <c r="N88" s="882"/>
      <c r="O88" s="79"/>
    </row>
    <row r="89" spans="2:15" ht="12.75" customHeight="1">
      <c r="B89" s="169"/>
      <c r="C89" s="889"/>
      <c r="D89" s="868"/>
      <c r="E89" s="868"/>
      <c r="F89" s="204"/>
      <c r="G89" s="170">
        <v>200000</v>
      </c>
      <c r="H89" s="170"/>
      <c r="I89" s="877"/>
      <c r="J89" s="163"/>
      <c r="K89" s="871"/>
      <c r="L89" s="871"/>
      <c r="M89" s="871"/>
      <c r="N89" s="872"/>
      <c r="O89" s="79"/>
    </row>
    <row r="90" spans="2:15" ht="12.75" customHeight="1">
      <c r="B90" s="177" t="s">
        <v>86</v>
      </c>
      <c r="C90" s="1051" t="s">
        <v>522</v>
      </c>
      <c r="D90" s="861"/>
      <c r="E90" s="861"/>
      <c r="F90" s="202"/>
      <c r="G90" s="277">
        <v>300250</v>
      </c>
      <c r="H90" s="363"/>
      <c r="I90" s="547">
        <v>50000</v>
      </c>
      <c r="J90" s="162">
        <v>50000</v>
      </c>
      <c r="K90" s="884"/>
      <c r="L90" s="884"/>
      <c r="M90" s="884"/>
      <c r="N90" s="885"/>
      <c r="O90" s="79"/>
    </row>
    <row r="91" spans="2:15" ht="12.75" customHeight="1">
      <c r="B91" s="177"/>
      <c r="C91" s="1052"/>
      <c r="D91" s="861"/>
      <c r="E91" s="861"/>
      <c r="F91" s="202"/>
      <c r="G91" s="363">
        <v>247800</v>
      </c>
      <c r="H91" s="363"/>
      <c r="I91" s="875"/>
      <c r="J91" s="326"/>
      <c r="K91" s="884"/>
      <c r="L91" s="884"/>
      <c r="M91" s="884"/>
      <c r="N91" s="885"/>
      <c r="O91" s="79"/>
    </row>
    <row r="92" spans="2:15" ht="12.75" customHeight="1">
      <c r="B92" s="178" t="s">
        <v>87</v>
      </c>
      <c r="C92" s="1051" t="s">
        <v>523</v>
      </c>
      <c r="D92" s="879"/>
      <c r="E92" s="879"/>
      <c r="F92" s="880"/>
      <c r="G92" s="180">
        <v>84000</v>
      </c>
      <c r="H92" s="364"/>
      <c r="I92" s="578">
        <v>50000</v>
      </c>
      <c r="J92" s="162">
        <v>50000</v>
      </c>
      <c r="K92" s="881"/>
      <c r="L92" s="881"/>
      <c r="M92" s="881"/>
      <c r="N92" s="882"/>
      <c r="O92" s="79"/>
    </row>
    <row r="93" spans="2:15" ht="12.75" customHeight="1">
      <c r="B93" s="169"/>
      <c r="C93" s="1052"/>
      <c r="D93" s="868"/>
      <c r="E93" s="868"/>
      <c r="F93" s="204"/>
      <c r="G93" s="170">
        <v>65000</v>
      </c>
      <c r="H93" s="170"/>
      <c r="I93" s="877"/>
      <c r="J93" s="163"/>
      <c r="K93" s="871"/>
      <c r="L93" s="871"/>
      <c r="M93" s="871"/>
      <c r="N93" s="872"/>
      <c r="O93" s="79"/>
    </row>
    <row r="94" spans="2:15" ht="12.75" customHeight="1">
      <c r="B94" s="177" t="s">
        <v>88</v>
      </c>
      <c r="C94" s="890" t="s">
        <v>524</v>
      </c>
      <c r="D94" s="861"/>
      <c r="E94" s="861"/>
      <c r="F94" s="202"/>
      <c r="G94" s="172">
        <v>36000</v>
      </c>
      <c r="H94" s="363"/>
      <c r="I94" s="547">
        <v>50000</v>
      </c>
      <c r="J94" s="162">
        <v>50000</v>
      </c>
      <c r="K94" s="884"/>
      <c r="L94" s="884"/>
      <c r="M94" s="884"/>
      <c r="N94" s="885"/>
      <c r="O94" s="79"/>
    </row>
    <row r="95" spans="2:15" ht="12.75" customHeight="1">
      <c r="B95" s="177"/>
      <c r="C95" s="890"/>
      <c r="D95" s="861"/>
      <c r="E95" s="861"/>
      <c r="F95" s="202"/>
      <c r="G95" s="363">
        <v>25800</v>
      </c>
      <c r="H95" s="363"/>
      <c r="I95" s="875"/>
      <c r="J95" s="326"/>
      <c r="K95" s="884"/>
      <c r="L95" s="884"/>
      <c r="M95" s="884"/>
      <c r="N95" s="885"/>
      <c r="O95" s="79"/>
    </row>
    <row r="96" spans="2:15" ht="12.75" customHeight="1">
      <c r="B96" s="178" t="s">
        <v>89</v>
      </c>
      <c r="C96" s="1051" t="s">
        <v>525</v>
      </c>
      <c r="D96" s="879"/>
      <c r="E96" s="879"/>
      <c r="F96" s="880"/>
      <c r="G96" s="180">
        <v>386400</v>
      </c>
      <c r="H96" s="364"/>
      <c r="I96" s="578">
        <v>50000</v>
      </c>
      <c r="J96" s="162">
        <v>50000</v>
      </c>
      <c r="K96" s="881"/>
      <c r="L96" s="881"/>
      <c r="M96" s="881"/>
      <c r="N96" s="882"/>
      <c r="O96" s="79"/>
    </row>
    <row r="97" spans="2:15" ht="12.75" customHeight="1">
      <c r="B97" s="169"/>
      <c r="C97" s="1052"/>
      <c r="D97" s="868"/>
      <c r="E97" s="868"/>
      <c r="F97" s="204"/>
      <c r="G97" s="170">
        <v>300000</v>
      </c>
      <c r="H97" s="170"/>
      <c r="I97" s="877"/>
      <c r="J97" s="163"/>
      <c r="K97" s="871"/>
      <c r="L97" s="871"/>
      <c r="M97" s="871"/>
      <c r="N97" s="872"/>
      <c r="O97" s="79"/>
    </row>
    <row r="98" spans="2:15" ht="12.75" customHeight="1">
      <c r="B98" s="171" t="s">
        <v>90</v>
      </c>
      <c r="C98" s="1051" t="s">
        <v>526</v>
      </c>
      <c r="D98" s="861"/>
      <c r="E98" s="861"/>
      <c r="F98" s="202"/>
      <c r="G98" s="172">
        <v>147600</v>
      </c>
      <c r="H98" s="172"/>
      <c r="I98" s="547">
        <v>50000</v>
      </c>
      <c r="J98" s="166">
        <v>50000</v>
      </c>
      <c r="K98" s="866"/>
      <c r="L98" s="866"/>
      <c r="M98" s="866"/>
      <c r="N98" s="867"/>
      <c r="O98" s="79"/>
    </row>
    <row r="99" spans="2:15" ht="12.75" customHeight="1">
      <c r="B99" s="173"/>
      <c r="C99" s="1052"/>
      <c r="D99" s="868"/>
      <c r="E99" s="868"/>
      <c r="F99" s="204"/>
      <c r="G99" s="170">
        <v>100000</v>
      </c>
      <c r="H99" s="170"/>
      <c r="I99" s="877"/>
      <c r="J99" s="163"/>
      <c r="K99" s="871"/>
      <c r="L99" s="871"/>
      <c r="M99" s="871"/>
      <c r="N99" s="872"/>
      <c r="O99" s="79"/>
    </row>
    <row r="100" spans="2:15" ht="12.75" customHeight="1">
      <c r="B100" s="171" t="s">
        <v>155</v>
      </c>
      <c r="C100" s="1051" t="s">
        <v>527</v>
      </c>
      <c r="D100" s="891"/>
      <c r="E100" s="861"/>
      <c r="F100" s="892"/>
      <c r="G100" s="893">
        <v>361510</v>
      </c>
      <c r="H100" s="893"/>
      <c r="I100" s="578">
        <v>50000</v>
      </c>
      <c r="J100" s="162">
        <v>50000</v>
      </c>
      <c r="K100" s="198"/>
      <c r="L100" s="198"/>
      <c r="M100" s="198"/>
      <c r="N100" s="882"/>
      <c r="O100" s="79"/>
    </row>
    <row r="101" spans="2:15" ht="12.75" customHeight="1">
      <c r="B101" s="173"/>
      <c r="C101" s="1052"/>
      <c r="D101" s="894"/>
      <c r="E101" s="894"/>
      <c r="F101" s="895"/>
      <c r="G101" s="197">
        <v>250050</v>
      </c>
      <c r="H101" s="197"/>
      <c r="I101" s="896"/>
      <c r="J101" s="174"/>
      <c r="K101" s="871"/>
      <c r="L101" s="871"/>
      <c r="M101" s="179"/>
      <c r="N101" s="872"/>
      <c r="O101" s="79"/>
    </row>
    <row r="102" spans="2:15" ht="12.75" customHeight="1">
      <c r="B102" s="175" t="s">
        <v>158</v>
      </c>
      <c r="C102" s="888" t="s">
        <v>528</v>
      </c>
      <c r="D102" s="891"/>
      <c r="E102" s="891"/>
      <c r="F102" s="891"/>
      <c r="G102" s="162">
        <v>8360</v>
      </c>
      <c r="H102" s="162"/>
      <c r="I102" s="578">
        <v>50000</v>
      </c>
      <c r="J102" s="162">
        <v>50000</v>
      </c>
      <c r="K102" s="891"/>
      <c r="L102" s="891"/>
      <c r="M102" s="891"/>
      <c r="N102" s="897"/>
      <c r="O102" s="79"/>
    </row>
    <row r="103" spans="2:15" ht="12.75" customHeight="1">
      <c r="B103" s="176"/>
      <c r="C103" s="898"/>
      <c r="D103" s="894"/>
      <c r="E103" s="894"/>
      <c r="F103" s="894"/>
      <c r="G103" s="197">
        <v>500</v>
      </c>
      <c r="H103" s="899"/>
      <c r="I103" s="592"/>
      <c r="J103" s="179"/>
      <c r="K103" s="894"/>
      <c r="L103" s="894"/>
      <c r="M103" s="894"/>
      <c r="N103" s="900"/>
      <c r="O103" s="79"/>
    </row>
    <row r="104" spans="2:15" ht="2.25" customHeight="1" thickBot="1">
      <c r="B104" s="177" t="s">
        <v>89</v>
      </c>
      <c r="C104" s="165" t="s">
        <v>143</v>
      </c>
      <c r="D104" s="879"/>
      <c r="E104" s="901"/>
      <c r="F104" s="880"/>
      <c r="G104" s="162">
        <v>683000</v>
      </c>
      <c r="H104" s="162"/>
      <c r="I104" s="578">
        <v>500</v>
      </c>
      <c r="J104" s="162">
        <v>500</v>
      </c>
      <c r="K104" s="881"/>
      <c r="L104" s="881"/>
      <c r="M104" s="881"/>
      <c r="N104" s="882"/>
      <c r="O104" s="79"/>
    </row>
    <row r="105" spans="2:15" ht="12.75" customHeight="1" thickBot="1">
      <c r="B105" s="902"/>
      <c r="C105" s="903" t="s">
        <v>1</v>
      </c>
      <c r="D105" s="904" t="s">
        <v>50</v>
      </c>
      <c r="E105" s="904" t="s">
        <v>50</v>
      </c>
      <c r="F105" s="904" t="s">
        <v>50</v>
      </c>
      <c r="G105" s="905"/>
      <c r="H105" s="905"/>
      <c r="I105" s="906">
        <v>0</v>
      </c>
      <c r="J105" s="905">
        <v>0</v>
      </c>
      <c r="K105" s="905">
        <v>0</v>
      </c>
      <c r="L105" s="905">
        <v>0</v>
      </c>
      <c r="M105" s="905">
        <v>0</v>
      </c>
      <c r="N105" s="907"/>
      <c r="O105" s="100"/>
    </row>
    <row r="106" spans="2:15" ht="12.75" customHeight="1">
      <c r="B106" s="182"/>
      <c r="C106" s="184"/>
      <c r="D106" s="365"/>
      <c r="E106" s="365"/>
      <c r="F106" s="365"/>
      <c r="G106" s="366"/>
      <c r="H106" s="366"/>
      <c r="I106" s="908"/>
      <c r="J106" s="183"/>
      <c r="K106" s="366"/>
      <c r="L106" s="366"/>
      <c r="M106" s="366"/>
      <c r="N106" s="316"/>
      <c r="O106" s="100"/>
    </row>
    <row r="107" spans="2:15" ht="12.75" customHeight="1" thickBot="1">
      <c r="B107" s="182"/>
      <c r="C107" s="184"/>
      <c r="D107" s="365"/>
      <c r="E107" s="365"/>
      <c r="F107" s="365"/>
      <c r="G107" s="366"/>
      <c r="H107" s="366"/>
      <c r="I107" s="908"/>
      <c r="J107" s="183"/>
      <c r="K107" s="366"/>
      <c r="L107" s="366"/>
      <c r="M107" s="366"/>
      <c r="N107" s="316"/>
      <c r="O107" s="100"/>
    </row>
    <row r="108" spans="1:19" s="188" customFormat="1" ht="12.75" customHeight="1" thickBot="1">
      <c r="A108" s="186"/>
      <c r="B108" s="902"/>
      <c r="C108" s="903" t="s">
        <v>102</v>
      </c>
      <c r="D108" s="904" t="s">
        <v>50</v>
      </c>
      <c r="E108" s="904" t="s">
        <v>50</v>
      </c>
      <c r="F108" s="904" t="s">
        <v>50</v>
      </c>
      <c r="G108" s="905"/>
      <c r="H108" s="367"/>
      <c r="I108" s="874">
        <f>SUM(I109)</f>
        <v>1000000</v>
      </c>
      <c r="J108" s="905">
        <f>SUM(J109)</f>
        <v>1000000</v>
      </c>
      <c r="K108" s="905">
        <f>SUM(K109)</f>
        <v>0</v>
      </c>
      <c r="L108" s="905">
        <f>SUM(L109)</f>
        <v>0</v>
      </c>
      <c r="M108" s="905">
        <f>SUM(M109)</f>
        <v>0</v>
      </c>
      <c r="N108" s="907"/>
      <c r="O108" s="187"/>
      <c r="R108" s="189"/>
      <c r="S108" s="189"/>
    </row>
    <row r="109" spans="1:19" s="188" customFormat="1" ht="12.75" customHeight="1">
      <c r="A109" s="186"/>
      <c r="B109" s="182" t="s">
        <v>51</v>
      </c>
      <c r="C109" s="300" t="s">
        <v>328</v>
      </c>
      <c r="D109" s="365"/>
      <c r="E109" s="365"/>
      <c r="F109" s="365"/>
      <c r="G109" s="366"/>
      <c r="H109" s="367"/>
      <c r="I109" s="865">
        <v>1000000</v>
      </c>
      <c r="J109" s="183">
        <v>1000000</v>
      </c>
      <c r="K109" s="367"/>
      <c r="L109" s="367"/>
      <c r="M109" s="367"/>
      <c r="N109" s="314"/>
      <c r="O109" s="187"/>
      <c r="R109" s="189"/>
      <c r="S109" s="189"/>
    </row>
    <row r="110" spans="1:19" s="188" customFormat="1" ht="12.75" customHeight="1">
      <c r="A110" s="186"/>
      <c r="B110" s="182"/>
      <c r="C110" s="300"/>
      <c r="D110" s="365"/>
      <c r="E110" s="365"/>
      <c r="F110" s="365"/>
      <c r="G110" s="366"/>
      <c r="H110" s="366"/>
      <c r="I110" s="878"/>
      <c r="J110" s="183"/>
      <c r="K110" s="366"/>
      <c r="L110" s="366"/>
      <c r="M110" s="366"/>
      <c r="N110" s="316"/>
      <c r="O110" s="187"/>
      <c r="R110" s="189"/>
      <c r="S110" s="189"/>
    </row>
    <row r="111" spans="2:17" ht="12.75" customHeight="1" thickBot="1">
      <c r="B111" s="171"/>
      <c r="C111" s="909" t="s">
        <v>107</v>
      </c>
      <c r="D111" s="861"/>
      <c r="E111" s="861"/>
      <c r="F111" s="202"/>
      <c r="G111" s="884"/>
      <c r="H111" s="910"/>
      <c r="I111" s="911">
        <f>G111</f>
        <v>0</v>
      </c>
      <c r="J111" s="884"/>
      <c r="K111" s="884"/>
      <c r="L111" s="884"/>
      <c r="M111" s="884"/>
      <c r="N111" s="912"/>
      <c r="O111" s="70"/>
      <c r="Q111" s="127"/>
    </row>
    <row r="112" spans="2:17" ht="12.75" customHeight="1">
      <c r="B112" s="849"/>
      <c r="C112" s="850" t="s">
        <v>30</v>
      </c>
      <c r="D112" s="851" t="s">
        <v>50</v>
      </c>
      <c r="E112" s="851" t="s">
        <v>50</v>
      </c>
      <c r="F112" s="851" t="s">
        <v>50</v>
      </c>
      <c r="G112" s="854">
        <f>SUM(G114+G116+G118+G120+G122+G124+G126+G128+G130+G132+G134+G136)</f>
        <v>32734861</v>
      </c>
      <c r="H112" s="854"/>
      <c r="I112" s="853">
        <f aca="true" t="shared" si="4" ref="I112:M113">SUM(I114+I116+I118+I120+I122+I124+I126+I128+I130+I132+I134+I136)</f>
        <v>29309771</v>
      </c>
      <c r="J112" s="854">
        <f t="shared" si="4"/>
        <v>2605309</v>
      </c>
      <c r="K112" s="854">
        <f t="shared" si="4"/>
        <v>4005669</v>
      </c>
      <c r="L112" s="854">
        <f t="shared" si="4"/>
        <v>22698793</v>
      </c>
      <c r="M112" s="854">
        <f t="shared" si="4"/>
        <v>0</v>
      </c>
      <c r="N112" s="855"/>
      <c r="O112" s="70"/>
      <c r="Q112" s="127"/>
    </row>
    <row r="113" spans="2:17" ht="12.75" customHeight="1" thickBot="1">
      <c r="B113" s="452"/>
      <c r="C113" s="856"/>
      <c r="D113" s="454" t="s">
        <v>50</v>
      </c>
      <c r="E113" s="454" t="s">
        <v>50</v>
      </c>
      <c r="F113" s="454" t="s">
        <v>50</v>
      </c>
      <c r="G113" s="455">
        <f>SUM(G115+G117+G119+G121+G123+G125+G127+G129+G131+G133+G135+G137)</f>
        <v>31527148</v>
      </c>
      <c r="H113" s="455"/>
      <c r="I113" s="858">
        <f t="shared" si="4"/>
        <v>28109960</v>
      </c>
      <c r="J113" s="455">
        <f t="shared" si="4"/>
        <v>1405498</v>
      </c>
      <c r="K113" s="455">
        <f t="shared" si="4"/>
        <v>4005669</v>
      </c>
      <c r="L113" s="455">
        <f t="shared" si="4"/>
        <v>22698793</v>
      </c>
      <c r="M113" s="455">
        <f t="shared" si="4"/>
        <v>0</v>
      </c>
      <c r="N113" s="859"/>
      <c r="O113" s="70"/>
      <c r="Q113" s="127"/>
    </row>
    <row r="114" spans="2:17" ht="12.75" customHeight="1">
      <c r="B114" s="171" t="s">
        <v>51</v>
      </c>
      <c r="C114" s="1045" t="s">
        <v>329</v>
      </c>
      <c r="D114" s="861"/>
      <c r="E114" s="861"/>
      <c r="F114" s="202"/>
      <c r="G114" s="277">
        <v>2820000</v>
      </c>
      <c r="H114" s="913"/>
      <c r="I114" s="878">
        <v>2500000</v>
      </c>
      <c r="J114" s="914">
        <v>410000</v>
      </c>
      <c r="K114" s="914">
        <v>313500</v>
      </c>
      <c r="L114" s="914">
        <v>1776500</v>
      </c>
      <c r="M114" s="190"/>
      <c r="N114" s="373" t="s">
        <v>348</v>
      </c>
      <c r="O114" s="70"/>
      <c r="Q114" s="127"/>
    </row>
    <row r="115" spans="2:17" ht="12.75" customHeight="1">
      <c r="B115" s="171"/>
      <c r="C115" s="1046"/>
      <c r="D115" s="861"/>
      <c r="E115" s="861"/>
      <c r="F115" s="202"/>
      <c r="G115" s="913">
        <v>2520000</v>
      </c>
      <c r="H115" s="913"/>
      <c r="I115" s="875">
        <v>2200000</v>
      </c>
      <c r="J115" s="370">
        <v>110000</v>
      </c>
      <c r="K115" s="370">
        <v>313500</v>
      </c>
      <c r="L115" s="370">
        <v>1776500</v>
      </c>
      <c r="M115" s="190"/>
      <c r="N115" s="191"/>
      <c r="O115" s="70"/>
      <c r="Q115" s="127"/>
    </row>
    <row r="116" spans="2:17" ht="12.75" customHeight="1">
      <c r="B116" s="181" t="s">
        <v>59</v>
      </c>
      <c r="C116" s="1056" t="s">
        <v>330</v>
      </c>
      <c r="D116" s="879"/>
      <c r="E116" s="879"/>
      <c r="F116" s="880"/>
      <c r="G116" s="893">
        <v>630000</v>
      </c>
      <c r="H116" s="915"/>
      <c r="I116" s="876">
        <v>580000</v>
      </c>
      <c r="J116" s="893">
        <v>57500</v>
      </c>
      <c r="K116" s="893">
        <v>78375</v>
      </c>
      <c r="L116" s="893">
        <v>444125</v>
      </c>
      <c r="M116" s="199"/>
      <c r="N116" s="374" t="s">
        <v>348</v>
      </c>
      <c r="O116" s="70"/>
      <c r="Q116" s="127"/>
    </row>
    <row r="117" spans="2:17" ht="31.5" customHeight="1">
      <c r="B117" s="195"/>
      <c r="C117" s="1046"/>
      <c r="D117" s="868"/>
      <c r="E117" s="868"/>
      <c r="F117" s="204"/>
      <c r="G117" s="916">
        <v>600000</v>
      </c>
      <c r="H117" s="916"/>
      <c r="I117" s="875">
        <v>550000</v>
      </c>
      <c r="J117" s="197">
        <v>27500</v>
      </c>
      <c r="K117" s="197">
        <v>78375</v>
      </c>
      <c r="L117" s="197">
        <v>444125</v>
      </c>
      <c r="M117" s="192"/>
      <c r="N117" s="193"/>
      <c r="O117" s="70"/>
      <c r="Q117" s="127"/>
    </row>
    <row r="118" spans="2:17" ht="12.75" customHeight="1">
      <c r="B118" s="171" t="s">
        <v>62</v>
      </c>
      <c r="C118" s="369" t="s">
        <v>331</v>
      </c>
      <c r="D118" s="861"/>
      <c r="E118" s="861"/>
      <c r="F118" s="202"/>
      <c r="G118" s="893">
        <v>1494730</v>
      </c>
      <c r="H118" s="913"/>
      <c r="I118" s="876">
        <v>1267390</v>
      </c>
      <c r="J118" s="914">
        <v>127390</v>
      </c>
      <c r="K118" s="914">
        <v>171000</v>
      </c>
      <c r="L118" s="914">
        <v>969000</v>
      </c>
      <c r="M118" s="190"/>
      <c r="N118" s="373" t="s">
        <v>348</v>
      </c>
      <c r="O118" s="70"/>
      <c r="Q118" s="127"/>
    </row>
    <row r="119" spans="2:17" ht="12.75" customHeight="1">
      <c r="B119" s="171"/>
      <c r="C119" s="369"/>
      <c r="D119" s="861"/>
      <c r="E119" s="861"/>
      <c r="F119" s="202"/>
      <c r="G119" s="913">
        <v>1427340</v>
      </c>
      <c r="H119" s="913"/>
      <c r="I119" s="875">
        <v>1200000</v>
      </c>
      <c r="J119" s="370">
        <v>60000</v>
      </c>
      <c r="K119" s="370">
        <v>171000</v>
      </c>
      <c r="L119" s="370">
        <v>969000</v>
      </c>
      <c r="M119" s="190"/>
      <c r="N119" s="191"/>
      <c r="O119" s="70"/>
      <c r="Q119" s="127"/>
    </row>
    <row r="120" spans="2:17" ht="12.75" customHeight="1">
      <c r="B120" s="181" t="s">
        <v>64</v>
      </c>
      <c r="C120" s="424" t="s">
        <v>332</v>
      </c>
      <c r="D120" s="879"/>
      <c r="E120" s="879"/>
      <c r="F120" s="880"/>
      <c r="G120" s="893">
        <v>1115000</v>
      </c>
      <c r="H120" s="915"/>
      <c r="I120" s="876">
        <v>924891</v>
      </c>
      <c r="J120" s="893">
        <v>69891</v>
      </c>
      <c r="K120" s="893">
        <v>128250</v>
      </c>
      <c r="L120" s="893">
        <v>726750</v>
      </c>
      <c r="M120" s="199"/>
      <c r="N120" s="374" t="s">
        <v>348</v>
      </c>
      <c r="O120" s="70"/>
      <c r="Q120" s="127"/>
    </row>
    <row r="121" spans="2:17" ht="12.75" customHeight="1">
      <c r="B121" s="195"/>
      <c r="C121" s="425"/>
      <c r="D121" s="868"/>
      <c r="E121" s="868"/>
      <c r="F121" s="204"/>
      <c r="G121" s="916">
        <v>1090109</v>
      </c>
      <c r="H121" s="916"/>
      <c r="I121" s="875">
        <v>900000</v>
      </c>
      <c r="J121" s="197">
        <v>45000</v>
      </c>
      <c r="K121" s="197">
        <v>128250</v>
      </c>
      <c r="L121" s="197">
        <v>726750</v>
      </c>
      <c r="M121" s="192"/>
      <c r="N121" s="193"/>
      <c r="O121" s="70"/>
      <c r="Q121" s="127"/>
    </row>
    <row r="122" spans="2:17" ht="12.75" customHeight="1">
      <c r="B122" s="171" t="s">
        <v>70</v>
      </c>
      <c r="C122" s="1056" t="s">
        <v>333</v>
      </c>
      <c r="D122" s="861"/>
      <c r="E122" s="861"/>
      <c r="F122" s="202"/>
      <c r="G122" s="893">
        <v>3600000</v>
      </c>
      <c r="H122" s="913"/>
      <c r="I122" s="876">
        <v>3400000</v>
      </c>
      <c r="J122" s="914">
        <v>265000</v>
      </c>
      <c r="K122" s="914">
        <v>470250</v>
      </c>
      <c r="L122" s="914">
        <v>2664750</v>
      </c>
      <c r="M122" s="190"/>
      <c r="N122" s="373" t="s">
        <v>348</v>
      </c>
      <c r="O122" s="70"/>
      <c r="Q122" s="127"/>
    </row>
    <row r="123" spans="2:17" ht="12.75" customHeight="1">
      <c r="B123" s="171"/>
      <c r="C123" s="1046"/>
      <c r="D123" s="861"/>
      <c r="E123" s="861"/>
      <c r="F123" s="202"/>
      <c r="G123" s="913">
        <v>3500000</v>
      </c>
      <c r="H123" s="913"/>
      <c r="I123" s="875">
        <v>3300000</v>
      </c>
      <c r="J123" s="370">
        <v>165000</v>
      </c>
      <c r="K123" s="370">
        <v>470250</v>
      </c>
      <c r="L123" s="370">
        <v>2664750</v>
      </c>
      <c r="M123" s="190"/>
      <c r="N123" s="191"/>
      <c r="O123" s="70"/>
      <c r="Q123" s="127"/>
    </row>
    <row r="124" spans="2:17" ht="12.75" customHeight="1">
      <c r="B124" s="181" t="s">
        <v>72</v>
      </c>
      <c r="C124" s="194" t="s">
        <v>334</v>
      </c>
      <c r="D124" s="879"/>
      <c r="E124" s="879"/>
      <c r="F124" s="880"/>
      <c r="G124" s="893">
        <v>695000</v>
      </c>
      <c r="H124" s="915"/>
      <c r="I124" s="876">
        <v>620000</v>
      </c>
      <c r="J124" s="893">
        <v>50000</v>
      </c>
      <c r="K124" s="893">
        <v>85500</v>
      </c>
      <c r="L124" s="893">
        <v>484500</v>
      </c>
      <c r="M124" s="199"/>
      <c r="N124" s="374" t="s">
        <v>348</v>
      </c>
      <c r="O124" s="70"/>
      <c r="Q124" s="127"/>
    </row>
    <row r="125" spans="2:17" ht="12.75" customHeight="1">
      <c r="B125" s="195"/>
      <c r="C125" s="196"/>
      <c r="D125" s="868"/>
      <c r="E125" s="868"/>
      <c r="F125" s="204"/>
      <c r="G125" s="916">
        <v>667098</v>
      </c>
      <c r="H125" s="916"/>
      <c r="I125" s="875">
        <v>600000</v>
      </c>
      <c r="J125" s="197">
        <v>30000</v>
      </c>
      <c r="K125" s="197">
        <v>85500</v>
      </c>
      <c r="L125" s="197">
        <v>484500</v>
      </c>
      <c r="M125" s="192"/>
      <c r="N125" s="193"/>
      <c r="O125" s="70"/>
      <c r="Q125" s="127"/>
    </row>
    <row r="126" spans="2:17" ht="12.75" customHeight="1">
      <c r="B126" s="171" t="s">
        <v>74</v>
      </c>
      <c r="C126" s="369" t="s">
        <v>335</v>
      </c>
      <c r="D126" s="861"/>
      <c r="E126" s="861"/>
      <c r="F126" s="202"/>
      <c r="G126" s="893">
        <v>3145620</v>
      </c>
      <c r="H126" s="913"/>
      <c r="I126" s="876">
        <v>2939286</v>
      </c>
      <c r="J126" s="914">
        <v>184286</v>
      </c>
      <c r="K126" s="914">
        <v>413250</v>
      </c>
      <c r="L126" s="914">
        <v>2341750</v>
      </c>
      <c r="M126" s="190"/>
      <c r="N126" s="373" t="s">
        <v>348</v>
      </c>
      <c r="O126" s="70"/>
      <c r="Q126" s="127"/>
    </row>
    <row r="127" spans="2:17" ht="12.75" customHeight="1">
      <c r="B127" s="171"/>
      <c r="C127" s="369"/>
      <c r="D127" s="861"/>
      <c r="E127" s="861"/>
      <c r="F127" s="202"/>
      <c r="G127" s="913">
        <v>3106334</v>
      </c>
      <c r="H127" s="913"/>
      <c r="I127" s="875">
        <v>2900000</v>
      </c>
      <c r="J127" s="370">
        <v>145000</v>
      </c>
      <c r="K127" s="370">
        <v>413250</v>
      </c>
      <c r="L127" s="370">
        <v>2341750</v>
      </c>
      <c r="M127" s="190"/>
      <c r="N127" s="191"/>
      <c r="O127" s="70"/>
      <c r="Q127" s="127"/>
    </row>
    <row r="128" spans="2:17" ht="12.75" customHeight="1">
      <c r="B128" s="181" t="s">
        <v>75</v>
      </c>
      <c r="C128" s="194" t="s">
        <v>336</v>
      </c>
      <c r="D128" s="879"/>
      <c r="E128" s="879"/>
      <c r="F128" s="880"/>
      <c r="G128" s="893">
        <v>8008365</v>
      </c>
      <c r="H128" s="915"/>
      <c r="I128" s="876">
        <v>6901978</v>
      </c>
      <c r="J128" s="893">
        <v>726978</v>
      </c>
      <c r="K128" s="893">
        <v>926250</v>
      </c>
      <c r="L128" s="893">
        <v>5248750</v>
      </c>
      <c r="M128" s="199"/>
      <c r="N128" s="374" t="s">
        <v>348</v>
      </c>
      <c r="O128" s="70"/>
      <c r="Q128" s="127"/>
    </row>
    <row r="129" spans="2:17" ht="12.75" customHeight="1">
      <c r="B129" s="195"/>
      <c r="C129" s="196"/>
      <c r="D129" s="868"/>
      <c r="E129" s="868"/>
      <c r="F129" s="204"/>
      <c r="G129" s="916">
        <v>7606387</v>
      </c>
      <c r="H129" s="916"/>
      <c r="I129" s="875">
        <v>6500000</v>
      </c>
      <c r="J129" s="197">
        <v>325000</v>
      </c>
      <c r="K129" s="197">
        <v>926250</v>
      </c>
      <c r="L129" s="197">
        <v>5248750</v>
      </c>
      <c r="M129" s="192"/>
      <c r="N129" s="193"/>
      <c r="O129" s="70"/>
      <c r="Q129" s="127"/>
    </row>
    <row r="130" spans="2:17" ht="12.75" customHeight="1">
      <c r="B130" s="171" t="s">
        <v>78</v>
      </c>
      <c r="C130" s="369" t="s">
        <v>337</v>
      </c>
      <c r="D130" s="861"/>
      <c r="E130" s="861"/>
      <c r="F130" s="202"/>
      <c r="G130" s="893">
        <v>5571146</v>
      </c>
      <c r="H130" s="913"/>
      <c r="I130" s="876">
        <v>5194816</v>
      </c>
      <c r="J130" s="914">
        <v>444816</v>
      </c>
      <c r="K130" s="914">
        <v>712500</v>
      </c>
      <c r="L130" s="914">
        <v>4037500</v>
      </c>
      <c r="M130" s="190"/>
      <c r="N130" s="373" t="s">
        <v>348</v>
      </c>
      <c r="O130" s="70"/>
      <c r="Q130" s="127"/>
    </row>
    <row r="131" spans="2:17" ht="12.75" customHeight="1">
      <c r="B131" s="171"/>
      <c r="C131" s="369"/>
      <c r="D131" s="861"/>
      <c r="E131" s="861"/>
      <c r="F131" s="202"/>
      <c r="G131" s="913">
        <v>5376330</v>
      </c>
      <c r="H131" s="913"/>
      <c r="I131" s="875">
        <v>5000000</v>
      </c>
      <c r="J131" s="370">
        <v>250000</v>
      </c>
      <c r="K131" s="370">
        <v>712500</v>
      </c>
      <c r="L131" s="370">
        <v>4037500</v>
      </c>
      <c r="M131" s="190"/>
      <c r="N131" s="191"/>
      <c r="O131" s="70"/>
      <c r="Q131" s="127"/>
    </row>
    <row r="132" spans="2:17" ht="12.75" customHeight="1">
      <c r="B132" s="181" t="s">
        <v>82</v>
      </c>
      <c r="C132" s="917" t="s">
        <v>338</v>
      </c>
      <c r="D132" s="879"/>
      <c r="E132" s="901"/>
      <c r="F132" s="880"/>
      <c r="G132" s="198">
        <v>2860000</v>
      </c>
      <c r="H132" s="198"/>
      <c r="I132" s="876">
        <v>2607868</v>
      </c>
      <c r="J132" s="893">
        <v>137868</v>
      </c>
      <c r="K132" s="198">
        <v>370500</v>
      </c>
      <c r="L132" s="198">
        <v>2099500</v>
      </c>
      <c r="M132" s="199"/>
      <c r="N132" s="374" t="s">
        <v>348</v>
      </c>
      <c r="O132" s="70"/>
      <c r="Q132" s="127"/>
    </row>
    <row r="133" spans="2:17" ht="12.75" customHeight="1">
      <c r="B133" s="195"/>
      <c r="C133" s="918"/>
      <c r="D133" s="868"/>
      <c r="E133" s="919"/>
      <c r="F133" s="204"/>
      <c r="G133" s="916">
        <v>2852132</v>
      </c>
      <c r="H133" s="916"/>
      <c r="I133" s="875">
        <v>2600000</v>
      </c>
      <c r="J133" s="197">
        <v>130000</v>
      </c>
      <c r="K133" s="164">
        <v>370500</v>
      </c>
      <c r="L133" s="197">
        <v>2099500</v>
      </c>
      <c r="M133" s="192"/>
      <c r="N133" s="193"/>
      <c r="O133" s="70"/>
      <c r="Q133" s="127"/>
    </row>
    <row r="134" spans="2:17" ht="12.75" customHeight="1">
      <c r="B134" s="181" t="s">
        <v>83</v>
      </c>
      <c r="C134" s="1053" t="s">
        <v>339</v>
      </c>
      <c r="D134" s="879"/>
      <c r="E134" s="901"/>
      <c r="F134" s="880"/>
      <c r="G134" s="198">
        <v>2430000</v>
      </c>
      <c r="H134" s="198"/>
      <c r="I134" s="876">
        <v>2008542</v>
      </c>
      <c r="J134" s="198">
        <v>108542</v>
      </c>
      <c r="K134" s="198">
        <v>285000</v>
      </c>
      <c r="L134" s="198">
        <v>1615000</v>
      </c>
      <c r="M134" s="199"/>
      <c r="N134" s="374" t="s">
        <v>348</v>
      </c>
      <c r="O134" s="70"/>
      <c r="Q134" s="127"/>
    </row>
    <row r="135" spans="2:17" ht="12.75" customHeight="1">
      <c r="B135" s="195"/>
      <c r="C135" s="1055"/>
      <c r="D135" s="868"/>
      <c r="E135" s="919"/>
      <c r="F135" s="204"/>
      <c r="G135" s="871">
        <v>2421458</v>
      </c>
      <c r="H135" s="871"/>
      <c r="I135" s="877">
        <v>2000000</v>
      </c>
      <c r="J135" s="164">
        <v>100000</v>
      </c>
      <c r="K135" s="164">
        <v>285000</v>
      </c>
      <c r="L135" s="164">
        <v>1615000</v>
      </c>
      <c r="M135" s="192"/>
      <c r="N135" s="201"/>
      <c r="O135" s="70"/>
      <c r="Q135" s="127"/>
    </row>
    <row r="136" spans="2:17" ht="12.75" customHeight="1">
      <c r="B136" s="171" t="s">
        <v>84</v>
      </c>
      <c r="C136" s="1053" t="s">
        <v>340</v>
      </c>
      <c r="D136" s="861"/>
      <c r="E136" s="920"/>
      <c r="F136" s="202"/>
      <c r="G136" s="198">
        <v>365000</v>
      </c>
      <c r="H136" s="198"/>
      <c r="I136" s="876">
        <v>365000</v>
      </c>
      <c r="J136" s="198">
        <v>23038</v>
      </c>
      <c r="K136" s="198">
        <v>51294</v>
      </c>
      <c r="L136" s="198">
        <v>290668</v>
      </c>
      <c r="M136" s="190"/>
      <c r="N136" s="373" t="s">
        <v>348</v>
      </c>
      <c r="O136" s="70"/>
      <c r="Q136" s="127"/>
    </row>
    <row r="137" spans="2:17" ht="12.75" customHeight="1" thickBot="1">
      <c r="B137" s="195"/>
      <c r="C137" s="1054"/>
      <c r="D137" s="203"/>
      <c r="E137" s="203"/>
      <c r="F137" s="204"/>
      <c r="G137" s="871">
        <v>359960</v>
      </c>
      <c r="H137" s="871"/>
      <c r="I137" s="875">
        <v>359960</v>
      </c>
      <c r="J137" s="163">
        <v>17998</v>
      </c>
      <c r="K137" s="163">
        <v>51294</v>
      </c>
      <c r="L137" s="163">
        <v>290668</v>
      </c>
      <c r="M137" s="192"/>
      <c r="N137" s="201"/>
      <c r="O137" s="70"/>
      <c r="Q137" s="127"/>
    </row>
    <row r="138" spans="2:15" ht="12.75" customHeight="1">
      <c r="B138" s="849"/>
      <c r="C138" s="850" t="s">
        <v>117</v>
      </c>
      <c r="D138" s="851" t="s">
        <v>50</v>
      </c>
      <c r="E138" s="851" t="s">
        <v>50</v>
      </c>
      <c r="F138" s="851" t="s">
        <v>50</v>
      </c>
      <c r="G138" s="854">
        <f aca="true" t="shared" si="5" ref="G138:M138">SUM(G4+G8+G62+G105+G108+G112)</f>
        <v>99378771</v>
      </c>
      <c r="H138" s="854">
        <f t="shared" si="5"/>
        <v>0</v>
      </c>
      <c r="I138" s="853">
        <f t="shared" si="5"/>
        <v>35243271</v>
      </c>
      <c r="J138" s="854">
        <f t="shared" si="5"/>
        <v>5165309</v>
      </c>
      <c r="K138" s="854">
        <f t="shared" si="5"/>
        <v>7545669</v>
      </c>
      <c r="L138" s="854">
        <f t="shared" si="5"/>
        <v>22698793</v>
      </c>
      <c r="M138" s="854">
        <f t="shared" si="5"/>
        <v>0</v>
      </c>
      <c r="N138" s="855"/>
      <c r="O138" s="63"/>
    </row>
    <row r="139" spans="2:15" ht="12.75" customHeight="1" thickBot="1">
      <c r="B139" s="452"/>
      <c r="C139" s="856"/>
      <c r="D139" s="454" t="s">
        <v>50</v>
      </c>
      <c r="E139" s="454" t="s">
        <v>50</v>
      </c>
      <c r="F139" s="454" t="s">
        <v>50</v>
      </c>
      <c r="G139" s="455">
        <f aca="true" t="shared" si="6" ref="G139:M139">SUM(G5+G9+G63+G113)</f>
        <v>78850868</v>
      </c>
      <c r="H139" s="455">
        <f t="shared" si="6"/>
        <v>0</v>
      </c>
      <c r="I139" s="858">
        <f t="shared" si="6"/>
        <v>31937960</v>
      </c>
      <c r="J139" s="455">
        <f t="shared" si="6"/>
        <v>1799498</v>
      </c>
      <c r="K139" s="455">
        <f t="shared" si="6"/>
        <v>7439669</v>
      </c>
      <c r="L139" s="455">
        <f t="shared" si="6"/>
        <v>22698793</v>
      </c>
      <c r="M139" s="455">
        <f t="shared" si="6"/>
        <v>0</v>
      </c>
      <c r="N139" s="859"/>
      <c r="O139" s="122"/>
    </row>
    <row r="140" spans="2:15" ht="12.75" customHeight="1">
      <c r="B140" s="63"/>
      <c r="C140" s="736"/>
      <c r="D140" s="731"/>
      <c r="E140" s="731"/>
      <c r="F140" s="731"/>
      <c r="G140" s="77"/>
      <c r="H140" s="77"/>
      <c r="I140" s="77"/>
      <c r="J140" s="77"/>
      <c r="K140" s="77"/>
      <c r="L140" s="77"/>
      <c r="M140" s="77"/>
      <c r="N140" s="63"/>
      <c r="O140" s="63"/>
    </row>
    <row r="141" spans="2:15" ht="12.75" customHeight="1">
      <c r="B141" s="207"/>
      <c r="C141" s="123"/>
      <c r="D141" s="120"/>
      <c r="E141" s="120"/>
      <c r="F141" s="120"/>
      <c r="G141" s="60"/>
      <c r="H141" s="60"/>
      <c r="I141" s="121"/>
      <c r="J141" s="60"/>
      <c r="K141" s="60"/>
      <c r="L141" s="60"/>
      <c r="M141" s="60"/>
      <c r="N141" s="208"/>
      <c r="O141" s="63"/>
    </row>
    <row r="142" spans="2:15" ht="12.75" customHeight="1">
      <c r="B142" s="207"/>
      <c r="C142" s="209"/>
      <c r="D142" s="120"/>
      <c r="E142" s="120"/>
      <c r="F142" s="120"/>
      <c r="G142" s="60"/>
      <c r="H142" s="60"/>
      <c r="I142" s="121"/>
      <c r="J142" s="60"/>
      <c r="K142" s="60"/>
      <c r="L142" s="60"/>
      <c r="M142" s="60"/>
      <c r="N142" s="60"/>
      <c r="O142" s="63"/>
    </row>
    <row r="143" spans="2:15" ht="12.75" customHeight="1">
      <c r="B143" s="60"/>
      <c r="C143" s="123"/>
      <c r="D143" s="120"/>
      <c r="E143" s="120"/>
      <c r="F143" s="120"/>
      <c r="G143" s="60"/>
      <c r="H143" s="60"/>
      <c r="I143" s="121"/>
      <c r="J143" s="60"/>
      <c r="K143" s="60"/>
      <c r="L143" s="60"/>
      <c r="M143" s="60"/>
      <c r="N143" s="60"/>
      <c r="O143" s="63"/>
    </row>
    <row r="144" spans="2:15" ht="12.75" customHeight="1">
      <c r="B144" s="60"/>
      <c r="C144" s="123"/>
      <c r="D144" s="120"/>
      <c r="E144" s="120"/>
      <c r="F144" s="120"/>
      <c r="G144" s="60"/>
      <c r="H144" s="60"/>
      <c r="I144" s="121"/>
      <c r="J144" s="60"/>
      <c r="K144" s="60"/>
      <c r="L144" s="60"/>
      <c r="M144" s="60"/>
      <c r="N144" s="60"/>
      <c r="O144" s="63"/>
    </row>
    <row r="145" spans="2:15" ht="12.75" customHeight="1">
      <c r="B145" s="60"/>
      <c r="C145" s="123"/>
      <c r="D145" s="120"/>
      <c r="E145" s="120"/>
      <c r="F145" s="120"/>
      <c r="G145" s="60"/>
      <c r="H145" s="60"/>
      <c r="I145" s="121"/>
      <c r="J145" s="60"/>
      <c r="K145" s="60"/>
      <c r="L145" s="60"/>
      <c r="M145" s="60"/>
      <c r="N145" s="60"/>
      <c r="O145" s="63"/>
    </row>
    <row r="146" spans="2:15" ht="12.75" customHeight="1">
      <c r="B146" s="60"/>
      <c r="C146" s="123"/>
      <c r="D146" s="120"/>
      <c r="E146" s="120"/>
      <c r="F146" s="120"/>
      <c r="G146" s="60"/>
      <c r="H146" s="60"/>
      <c r="I146" s="121"/>
      <c r="J146" s="60"/>
      <c r="K146" s="60"/>
      <c r="L146" s="60"/>
      <c r="M146" s="60"/>
      <c r="N146" s="60"/>
      <c r="O146" s="63"/>
    </row>
    <row r="147" spans="2:15" ht="12.75" customHeight="1">
      <c r="B147" s="60"/>
      <c r="C147" s="123"/>
      <c r="D147" s="120"/>
      <c r="E147" s="120"/>
      <c r="F147" s="120"/>
      <c r="G147" s="60"/>
      <c r="H147" s="60"/>
      <c r="I147" s="121"/>
      <c r="J147" s="60"/>
      <c r="K147" s="60"/>
      <c r="L147" s="60"/>
      <c r="M147" s="60"/>
      <c r="N147" s="60"/>
      <c r="O147" s="63"/>
    </row>
    <row r="148" spans="2:15" ht="12.75" customHeight="1">
      <c r="B148" s="60"/>
      <c r="C148" s="123"/>
      <c r="D148" s="120"/>
      <c r="E148" s="120"/>
      <c r="F148" s="120"/>
      <c r="G148" s="60"/>
      <c r="H148" s="60"/>
      <c r="I148" s="121"/>
      <c r="J148" s="60"/>
      <c r="K148" s="60"/>
      <c r="L148" s="60"/>
      <c r="M148" s="60"/>
      <c r="N148" s="60"/>
      <c r="O148" s="63"/>
    </row>
    <row r="149" spans="2:15" ht="12.75" customHeight="1">
      <c r="B149" s="60"/>
      <c r="C149" s="123"/>
      <c r="D149" s="120"/>
      <c r="E149" s="120"/>
      <c r="F149" s="120"/>
      <c r="G149" s="60"/>
      <c r="H149" s="60"/>
      <c r="I149" s="121"/>
      <c r="J149" s="60"/>
      <c r="K149" s="60"/>
      <c r="L149" s="60"/>
      <c r="M149" s="60"/>
      <c r="N149" s="60"/>
      <c r="O149" s="63"/>
    </row>
    <row r="150" spans="2:15" ht="12.75" customHeight="1">
      <c r="B150" s="60"/>
      <c r="C150" s="123"/>
      <c r="D150" s="120"/>
      <c r="E150" s="120"/>
      <c r="F150" s="120"/>
      <c r="G150" s="60"/>
      <c r="H150" s="60"/>
      <c r="I150" s="121"/>
      <c r="J150" s="60"/>
      <c r="K150" s="60"/>
      <c r="L150" s="60"/>
      <c r="M150" s="60"/>
      <c r="N150" s="60"/>
      <c r="O150" s="63"/>
    </row>
    <row r="151" spans="2:15" ht="12.75" customHeight="1">
      <c r="B151" s="60"/>
      <c r="C151" s="123"/>
      <c r="D151" s="120"/>
      <c r="E151" s="120"/>
      <c r="F151" s="120"/>
      <c r="G151" s="60"/>
      <c r="H151" s="60"/>
      <c r="I151" s="121"/>
      <c r="J151" s="60"/>
      <c r="K151" s="60"/>
      <c r="L151" s="60"/>
      <c r="M151" s="60"/>
      <c r="N151" s="60"/>
      <c r="O151" s="63"/>
    </row>
    <row r="152" spans="2:15" ht="12.75" customHeight="1">
      <c r="B152" s="60"/>
      <c r="C152" s="123"/>
      <c r="D152" s="120"/>
      <c r="E152" s="120"/>
      <c r="F152" s="120"/>
      <c r="G152" s="60"/>
      <c r="H152" s="60"/>
      <c r="I152" s="121"/>
      <c r="J152" s="60"/>
      <c r="K152" s="60"/>
      <c r="L152" s="60"/>
      <c r="M152" s="60"/>
      <c r="N152" s="60"/>
      <c r="O152" s="63"/>
    </row>
    <row r="153" spans="2:15" ht="12.75" customHeight="1">
      <c r="B153" s="60"/>
      <c r="C153" s="123"/>
      <c r="D153" s="120"/>
      <c r="E153" s="120"/>
      <c r="F153" s="120"/>
      <c r="G153" s="60"/>
      <c r="H153" s="60"/>
      <c r="I153" s="121"/>
      <c r="J153" s="60"/>
      <c r="K153" s="60"/>
      <c r="L153" s="60"/>
      <c r="M153" s="60"/>
      <c r="N153" s="60"/>
      <c r="O153" s="63"/>
    </row>
    <row r="154" spans="2:15" ht="12.75" customHeight="1">
      <c r="B154" s="60"/>
      <c r="C154" s="123"/>
      <c r="D154" s="120"/>
      <c r="E154" s="120"/>
      <c r="F154" s="120"/>
      <c r="G154" s="60"/>
      <c r="H154" s="60"/>
      <c r="I154" s="121"/>
      <c r="J154" s="60"/>
      <c r="K154" s="60"/>
      <c r="L154" s="60"/>
      <c r="M154" s="60"/>
      <c r="N154" s="60"/>
      <c r="O154" s="63"/>
    </row>
    <row r="155" spans="2:15" ht="12.75" customHeight="1">
      <c r="B155" s="60"/>
      <c r="C155" s="123"/>
      <c r="D155" s="120"/>
      <c r="E155" s="120"/>
      <c r="F155" s="120"/>
      <c r="G155" s="60"/>
      <c r="H155" s="60"/>
      <c r="I155" s="121"/>
      <c r="J155" s="60"/>
      <c r="K155" s="60"/>
      <c r="L155" s="60"/>
      <c r="M155" s="60"/>
      <c r="N155" s="60"/>
      <c r="O155" s="63"/>
    </row>
    <row r="156" spans="2:15" ht="12.75" customHeight="1">
      <c r="B156" s="60"/>
      <c r="C156" s="123"/>
      <c r="D156" s="120"/>
      <c r="E156" s="120"/>
      <c r="F156" s="120"/>
      <c r="G156" s="60"/>
      <c r="H156" s="60"/>
      <c r="I156" s="121"/>
      <c r="J156" s="60"/>
      <c r="K156" s="60"/>
      <c r="L156" s="60"/>
      <c r="M156" s="60"/>
      <c r="N156" s="60"/>
      <c r="O156" s="63"/>
    </row>
    <row r="157" spans="2:15" ht="12.75" customHeight="1">
      <c r="B157" s="60"/>
      <c r="C157" s="123"/>
      <c r="D157" s="120"/>
      <c r="E157" s="120"/>
      <c r="F157" s="120"/>
      <c r="G157" s="60"/>
      <c r="H157" s="60"/>
      <c r="I157" s="121"/>
      <c r="J157" s="60"/>
      <c r="K157" s="60"/>
      <c r="L157" s="60"/>
      <c r="M157" s="60"/>
      <c r="N157" s="60"/>
      <c r="O157" s="63"/>
    </row>
    <row r="158" spans="3:15" s="60" customFormat="1" ht="12.75" customHeight="1">
      <c r="C158" s="123"/>
      <c r="D158" s="120"/>
      <c r="E158" s="120"/>
      <c r="F158" s="120"/>
      <c r="I158" s="121"/>
      <c r="O158" s="63"/>
    </row>
    <row r="159" spans="3:15" s="60" customFormat="1" ht="12.75" customHeight="1">
      <c r="C159" s="123"/>
      <c r="D159" s="120"/>
      <c r="E159" s="120"/>
      <c r="F159" s="120"/>
      <c r="I159" s="121"/>
      <c r="O159" s="63"/>
    </row>
    <row r="160" spans="3:15" s="60" customFormat="1" ht="12.75" customHeight="1">
      <c r="C160" s="123"/>
      <c r="D160" s="120"/>
      <c r="E160" s="120"/>
      <c r="F160" s="120"/>
      <c r="I160" s="121"/>
      <c r="O160" s="63"/>
    </row>
    <row r="161" spans="3:15" s="60" customFormat="1" ht="12.75" customHeight="1">
      <c r="C161" s="123"/>
      <c r="D161" s="120"/>
      <c r="E161" s="120"/>
      <c r="F161" s="120"/>
      <c r="I161" s="121"/>
      <c r="O161" s="63"/>
    </row>
    <row r="162" spans="3:15" s="60" customFormat="1" ht="12.75" customHeight="1">
      <c r="C162" s="123"/>
      <c r="D162" s="120"/>
      <c r="E162" s="120"/>
      <c r="F162" s="120"/>
      <c r="O162" s="63"/>
    </row>
    <row r="163" spans="3:15" s="60" customFormat="1" ht="12.75" customHeight="1">
      <c r="C163" s="123"/>
      <c r="D163" s="120"/>
      <c r="E163" s="120"/>
      <c r="F163" s="120"/>
      <c r="O163" s="63"/>
    </row>
    <row r="164" spans="3:15" s="60" customFormat="1" ht="12.75" customHeight="1">
      <c r="C164" s="123"/>
      <c r="D164" s="120"/>
      <c r="E164" s="120"/>
      <c r="F164" s="120"/>
      <c r="O164" s="63"/>
    </row>
    <row r="165" spans="3:15" s="60" customFormat="1" ht="12.75" customHeight="1">
      <c r="C165" s="123"/>
      <c r="D165" s="120"/>
      <c r="E165" s="120"/>
      <c r="F165" s="120"/>
      <c r="O165" s="63"/>
    </row>
    <row r="166" spans="3:15" s="60" customFormat="1" ht="12.75" customHeight="1">
      <c r="C166" s="123"/>
      <c r="D166" s="120"/>
      <c r="E166" s="120"/>
      <c r="F166" s="120"/>
      <c r="O166" s="63"/>
    </row>
    <row r="167" spans="3:15" s="60" customFormat="1" ht="12.75" customHeight="1">
      <c r="C167" s="123"/>
      <c r="D167" s="120"/>
      <c r="E167" s="120"/>
      <c r="F167" s="120"/>
      <c r="O167" s="63"/>
    </row>
    <row r="168" spans="3:15" s="60" customFormat="1" ht="12.75" customHeight="1">
      <c r="C168" s="123"/>
      <c r="D168" s="120"/>
      <c r="E168" s="120"/>
      <c r="F168" s="120"/>
      <c r="O168" s="63"/>
    </row>
    <row r="169" spans="3:15" s="60" customFormat="1" ht="12.75" customHeight="1">
      <c r="C169" s="123"/>
      <c r="D169" s="120"/>
      <c r="E169" s="120"/>
      <c r="F169" s="120"/>
      <c r="O169" s="63"/>
    </row>
    <row r="170" spans="3:15" s="60" customFormat="1" ht="12.75" customHeight="1">
      <c r="C170" s="123"/>
      <c r="D170" s="120"/>
      <c r="E170" s="120"/>
      <c r="F170" s="120"/>
      <c r="O170" s="63"/>
    </row>
    <row r="171" spans="3:15" s="60" customFormat="1" ht="12.75" customHeight="1">
      <c r="C171" s="123"/>
      <c r="D171" s="120"/>
      <c r="E171" s="120"/>
      <c r="F171" s="120"/>
      <c r="O171" s="63"/>
    </row>
    <row r="172" spans="3:15" s="60" customFormat="1" ht="12.75" customHeight="1">
      <c r="C172" s="123"/>
      <c r="D172" s="120"/>
      <c r="E172" s="120"/>
      <c r="F172" s="120"/>
      <c r="O172" s="63"/>
    </row>
    <row r="173" spans="3:15" s="60" customFormat="1" ht="12.75" customHeight="1">
      <c r="C173" s="123"/>
      <c r="D173" s="120"/>
      <c r="E173" s="120"/>
      <c r="F173" s="120"/>
      <c r="O173" s="63"/>
    </row>
    <row r="174" spans="3:15" s="60" customFormat="1" ht="12.75" customHeight="1">
      <c r="C174" s="123"/>
      <c r="D174" s="120"/>
      <c r="E174" s="120"/>
      <c r="F174" s="120"/>
      <c r="O174" s="63"/>
    </row>
    <row r="175" spans="3:15" s="60" customFormat="1" ht="12.75" customHeight="1">
      <c r="C175" s="123"/>
      <c r="D175" s="120"/>
      <c r="E175" s="120"/>
      <c r="F175" s="120"/>
      <c r="O175" s="63"/>
    </row>
    <row r="176" spans="3:15" s="60" customFormat="1" ht="12.75" customHeight="1">
      <c r="C176" s="123"/>
      <c r="D176" s="120"/>
      <c r="E176" s="120"/>
      <c r="F176" s="120"/>
      <c r="O176" s="63"/>
    </row>
    <row r="177" spans="3:15" s="60" customFormat="1" ht="12.75" customHeight="1">
      <c r="C177" s="123"/>
      <c r="D177" s="120"/>
      <c r="E177" s="120"/>
      <c r="F177" s="120"/>
      <c r="O177" s="63"/>
    </row>
    <row r="178" spans="3:15" s="60" customFormat="1" ht="12.75" customHeight="1">
      <c r="C178" s="123"/>
      <c r="D178" s="120"/>
      <c r="E178" s="120"/>
      <c r="F178" s="120"/>
      <c r="O178" s="63"/>
    </row>
    <row r="179" spans="3:15" s="60" customFormat="1" ht="12.75" customHeight="1">
      <c r="C179" s="123"/>
      <c r="D179" s="120"/>
      <c r="E179" s="120"/>
      <c r="F179" s="120"/>
      <c r="O179" s="63"/>
    </row>
    <row r="180" spans="3:15" s="60" customFormat="1" ht="12.75" customHeight="1">
      <c r="C180" s="123"/>
      <c r="D180" s="120"/>
      <c r="E180" s="120"/>
      <c r="F180" s="120"/>
      <c r="O180" s="63"/>
    </row>
    <row r="181" spans="3:15" s="60" customFormat="1" ht="12.75" customHeight="1">
      <c r="C181" s="123"/>
      <c r="D181" s="120"/>
      <c r="E181" s="120"/>
      <c r="F181" s="120"/>
      <c r="O181" s="63"/>
    </row>
    <row r="182" spans="3:15" s="60" customFormat="1" ht="12.75" customHeight="1">
      <c r="C182" s="123"/>
      <c r="D182" s="120"/>
      <c r="E182" s="120"/>
      <c r="F182" s="120"/>
      <c r="O182" s="63"/>
    </row>
    <row r="183" spans="3:15" s="60" customFormat="1" ht="12.75" customHeight="1">
      <c r="C183" s="123"/>
      <c r="D183" s="120"/>
      <c r="E183" s="120"/>
      <c r="F183" s="120"/>
      <c r="O183" s="63"/>
    </row>
    <row r="184" spans="3:15" s="60" customFormat="1" ht="12.75" customHeight="1">
      <c r="C184" s="123"/>
      <c r="D184" s="120"/>
      <c r="E184" s="120"/>
      <c r="F184" s="120"/>
      <c r="O184" s="63"/>
    </row>
    <row r="185" spans="3:15" s="60" customFormat="1" ht="12.75" customHeight="1">
      <c r="C185" s="123"/>
      <c r="D185" s="120"/>
      <c r="E185" s="120"/>
      <c r="F185" s="120"/>
      <c r="O185" s="63"/>
    </row>
    <row r="186" spans="3:15" s="60" customFormat="1" ht="12.75" customHeight="1">
      <c r="C186" s="123"/>
      <c r="D186" s="120"/>
      <c r="E186" s="120"/>
      <c r="F186" s="120"/>
      <c r="O186" s="63"/>
    </row>
    <row r="187" spans="3:15" s="60" customFormat="1" ht="12.75" customHeight="1">
      <c r="C187" s="123"/>
      <c r="D187" s="120"/>
      <c r="E187" s="120"/>
      <c r="F187" s="120"/>
      <c r="O187" s="63"/>
    </row>
    <row r="188" spans="3:15" s="60" customFormat="1" ht="12.75" customHeight="1">
      <c r="C188" s="123"/>
      <c r="D188" s="120"/>
      <c r="E188" s="120"/>
      <c r="F188" s="120"/>
      <c r="O188" s="63"/>
    </row>
    <row r="189" spans="3:15" s="60" customFormat="1" ht="12.75" customHeight="1">
      <c r="C189" s="123"/>
      <c r="D189" s="120"/>
      <c r="E189" s="120"/>
      <c r="F189" s="120"/>
      <c r="O189" s="63"/>
    </row>
    <row r="190" spans="3:15" s="60" customFormat="1" ht="12.75" customHeight="1">
      <c r="C190" s="123"/>
      <c r="D190" s="120"/>
      <c r="E190" s="120"/>
      <c r="F190" s="120"/>
      <c r="O190" s="63"/>
    </row>
    <row r="191" spans="3:15" s="60" customFormat="1" ht="12.75" customHeight="1">
      <c r="C191" s="123"/>
      <c r="D191" s="120"/>
      <c r="E191" s="120"/>
      <c r="F191" s="120"/>
      <c r="O191" s="63"/>
    </row>
    <row r="192" spans="3:15" s="60" customFormat="1" ht="12.75" customHeight="1">
      <c r="C192" s="123"/>
      <c r="D192" s="120"/>
      <c r="E192" s="120"/>
      <c r="O192" s="63"/>
    </row>
    <row r="193" spans="3:15" s="60" customFormat="1" ht="12.75" customHeight="1">
      <c r="C193" s="123"/>
      <c r="D193" s="120"/>
      <c r="E193" s="120"/>
      <c r="O193" s="63"/>
    </row>
    <row r="194" spans="3:15" s="60" customFormat="1" ht="12.75" customHeight="1">
      <c r="C194" s="123"/>
      <c r="D194" s="120"/>
      <c r="E194" s="120"/>
      <c r="O194" s="63"/>
    </row>
    <row r="195" spans="3:15" s="60" customFormat="1" ht="12.75" customHeight="1">
      <c r="C195" s="123"/>
      <c r="D195" s="120"/>
      <c r="E195" s="120"/>
      <c r="O195" s="63"/>
    </row>
    <row r="196" spans="3:15" s="60" customFormat="1" ht="12.75" customHeight="1">
      <c r="C196" s="123"/>
      <c r="D196" s="120"/>
      <c r="E196" s="120"/>
      <c r="O196" s="63"/>
    </row>
    <row r="197" spans="3:15" s="60" customFormat="1" ht="12.75" customHeight="1">
      <c r="C197" s="123"/>
      <c r="D197" s="120"/>
      <c r="E197" s="120"/>
      <c r="O197" s="63"/>
    </row>
    <row r="198" spans="3:15" s="60" customFormat="1" ht="12.75" customHeight="1">
      <c r="C198" s="123"/>
      <c r="D198" s="120"/>
      <c r="E198" s="120"/>
      <c r="O198" s="63"/>
    </row>
    <row r="199" spans="3:15" s="60" customFormat="1" ht="12.75" customHeight="1">
      <c r="C199" s="123"/>
      <c r="D199" s="120"/>
      <c r="E199" s="120"/>
      <c r="O199" s="63"/>
    </row>
    <row r="200" spans="3:15" s="60" customFormat="1" ht="12.75" customHeight="1">
      <c r="C200" s="123"/>
      <c r="D200" s="120"/>
      <c r="E200" s="120"/>
      <c r="O200" s="63"/>
    </row>
    <row r="201" spans="3:15" s="60" customFormat="1" ht="12.75" customHeight="1">
      <c r="C201" s="123"/>
      <c r="D201" s="120"/>
      <c r="E201" s="120"/>
      <c r="O201" s="63"/>
    </row>
    <row r="202" spans="3:15" s="60" customFormat="1" ht="12.75" customHeight="1">
      <c r="C202" s="123"/>
      <c r="D202" s="120"/>
      <c r="E202" s="120"/>
      <c r="O202" s="63"/>
    </row>
    <row r="203" spans="3:15" s="60" customFormat="1" ht="12.75" customHeight="1">
      <c r="C203" s="123"/>
      <c r="D203" s="120"/>
      <c r="E203" s="120"/>
      <c r="O203" s="63"/>
    </row>
    <row r="204" spans="3:15" s="60" customFormat="1" ht="12.75" customHeight="1">
      <c r="C204" s="123"/>
      <c r="D204" s="120"/>
      <c r="E204" s="120"/>
      <c r="O204" s="63"/>
    </row>
    <row r="205" spans="3:15" s="60" customFormat="1" ht="12.75" customHeight="1">
      <c r="C205" s="123"/>
      <c r="D205" s="120"/>
      <c r="E205" s="120"/>
      <c r="O205" s="63"/>
    </row>
    <row r="206" spans="3:15" s="60" customFormat="1" ht="12.75" customHeight="1">
      <c r="C206" s="123"/>
      <c r="D206" s="120"/>
      <c r="E206" s="120"/>
      <c r="O206" s="63"/>
    </row>
    <row r="207" spans="3:15" s="60" customFormat="1" ht="12.75" customHeight="1">
      <c r="C207" s="123"/>
      <c r="D207" s="120"/>
      <c r="E207" s="120"/>
      <c r="O207" s="63"/>
    </row>
    <row r="208" spans="3:15" s="60" customFormat="1" ht="12.75" customHeight="1">
      <c r="C208" s="123"/>
      <c r="D208" s="120"/>
      <c r="E208" s="120"/>
      <c r="O208" s="63"/>
    </row>
    <row r="209" spans="3:15" s="60" customFormat="1" ht="12.75" customHeight="1">
      <c r="C209" s="123"/>
      <c r="D209" s="120"/>
      <c r="E209" s="120"/>
      <c r="O209" s="63"/>
    </row>
    <row r="210" spans="3:15" s="60" customFormat="1" ht="12.75" customHeight="1">
      <c r="C210" s="123"/>
      <c r="D210" s="120"/>
      <c r="E210" s="120"/>
      <c r="O210" s="63"/>
    </row>
    <row r="211" spans="3:15" s="60" customFormat="1" ht="12.75" customHeight="1">
      <c r="C211" s="123"/>
      <c r="D211" s="120"/>
      <c r="E211" s="120"/>
      <c r="O211" s="63"/>
    </row>
    <row r="212" spans="3:15" s="60" customFormat="1" ht="12.75" customHeight="1">
      <c r="C212" s="123"/>
      <c r="D212" s="120"/>
      <c r="E212" s="120"/>
      <c r="O212" s="63"/>
    </row>
    <row r="213" spans="3:15" s="60" customFormat="1" ht="12.75" customHeight="1">
      <c r="C213" s="123"/>
      <c r="D213" s="120"/>
      <c r="E213" s="120"/>
      <c r="O213" s="63"/>
    </row>
    <row r="214" spans="3:15" s="60" customFormat="1" ht="12.75" customHeight="1">
      <c r="C214" s="123"/>
      <c r="D214" s="120"/>
      <c r="E214" s="120"/>
      <c r="O214" s="63"/>
    </row>
    <row r="215" spans="3:15" s="60" customFormat="1" ht="12.75" customHeight="1">
      <c r="C215" s="123"/>
      <c r="D215" s="120"/>
      <c r="E215" s="120"/>
      <c r="O215" s="63"/>
    </row>
    <row r="216" spans="3:15" s="60" customFormat="1" ht="12.75" customHeight="1">
      <c r="C216" s="123"/>
      <c r="D216" s="120"/>
      <c r="E216" s="120"/>
      <c r="O216" s="63"/>
    </row>
    <row r="217" spans="3:15" s="60" customFormat="1" ht="12.75" customHeight="1">
      <c r="C217" s="123"/>
      <c r="D217" s="120"/>
      <c r="E217" s="120"/>
      <c r="O217" s="63"/>
    </row>
    <row r="218" spans="3:15" s="60" customFormat="1" ht="12.75" customHeight="1">
      <c r="C218" s="123"/>
      <c r="D218" s="120"/>
      <c r="E218" s="120"/>
      <c r="O218" s="63"/>
    </row>
    <row r="219" spans="3:15" s="60" customFormat="1" ht="12.75" customHeight="1">
      <c r="C219" s="123"/>
      <c r="D219" s="120"/>
      <c r="E219" s="120"/>
      <c r="O219" s="63"/>
    </row>
    <row r="220" spans="3:15" s="60" customFormat="1" ht="12.75" customHeight="1">
      <c r="C220" s="123"/>
      <c r="D220" s="120"/>
      <c r="E220" s="120"/>
      <c r="O220" s="63"/>
    </row>
    <row r="221" spans="3:15" s="60" customFormat="1" ht="12.75" customHeight="1">
      <c r="C221" s="123"/>
      <c r="D221" s="120"/>
      <c r="E221" s="120"/>
      <c r="O221" s="63"/>
    </row>
    <row r="222" spans="3:15" s="60" customFormat="1" ht="12.75" customHeight="1">
      <c r="C222" s="123"/>
      <c r="D222" s="120"/>
      <c r="E222" s="120"/>
      <c r="O222" s="63"/>
    </row>
    <row r="223" spans="3:15" s="60" customFormat="1" ht="12.75" customHeight="1">
      <c r="C223" s="123"/>
      <c r="D223" s="120"/>
      <c r="E223" s="120"/>
      <c r="O223" s="63"/>
    </row>
    <row r="224" spans="3:15" s="60" customFormat="1" ht="12.75" customHeight="1">
      <c r="C224" s="123"/>
      <c r="D224" s="120"/>
      <c r="E224" s="120"/>
      <c r="O224" s="63"/>
    </row>
    <row r="225" spans="3:15" s="60" customFormat="1" ht="12.75" customHeight="1">
      <c r="C225" s="123"/>
      <c r="D225" s="120"/>
      <c r="E225" s="120"/>
      <c r="O225" s="63"/>
    </row>
    <row r="226" spans="3:15" s="60" customFormat="1" ht="12.75" customHeight="1">
      <c r="C226" s="123"/>
      <c r="D226" s="120"/>
      <c r="E226" s="120"/>
      <c r="O226" s="63"/>
    </row>
    <row r="227" spans="3:15" s="60" customFormat="1" ht="12.75" customHeight="1">
      <c r="C227" s="123"/>
      <c r="D227" s="120"/>
      <c r="E227" s="120"/>
      <c r="O227" s="63"/>
    </row>
    <row r="228" spans="3:15" s="60" customFormat="1" ht="12.75" customHeight="1">
      <c r="C228" s="123"/>
      <c r="D228" s="120"/>
      <c r="E228" s="120"/>
      <c r="O228" s="63"/>
    </row>
    <row r="229" spans="3:15" s="60" customFormat="1" ht="12.75" customHeight="1">
      <c r="C229" s="123"/>
      <c r="D229" s="120"/>
      <c r="E229" s="120"/>
      <c r="O229" s="63"/>
    </row>
    <row r="230" spans="3:15" s="60" customFormat="1" ht="12.75" customHeight="1">
      <c r="C230" s="123"/>
      <c r="D230" s="120"/>
      <c r="E230" s="120"/>
      <c r="O230" s="63"/>
    </row>
    <row r="231" spans="3:15" s="60" customFormat="1" ht="12.75" customHeight="1">
      <c r="C231" s="123"/>
      <c r="D231" s="120"/>
      <c r="E231" s="120"/>
      <c r="O231" s="63"/>
    </row>
    <row r="232" spans="3:15" s="60" customFormat="1" ht="12.75" customHeight="1">
      <c r="C232" s="123"/>
      <c r="D232" s="120"/>
      <c r="E232" s="120"/>
      <c r="O232" s="63"/>
    </row>
    <row r="233" spans="3:15" s="60" customFormat="1" ht="12.75" customHeight="1">
      <c r="C233" s="123"/>
      <c r="D233" s="120"/>
      <c r="E233" s="120"/>
      <c r="O233" s="63"/>
    </row>
    <row r="234" spans="3:15" s="60" customFormat="1" ht="12.75" customHeight="1">
      <c r="C234" s="123"/>
      <c r="D234" s="120"/>
      <c r="E234" s="120"/>
      <c r="O234" s="63"/>
    </row>
    <row r="235" spans="3:15" s="60" customFormat="1" ht="12.75" customHeight="1">
      <c r="C235" s="123"/>
      <c r="D235" s="120"/>
      <c r="E235" s="120"/>
      <c r="O235" s="63"/>
    </row>
    <row r="236" spans="3:15" s="60" customFormat="1" ht="12.75" customHeight="1">
      <c r="C236" s="123"/>
      <c r="D236" s="120"/>
      <c r="E236" s="120"/>
      <c r="O236" s="63"/>
    </row>
    <row r="237" spans="3:15" s="60" customFormat="1" ht="12.75" customHeight="1">
      <c r="C237" s="123"/>
      <c r="D237" s="120"/>
      <c r="E237" s="120"/>
      <c r="O237" s="63"/>
    </row>
    <row r="238" spans="3:15" s="60" customFormat="1" ht="12.75" customHeight="1">
      <c r="C238" s="123"/>
      <c r="D238" s="120"/>
      <c r="E238" s="120"/>
      <c r="O238" s="63"/>
    </row>
    <row r="239" spans="3:15" s="60" customFormat="1" ht="12.75" customHeight="1">
      <c r="C239" s="123"/>
      <c r="D239" s="120"/>
      <c r="E239" s="120"/>
      <c r="O239" s="63"/>
    </row>
    <row r="240" spans="3:15" s="60" customFormat="1" ht="12.75" customHeight="1">
      <c r="C240" s="123"/>
      <c r="D240" s="120"/>
      <c r="E240" s="120"/>
      <c r="O240" s="63"/>
    </row>
    <row r="241" spans="3:15" s="60" customFormat="1" ht="12.75" customHeight="1">
      <c r="C241" s="123"/>
      <c r="D241" s="120"/>
      <c r="E241" s="120"/>
      <c r="O241" s="63"/>
    </row>
    <row r="242" spans="3:15" s="60" customFormat="1" ht="12.75" customHeight="1">
      <c r="C242" s="123"/>
      <c r="D242" s="120"/>
      <c r="E242" s="120"/>
      <c r="O242" s="63"/>
    </row>
    <row r="243" spans="3:15" s="60" customFormat="1" ht="12.75" customHeight="1">
      <c r="C243" s="123"/>
      <c r="D243" s="120"/>
      <c r="E243" s="120"/>
      <c r="O243" s="63"/>
    </row>
    <row r="244" spans="3:15" s="60" customFormat="1" ht="12.75" customHeight="1">
      <c r="C244" s="123"/>
      <c r="D244" s="120"/>
      <c r="E244" s="120"/>
      <c r="O244" s="63"/>
    </row>
    <row r="245" spans="3:15" s="60" customFormat="1" ht="12.75" customHeight="1">
      <c r="C245" s="123"/>
      <c r="D245" s="120"/>
      <c r="E245" s="120"/>
      <c r="O245" s="63"/>
    </row>
    <row r="246" spans="3:15" s="60" customFormat="1" ht="12.75" customHeight="1">
      <c r="C246" s="123"/>
      <c r="D246" s="120"/>
      <c r="E246" s="120"/>
      <c r="O246" s="63"/>
    </row>
    <row r="247" spans="3:15" s="60" customFormat="1" ht="12.75" customHeight="1">
      <c r="C247" s="123"/>
      <c r="D247" s="120"/>
      <c r="E247" s="120"/>
      <c r="O247" s="63"/>
    </row>
    <row r="248" spans="3:15" s="60" customFormat="1" ht="12.75" customHeight="1">
      <c r="C248" s="123"/>
      <c r="D248" s="120"/>
      <c r="E248" s="120"/>
      <c r="O248" s="63"/>
    </row>
    <row r="249" spans="3:15" s="60" customFormat="1" ht="12.75" customHeight="1">
      <c r="C249" s="123"/>
      <c r="D249" s="120"/>
      <c r="E249" s="120"/>
      <c r="O249" s="63"/>
    </row>
    <row r="250" spans="3:15" s="60" customFormat="1" ht="12.75" customHeight="1">
      <c r="C250" s="123"/>
      <c r="D250" s="120"/>
      <c r="E250" s="120"/>
      <c r="O250" s="63"/>
    </row>
    <row r="251" spans="3:15" s="60" customFormat="1" ht="12.75" customHeight="1">
      <c r="C251" s="123"/>
      <c r="D251" s="120"/>
      <c r="E251" s="120"/>
      <c r="O251" s="63"/>
    </row>
    <row r="252" spans="3:15" s="60" customFormat="1" ht="12.75" customHeight="1">
      <c r="C252" s="123"/>
      <c r="D252" s="120"/>
      <c r="E252" s="120"/>
      <c r="O252" s="63"/>
    </row>
    <row r="253" spans="3:15" s="60" customFormat="1" ht="12.75" customHeight="1">
      <c r="C253" s="123"/>
      <c r="D253" s="120"/>
      <c r="E253" s="120"/>
      <c r="O253" s="63"/>
    </row>
    <row r="254" spans="3:15" s="60" customFormat="1" ht="12.75" customHeight="1">
      <c r="C254" s="123"/>
      <c r="D254" s="120"/>
      <c r="E254" s="120"/>
      <c r="O254" s="63"/>
    </row>
    <row r="255" spans="3:15" s="60" customFormat="1" ht="12.75" customHeight="1">
      <c r="C255" s="123"/>
      <c r="D255" s="120"/>
      <c r="E255" s="120"/>
      <c r="O255" s="63"/>
    </row>
    <row r="256" spans="3:15" s="60" customFormat="1" ht="12.75" customHeight="1">
      <c r="C256" s="123"/>
      <c r="D256" s="120"/>
      <c r="E256" s="120"/>
      <c r="O256" s="63"/>
    </row>
    <row r="257" spans="3:15" s="60" customFormat="1" ht="12.75" customHeight="1">
      <c r="C257" s="123"/>
      <c r="D257" s="120"/>
      <c r="E257" s="120"/>
      <c r="O257" s="63"/>
    </row>
    <row r="258" spans="3:15" s="60" customFormat="1" ht="12.75" customHeight="1">
      <c r="C258" s="123"/>
      <c r="D258" s="120"/>
      <c r="O258" s="63"/>
    </row>
    <row r="259" spans="3:15" s="60" customFormat="1" ht="12.75" customHeight="1">
      <c r="C259" s="123"/>
      <c r="D259" s="120"/>
      <c r="O259" s="63"/>
    </row>
    <row r="260" spans="3:15" s="60" customFormat="1" ht="12.75" customHeight="1">
      <c r="C260" s="123"/>
      <c r="D260" s="120"/>
      <c r="O260" s="63"/>
    </row>
    <row r="261" spans="3:15" s="60" customFormat="1" ht="12.75" customHeight="1">
      <c r="C261" s="123"/>
      <c r="D261" s="120"/>
      <c r="O261" s="63"/>
    </row>
    <row r="262" spans="3:15" s="60" customFormat="1" ht="12.75" customHeight="1">
      <c r="C262" s="123"/>
      <c r="D262" s="120"/>
      <c r="O262" s="63"/>
    </row>
    <row r="263" spans="3:15" s="60" customFormat="1" ht="12.75" customHeight="1">
      <c r="C263" s="123"/>
      <c r="D263" s="120"/>
      <c r="O263" s="63"/>
    </row>
    <row r="264" spans="3:15" s="60" customFormat="1" ht="12.75" customHeight="1">
      <c r="C264" s="123"/>
      <c r="D264" s="120"/>
      <c r="O264" s="63"/>
    </row>
    <row r="265" spans="3:15" s="60" customFormat="1" ht="12.75" customHeight="1">
      <c r="C265" s="123"/>
      <c r="D265" s="120"/>
      <c r="O265" s="63"/>
    </row>
    <row r="266" spans="3:15" s="60" customFormat="1" ht="12.75" customHeight="1">
      <c r="C266" s="123"/>
      <c r="D266" s="120"/>
      <c r="O266" s="63"/>
    </row>
    <row r="267" spans="3:15" s="60" customFormat="1" ht="12.75" customHeight="1">
      <c r="C267" s="123"/>
      <c r="D267" s="120"/>
      <c r="O267" s="63"/>
    </row>
    <row r="268" spans="3:15" s="60" customFormat="1" ht="12.75" customHeight="1">
      <c r="C268" s="123"/>
      <c r="D268" s="120"/>
      <c r="O268" s="63"/>
    </row>
    <row r="269" spans="3:15" s="60" customFormat="1" ht="12.75" customHeight="1">
      <c r="C269" s="123"/>
      <c r="D269" s="120"/>
      <c r="O269" s="63"/>
    </row>
    <row r="270" spans="3:15" s="60" customFormat="1" ht="12.75" customHeight="1">
      <c r="C270" s="123"/>
      <c r="D270" s="120"/>
      <c r="O270" s="63"/>
    </row>
    <row r="271" spans="3:15" s="60" customFormat="1" ht="12.75" customHeight="1">
      <c r="C271" s="123"/>
      <c r="D271" s="120"/>
      <c r="O271" s="63"/>
    </row>
    <row r="272" spans="3:15" s="60" customFormat="1" ht="12.75" customHeight="1">
      <c r="C272" s="123"/>
      <c r="D272" s="120"/>
      <c r="O272" s="63"/>
    </row>
    <row r="273" spans="3:15" s="60" customFormat="1" ht="12.75" customHeight="1">
      <c r="C273" s="123"/>
      <c r="D273" s="120"/>
      <c r="O273" s="63"/>
    </row>
    <row r="274" spans="3:15" s="60" customFormat="1" ht="12.75" customHeight="1">
      <c r="C274" s="123"/>
      <c r="D274" s="120"/>
      <c r="O274" s="63"/>
    </row>
    <row r="275" spans="3:15" s="60" customFormat="1" ht="12.75" customHeight="1">
      <c r="C275" s="123"/>
      <c r="D275" s="120"/>
      <c r="O275" s="63"/>
    </row>
    <row r="276" spans="3:15" s="60" customFormat="1" ht="12.75" customHeight="1">
      <c r="C276" s="123"/>
      <c r="D276" s="120"/>
      <c r="O276" s="63"/>
    </row>
    <row r="277" spans="3:15" s="60" customFormat="1" ht="12.75" customHeight="1">
      <c r="C277" s="123"/>
      <c r="D277" s="120"/>
      <c r="O277" s="63"/>
    </row>
    <row r="278" spans="3:15" s="60" customFormat="1" ht="12.75" customHeight="1">
      <c r="C278" s="123"/>
      <c r="D278" s="120"/>
      <c r="O278" s="63"/>
    </row>
    <row r="279" spans="3:15" s="60" customFormat="1" ht="12.75" customHeight="1">
      <c r="C279" s="123"/>
      <c r="D279" s="120"/>
      <c r="O279" s="63"/>
    </row>
    <row r="280" spans="3:15" s="60" customFormat="1" ht="12.75" customHeight="1">
      <c r="C280" s="123"/>
      <c r="D280" s="120"/>
      <c r="O280" s="63"/>
    </row>
    <row r="281" spans="3:15" s="60" customFormat="1" ht="12.75" customHeight="1">
      <c r="C281" s="123"/>
      <c r="D281" s="120"/>
      <c r="O281" s="63"/>
    </row>
    <row r="282" spans="3:15" s="60" customFormat="1" ht="12.75" customHeight="1">
      <c r="C282" s="123"/>
      <c r="D282" s="120"/>
      <c r="O282" s="63"/>
    </row>
    <row r="283" spans="3:15" s="60" customFormat="1" ht="12.75" customHeight="1">
      <c r="C283" s="123"/>
      <c r="D283" s="120"/>
      <c r="O283" s="63"/>
    </row>
    <row r="284" spans="3:15" s="60" customFormat="1" ht="12.75" customHeight="1">
      <c r="C284" s="123"/>
      <c r="D284" s="120"/>
      <c r="O284" s="63"/>
    </row>
    <row r="285" spans="3:15" s="60" customFormat="1" ht="12.75" customHeight="1">
      <c r="C285" s="123"/>
      <c r="D285" s="120"/>
      <c r="O285" s="63"/>
    </row>
    <row r="286" spans="3:15" s="60" customFormat="1" ht="12.75" customHeight="1">
      <c r="C286" s="123"/>
      <c r="D286" s="120"/>
      <c r="O286" s="63"/>
    </row>
    <row r="287" spans="3:15" s="60" customFormat="1" ht="12.75" customHeight="1">
      <c r="C287" s="123"/>
      <c r="D287" s="120"/>
      <c r="O287" s="63"/>
    </row>
    <row r="288" spans="3:15" s="60" customFormat="1" ht="12.75" customHeight="1">
      <c r="C288" s="123"/>
      <c r="D288" s="120"/>
      <c r="O288" s="63"/>
    </row>
    <row r="289" spans="3:15" s="60" customFormat="1" ht="12.75" customHeight="1">
      <c r="C289" s="123"/>
      <c r="D289" s="120"/>
      <c r="O289" s="63"/>
    </row>
    <row r="290" spans="3:15" s="60" customFormat="1" ht="12.75" customHeight="1">
      <c r="C290" s="123"/>
      <c r="D290" s="120"/>
      <c r="O290" s="63"/>
    </row>
    <row r="291" spans="3:15" s="60" customFormat="1" ht="12.75" customHeight="1">
      <c r="C291" s="123"/>
      <c r="D291" s="120"/>
      <c r="O291" s="63"/>
    </row>
    <row r="292" spans="3:15" s="60" customFormat="1" ht="12.75" customHeight="1">
      <c r="C292" s="123"/>
      <c r="D292" s="120"/>
      <c r="O292" s="63"/>
    </row>
    <row r="293" spans="3:15" s="60" customFormat="1" ht="12.75" customHeight="1">
      <c r="C293" s="123"/>
      <c r="D293" s="120"/>
      <c r="O293" s="63"/>
    </row>
    <row r="294" spans="3:15" s="60" customFormat="1" ht="12.75" customHeight="1">
      <c r="C294" s="123"/>
      <c r="D294" s="120"/>
      <c r="O294" s="63"/>
    </row>
    <row r="295" spans="3:15" s="60" customFormat="1" ht="12.75" customHeight="1">
      <c r="C295" s="123"/>
      <c r="D295" s="120"/>
      <c r="O295" s="63"/>
    </row>
    <row r="296" spans="3:15" s="60" customFormat="1" ht="12.75" customHeight="1">
      <c r="C296" s="123"/>
      <c r="D296" s="120"/>
      <c r="O296" s="63"/>
    </row>
    <row r="297" spans="3:15" s="60" customFormat="1" ht="12.75" customHeight="1">
      <c r="C297" s="123"/>
      <c r="D297" s="120"/>
      <c r="O297" s="63"/>
    </row>
    <row r="298" spans="3:15" s="60" customFormat="1" ht="12.75" customHeight="1">
      <c r="C298" s="123"/>
      <c r="D298" s="120"/>
      <c r="O298" s="63"/>
    </row>
    <row r="299" spans="3:15" s="60" customFormat="1" ht="12.75" customHeight="1">
      <c r="C299" s="123"/>
      <c r="D299" s="120"/>
      <c r="O299" s="63"/>
    </row>
    <row r="300" spans="3:15" s="60" customFormat="1" ht="12.75" customHeight="1">
      <c r="C300" s="123"/>
      <c r="D300" s="120"/>
      <c r="O300" s="63"/>
    </row>
    <row r="301" spans="3:15" s="60" customFormat="1" ht="12.75" customHeight="1">
      <c r="C301" s="123"/>
      <c r="D301" s="120"/>
      <c r="O301" s="63"/>
    </row>
    <row r="302" spans="3:15" s="60" customFormat="1" ht="12.75" customHeight="1">
      <c r="C302" s="123"/>
      <c r="D302" s="120"/>
      <c r="O302" s="63"/>
    </row>
    <row r="303" spans="3:15" s="60" customFormat="1" ht="12.75" customHeight="1">
      <c r="C303" s="123"/>
      <c r="D303" s="120"/>
      <c r="O303" s="63"/>
    </row>
    <row r="304" spans="3:15" s="60" customFormat="1" ht="12.75" customHeight="1">
      <c r="C304" s="123"/>
      <c r="D304" s="120"/>
      <c r="O304" s="63"/>
    </row>
    <row r="305" spans="3:15" s="60" customFormat="1" ht="12.75" customHeight="1">
      <c r="C305" s="123"/>
      <c r="D305" s="120"/>
      <c r="O305" s="63"/>
    </row>
    <row r="306" spans="3:15" s="60" customFormat="1" ht="12.75" customHeight="1">
      <c r="C306" s="123"/>
      <c r="D306" s="120"/>
      <c r="O306" s="63"/>
    </row>
    <row r="307" spans="3:15" s="60" customFormat="1" ht="12.75" customHeight="1">
      <c r="C307" s="123"/>
      <c r="D307" s="120"/>
      <c r="O307" s="63"/>
    </row>
    <row r="308" spans="3:15" s="60" customFormat="1" ht="12.75" customHeight="1">
      <c r="C308" s="123"/>
      <c r="D308" s="120"/>
      <c r="O308" s="63"/>
    </row>
    <row r="309" spans="3:15" s="60" customFormat="1" ht="12.75" customHeight="1">
      <c r="C309" s="123"/>
      <c r="D309" s="120"/>
      <c r="O309" s="63"/>
    </row>
    <row r="310" spans="3:15" s="60" customFormat="1" ht="12.75" customHeight="1">
      <c r="C310" s="123"/>
      <c r="D310" s="120"/>
      <c r="O310" s="63"/>
    </row>
    <row r="311" spans="3:15" s="60" customFormat="1" ht="12.75" customHeight="1">
      <c r="C311" s="123"/>
      <c r="D311" s="120"/>
      <c r="O311" s="63"/>
    </row>
    <row r="312" spans="3:15" s="60" customFormat="1" ht="12.75" customHeight="1">
      <c r="C312" s="123"/>
      <c r="D312" s="120"/>
      <c r="O312" s="63"/>
    </row>
    <row r="313" spans="3:15" s="60" customFormat="1" ht="12.75" customHeight="1">
      <c r="C313" s="123"/>
      <c r="D313" s="120"/>
      <c r="O313" s="63"/>
    </row>
    <row r="314" spans="3:15" s="60" customFormat="1" ht="12.75" customHeight="1">
      <c r="C314" s="123"/>
      <c r="D314" s="120"/>
      <c r="O314" s="63"/>
    </row>
    <row r="315" spans="3:15" s="60" customFormat="1" ht="12.75" customHeight="1">
      <c r="C315" s="123"/>
      <c r="D315" s="120"/>
      <c r="O315" s="63"/>
    </row>
    <row r="316" spans="3:15" s="60" customFormat="1" ht="12.75" customHeight="1">
      <c r="C316" s="123"/>
      <c r="D316" s="120"/>
      <c r="O316" s="63"/>
    </row>
    <row r="317" spans="3:15" s="60" customFormat="1" ht="12.75" customHeight="1">
      <c r="C317" s="123"/>
      <c r="D317" s="120"/>
      <c r="O317" s="63"/>
    </row>
    <row r="318" spans="3:15" s="60" customFormat="1" ht="12.75" customHeight="1">
      <c r="C318" s="123"/>
      <c r="D318" s="120"/>
      <c r="O318" s="63"/>
    </row>
    <row r="319" spans="3:15" s="60" customFormat="1" ht="12.75" customHeight="1">
      <c r="C319" s="123"/>
      <c r="D319" s="120"/>
      <c r="O319" s="63"/>
    </row>
    <row r="320" spans="3:15" s="60" customFormat="1" ht="12.75" customHeight="1">
      <c r="C320" s="123"/>
      <c r="D320" s="120"/>
      <c r="O320" s="63"/>
    </row>
    <row r="321" spans="3:15" s="60" customFormat="1" ht="12.75" customHeight="1">
      <c r="C321" s="123"/>
      <c r="D321" s="120"/>
      <c r="O321" s="63"/>
    </row>
    <row r="322" spans="3:15" s="60" customFormat="1" ht="12.75" customHeight="1">
      <c r="C322" s="123"/>
      <c r="D322" s="120"/>
      <c r="O322" s="63"/>
    </row>
    <row r="323" spans="3:15" s="60" customFormat="1" ht="12.75" customHeight="1">
      <c r="C323" s="123"/>
      <c r="D323" s="120"/>
      <c r="O323" s="63"/>
    </row>
    <row r="324" spans="3:15" s="60" customFormat="1" ht="12.75" customHeight="1">
      <c r="C324" s="123"/>
      <c r="D324" s="120"/>
      <c r="O324" s="63"/>
    </row>
    <row r="325" spans="3:15" s="60" customFormat="1" ht="12.75" customHeight="1">
      <c r="C325" s="123"/>
      <c r="D325" s="120"/>
      <c r="O325" s="63"/>
    </row>
    <row r="326" spans="3:15" s="60" customFormat="1" ht="12.75" customHeight="1">
      <c r="C326" s="123"/>
      <c r="D326" s="120"/>
      <c r="O326" s="63"/>
    </row>
    <row r="327" spans="3:15" s="60" customFormat="1" ht="12.75" customHeight="1">
      <c r="C327" s="123"/>
      <c r="D327" s="120"/>
      <c r="O327" s="63"/>
    </row>
    <row r="328" spans="3:15" s="60" customFormat="1" ht="12.75" customHeight="1">
      <c r="C328" s="123"/>
      <c r="D328" s="120"/>
      <c r="O328" s="63"/>
    </row>
    <row r="329" spans="3:15" s="60" customFormat="1" ht="12.75" customHeight="1">
      <c r="C329" s="123"/>
      <c r="D329" s="120"/>
      <c r="O329" s="63"/>
    </row>
    <row r="330" spans="3:15" s="60" customFormat="1" ht="12.75" customHeight="1">
      <c r="C330" s="123"/>
      <c r="D330" s="120"/>
      <c r="O330" s="63"/>
    </row>
    <row r="331" spans="3:15" s="60" customFormat="1" ht="12.75" customHeight="1">
      <c r="C331" s="123"/>
      <c r="D331" s="120"/>
      <c r="O331" s="63"/>
    </row>
    <row r="332" spans="3:15" s="60" customFormat="1" ht="12.75" customHeight="1">
      <c r="C332" s="123"/>
      <c r="D332" s="120"/>
      <c r="O332" s="63"/>
    </row>
    <row r="333" spans="3:15" s="60" customFormat="1" ht="12.75" customHeight="1">
      <c r="C333" s="123"/>
      <c r="D333" s="120"/>
      <c r="O333" s="63"/>
    </row>
    <row r="334" spans="3:15" s="60" customFormat="1" ht="12.75" customHeight="1">
      <c r="C334" s="123"/>
      <c r="D334" s="120"/>
      <c r="O334" s="63"/>
    </row>
    <row r="335" spans="3:15" s="60" customFormat="1" ht="12.75" customHeight="1">
      <c r="C335" s="123"/>
      <c r="D335" s="120"/>
      <c r="O335" s="63"/>
    </row>
    <row r="336" spans="3:15" s="60" customFormat="1" ht="12.75" customHeight="1">
      <c r="C336" s="123"/>
      <c r="D336" s="120"/>
      <c r="O336" s="63"/>
    </row>
    <row r="337" spans="3:15" s="60" customFormat="1" ht="12.75" customHeight="1">
      <c r="C337" s="123"/>
      <c r="D337" s="120"/>
      <c r="O337" s="63"/>
    </row>
    <row r="338" spans="3:15" s="60" customFormat="1" ht="12.75" customHeight="1">
      <c r="C338" s="123"/>
      <c r="D338" s="120"/>
      <c r="O338" s="63"/>
    </row>
    <row r="339" spans="3:15" s="60" customFormat="1" ht="12.75" customHeight="1">
      <c r="C339" s="123"/>
      <c r="D339" s="120"/>
      <c r="O339" s="63"/>
    </row>
    <row r="340" spans="3:15" s="60" customFormat="1" ht="12.75" customHeight="1">
      <c r="C340" s="123"/>
      <c r="D340" s="120"/>
      <c r="O340" s="63"/>
    </row>
    <row r="341" spans="3:15" s="60" customFormat="1" ht="12.75" customHeight="1">
      <c r="C341" s="123"/>
      <c r="D341" s="120"/>
      <c r="O341" s="63"/>
    </row>
    <row r="342" spans="3:15" s="60" customFormat="1" ht="12.75" customHeight="1">
      <c r="C342" s="123"/>
      <c r="D342" s="120"/>
      <c r="O342" s="63"/>
    </row>
    <row r="343" spans="3:15" s="60" customFormat="1" ht="12.75" customHeight="1">
      <c r="C343" s="123"/>
      <c r="D343" s="120"/>
      <c r="O343" s="63"/>
    </row>
    <row r="344" spans="3:15" s="60" customFormat="1" ht="12.75" customHeight="1">
      <c r="C344" s="123"/>
      <c r="D344" s="120"/>
      <c r="O344" s="63"/>
    </row>
    <row r="345" spans="3:15" s="60" customFormat="1" ht="12.75" customHeight="1">
      <c r="C345" s="123"/>
      <c r="D345" s="120"/>
      <c r="O345" s="63"/>
    </row>
    <row r="346" spans="3:15" s="60" customFormat="1" ht="12.75" customHeight="1">
      <c r="C346" s="123"/>
      <c r="D346" s="120"/>
      <c r="O346" s="63"/>
    </row>
    <row r="347" spans="3:15" s="60" customFormat="1" ht="12.75" customHeight="1">
      <c r="C347" s="123"/>
      <c r="D347" s="120"/>
      <c r="O347" s="63"/>
    </row>
    <row r="348" spans="3:15" s="60" customFormat="1" ht="12.75" customHeight="1">
      <c r="C348" s="123"/>
      <c r="D348" s="120"/>
      <c r="O348" s="63"/>
    </row>
    <row r="349" spans="3:15" s="60" customFormat="1" ht="12.75" customHeight="1">
      <c r="C349" s="123"/>
      <c r="D349" s="120"/>
      <c r="O349" s="63"/>
    </row>
    <row r="350" spans="3:15" s="60" customFormat="1" ht="12.75" customHeight="1">
      <c r="C350" s="123"/>
      <c r="D350" s="120"/>
      <c r="O350" s="63"/>
    </row>
    <row r="351" spans="3:15" s="60" customFormat="1" ht="12.75" customHeight="1">
      <c r="C351" s="123"/>
      <c r="D351" s="120"/>
      <c r="O351" s="63"/>
    </row>
    <row r="352" spans="3:15" s="60" customFormat="1" ht="12.75" customHeight="1">
      <c r="C352" s="123"/>
      <c r="D352" s="120"/>
      <c r="O352" s="63"/>
    </row>
    <row r="353" spans="3:15" s="60" customFormat="1" ht="12.75" customHeight="1">
      <c r="C353" s="123"/>
      <c r="D353" s="120"/>
      <c r="O353" s="63"/>
    </row>
    <row r="354" spans="3:15" s="60" customFormat="1" ht="12.75" customHeight="1">
      <c r="C354" s="123"/>
      <c r="D354" s="120"/>
      <c r="O354" s="63"/>
    </row>
    <row r="355" spans="3:15" s="60" customFormat="1" ht="12.75" customHeight="1">
      <c r="C355" s="123"/>
      <c r="D355" s="120"/>
      <c r="O355" s="63"/>
    </row>
    <row r="356" spans="3:15" s="60" customFormat="1" ht="12.75" customHeight="1">
      <c r="C356" s="123"/>
      <c r="D356" s="120"/>
      <c r="O356" s="63"/>
    </row>
    <row r="357" spans="3:15" s="60" customFormat="1" ht="12.75" customHeight="1">
      <c r="C357" s="123"/>
      <c r="D357" s="120"/>
      <c r="O357" s="63"/>
    </row>
    <row r="358" spans="3:15" s="60" customFormat="1" ht="12.75" customHeight="1">
      <c r="C358" s="123"/>
      <c r="D358" s="120"/>
      <c r="O358" s="63"/>
    </row>
    <row r="359" spans="3:15" s="60" customFormat="1" ht="12.75" customHeight="1">
      <c r="C359" s="123"/>
      <c r="D359" s="120"/>
      <c r="O359" s="63"/>
    </row>
    <row r="360" spans="3:15" s="60" customFormat="1" ht="12.75" customHeight="1">
      <c r="C360" s="123"/>
      <c r="D360" s="120"/>
      <c r="O360" s="63"/>
    </row>
    <row r="361" spans="3:15" s="60" customFormat="1" ht="12.75" customHeight="1">
      <c r="C361" s="123"/>
      <c r="D361" s="120"/>
      <c r="O361" s="63"/>
    </row>
    <row r="362" spans="3:15" s="60" customFormat="1" ht="12.75" customHeight="1">
      <c r="C362" s="123"/>
      <c r="D362" s="120"/>
      <c r="O362" s="63"/>
    </row>
    <row r="363" spans="3:15" s="60" customFormat="1" ht="12.75" customHeight="1">
      <c r="C363" s="123"/>
      <c r="D363" s="120"/>
      <c r="O363" s="63"/>
    </row>
    <row r="364" spans="3:15" s="60" customFormat="1" ht="12.75" customHeight="1">
      <c r="C364" s="123"/>
      <c r="D364" s="120"/>
      <c r="O364" s="63"/>
    </row>
    <row r="365" spans="3:15" s="60" customFormat="1" ht="12.75" customHeight="1">
      <c r="C365" s="123"/>
      <c r="D365" s="120"/>
      <c r="O365" s="63"/>
    </row>
    <row r="366" spans="3:15" s="60" customFormat="1" ht="12.75" customHeight="1">
      <c r="C366" s="123"/>
      <c r="D366" s="120"/>
      <c r="O366" s="63"/>
    </row>
    <row r="367" spans="3:15" s="60" customFormat="1" ht="12.75" customHeight="1">
      <c r="C367" s="123"/>
      <c r="D367" s="120"/>
      <c r="O367" s="63"/>
    </row>
    <row r="368" spans="3:15" s="60" customFormat="1" ht="12.75" customHeight="1">
      <c r="C368" s="123"/>
      <c r="D368" s="120"/>
      <c r="O368" s="63"/>
    </row>
    <row r="369" spans="3:15" s="60" customFormat="1" ht="12.75" customHeight="1">
      <c r="C369" s="123"/>
      <c r="D369" s="120"/>
      <c r="O369" s="63"/>
    </row>
    <row r="370" spans="3:15" s="60" customFormat="1" ht="12.75" customHeight="1">
      <c r="C370" s="123"/>
      <c r="D370" s="120"/>
      <c r="O370" s="63"/>
    </row>
    <row r="371" spans="3:15" s="60" customFormat="1" ht="12.75" customHeight="1">
      <c r="C371" s="123"/>
      <c r="D371" s="120"/>
      <c r="O371" s="63"/>
    </row>
    <row r="372" spans="3:15" s="60" customFormat="1" ht="12.75" customHeight="1">
      <c r="C372" s="123"/>
      <c r="D372" s="120"/>
      <c r="O372" s="63"/>
    </row>
    <row r="373" spans="3:15" s="60" customFormat="1" ht="12.75" customHeight="1">
      <c r="C373" s="123"/>
      <c r="D373" s="120"/>
      <c r="O373" s="63"/>
    </row>
    <row r="374" spans="3:15" s="60" customFormat="1" ht="12.75" customHeight="1">
      <c r="C374" s="123"/>
      <c r="D374" s="120"/>
      <c r="O374" s="63"/>
    </row>
    <row r="375" spans="3:15" s="60" customFormat="1" ht="12.75" customHeight="1">
      <c r="C375" s="123"/>
      <c r="D375" s="120"/>
      <c r="O375" s="63"/>
    </row>
    <row r="376" spans="3:15" s="60" customFormat="1" ht="12.75" customHeight="1">
      <c r="C376" s="123"/>
      <c r="D376" s="120"/>
      <c r="O376" s="63"/>
    </row>
    <row r="377" spans="3:15" s="60" customFormat="1" ht="12.75" customHeight="1">
      <c r="C377" s="123"/>
      <c r="D377" s="120"/>
      <c r="O377" s="63"/>
    </row>
    <row r="378" spans="3:15" s="60" customFormat="1" ht="12.75" customHeight="1">
      <c r="C378" s="123"/>
      <c r="D378" s="120"/>
      <c r="O378" s="63"/>
    </row>
    <row r="379" spans="3:15" s="60" customFormat="1" ht="12.75" customHeight="1">
      <c r="C379" s="123"/>
      <c r="D379" s="120"/>
      <c r="O379" s="63"/>
    </row>
    <row r="380" spans="3:15" s="60" customFormat="1" ht="12.75" customHeight="1">
      <c r="C380" s="123"/>
      <c r="D380" s="120"/>
      <c r="O380" s="63"/>
    </row>
    <row r="381" spans="3:15" s="60" customFormat="1" ht="12.75" customHeight="1">
      <c r="C381" s="123"/>
      <c r="D381" s="120"/>
      <c r="O381" s="63"/>
    </row>
    <row r="382" spans="3:15" s="60" customFormat="1" ht="12.75" customHeight="1">
      <c r="C382" s="123"/>
      <c r="D382" s="120"/>
      <c r="O382" s="63"/>
    </row>
    <row r="383" spans="3:15" s="60" customFormat="1" ht="12.75" customHeight="1">
      <c r="C383" s="123"/>
      <c r="D383" s="120"/>
      <c r="O383" s="63"/>
    </row>
    <row r="384" spans="3:15" s="60" customFormat="1" ht="12.75" customHeight="1">
      <c r="C384" s="123"/>
      <c r="D384" s="120"/>
      <c r="O384" s="63"/>
    </row>
    <row r="385" spans="3:15" s="60" customFormat="1" ht="12.75" customHeight="1">
      <c r="C385" s="123"/>
      <c r="D385" s="120"/>
      <c r="O385" s="63"/>
    </row>
    <row r="386" spans="3:15" s="60" customFormat="1" ht="12.75" customHeight="1">
      <c r="C386" s="123"/>
      <c r="D386" s="120"/>
      <c r="O386" s="63"/>
    </row>
    <row r="387" spans="3:15" s="60" customFormat="1" ht="12.75" customHeight="1">
      <c r="C387" s="123"/>
      <c r="D387" s="120"/>
      <c r="O387" s="63"/>
    </row>
    <row r="388" spans="3:15" s="60" customFormat="1" ht="12.75" customHeight="1">
      <c r="C388" s="123"/>
      <c r="D388" s="120"/>
      <c r="O388" s="63"/>
    </row>
    <row r="389" spans="3:15" s="60" customFormat="1" ht="12.75" customHeight="1">
      <c r="C389" s="123"/>
      <c r="D389" s="120"/>
      <c r="O389" s="63"/>
    </row>
    <row r="390" spans="3:15" s="60" customFormat="1" ht="12.75" customHeight="1">
      <c r="C390" s="123"/>
      <c r="D390" s="120"/>
      <c r="O390" s="63"/>
    </row>
    <row r="391" spans="3:15" s="60" customFormat="1" ht="12.75" customHeight="1">
      <c r="C391" s="123"/>
      <c r="D391" s="120"/>
      <c r="O391" s="63"/>
    </row>
    <row r="392" spans="3:15" s="60" customFormat="1" ht="12.75" customHeight="1">
      <c r="C392" s="123"/>
      <c r="D392" s="120"/>
      <c r="O392" s="63"/>
    </row>
    <row r="393" spans="3:15" s="60" customFormat="1" ht="12.75" customHeight="1">
      <c r="C393" s="123"/>
      <c r="D393" s="120"/>
      <c r="O393" s="63"/>
    </row>
    <row r="394" spans="3:15" s="60" customFormat="1" ht="12.75" customHeight="1">
      <c r="C394" s="123"/>
      <c r="D394" s="120"/>
      <c r="O394" s="63"/>
    </row>
    <row r="395" spans="3:15" s="60" customFormat="1" ht="12.75" customHeight="1">
      <c r="C395" s="123"/>
      <c r="D395" s="120"/>
      <c r="O395" s="63"/>
    </row>
    <row r="396" spans="3:15" s="60" customFormat="1" ht="12.75" customHeight="1">
      <c r="C396" s="123"/>
      <c r="D396" s="120"/>
      <c r="O396" s="63"/>
    </row>
    <row r="397" spans="3:15" s="60" customFormat="1" ht="12.75" customHeight="1">
      <c r="C397" s="123"/>
      <c r="D397" s="120"/>
      <c r="O397" s="63"/>
    </row>
    <row r="398" spans="3:15" s="60" customFormat="1" ht="12.75" customHeight="1">
      <c r="C398" s="124"/>
      <c r="D398" s="120"/>
      <c r="O398" s="63"/>
    </row>
    <row r="399" spans="3:15" s="60" customFormat="1" ht="12.75" customHeight="1">
      <c r="C399" s="125"/>
      <c r="D399" s="120"/>
      <c r="O399" s="63"/>
    </row>
    <row r="400" spans="3:15" s="60" customFormat="1" ht="12.75" customHeight="1">
      <c r="C400" s="123"/>
      <c r="D400" s="120"/>
      <c r="O400" s="63"/>
    </row>
    <row r="401" spans="3:15" s="60" customFormat="1" ht="12.75" customHeight="1">
      <c r="C401" s="123"/>
      <c r="D401" s="120"/>
      <c r="O401" s="63"/>
    </row>
    <row r="402" spans="3:15" s="60" customFormat="1" ht="12.75" customHeight="1">
      <c r="C402" s="123"/>
      <c r="D402" s="120"/>
      <c r="O402" s="63"/>
    </row>
    <row r="403" spans="3:15" s="60" customFormat="1" ht="12.75" customHeight="1">
      <c r="C403" s="123"/>
      <c r="D403" s="120"/>
      <c r="O403" s="63"/>
    </row>
    <row r="404" spans="3:15" s="60" customFormat="1" ht="12.75" customHeight="1">
      <c r="C404" s="123"/>
      <c r="D404" s="120"/>
      <c r="O404" s="63"/>
    </row>
    <row r="405" spans="3:15" s="60" customFormat="1" ht="12.75" customHeight="1">
      <c r="C405" s="123"/>
      <c r="D405" s="120"/>
      <c r="O405" s="63"/>
    </row>
    <row r="406" spans="3:15" s="60" customFormat="1" ht="12.75" customHeight="1">
      <c r="C406" s="123"/>
      <c r="D406" s="120"/>
      <c r="O406" s="63"/>
    </row>
    <row r="407" spans="3:15" s="60" customFormat="1" ht="12.75" customHeight="1">
      <c r="C407" s="123"/>
      <c r="D407" s="120"/>
      <c r="O407" s="63"/>
    </row>
    <row r="408" spans="3:15" s="60" customFormat="1" ht="12.75" customHeight="1">
      <c r="C408" s="123"/>
      <c r="D408" s="120"/>
      <c r="O408" s="63"/>
    </row>
    <row r="409" spans="3:15" s="60" customFormat="1" ht="12.75" customHeight="1">
      <c r="C409" s="123"/>
      <c r="D409" s="120"/>
      <c r="O409" s="63"/>
    </row>
    <row r="410" spans="3:15" s="60" customFormat="1" ht="12.75" customHeight="1">
      <c r="C410" s="123"/>
      <c r="D410" s="120"/>
      <c r="O410" s="63"/>
    </row>
    <row r="411" spans="3:15" s="60" customFormat="1" ht="12.75" customHeight="1">
      <c r="C411" s="123"/>
      <c r="D411" s="120"/>
      <c r="O411" s="63"/>
    </row>
    <row r="412" spans="3:15" s="60" customFormat="1" ht="12.75" customHeight="1">
      <c r="C412" s="123"/>
      <c r="D412" s="120"/>
      <c r="O412" s="63"/>
    </row>
    <row r="413" spans="3:15" s="60" customFormat="1" ht="12.75" customHeight="1">
      <c r="C413" s="123"/>
      <c r="D413" s="120"/>
      <c r="O413" s="63"/>
    </row>
    <row r="414" spans="3:15" s="60" customFormat="1" ht="12.75" customHeight="1">
      <c r="C414" s="123"/>
      <c r="D414" s="120"/>
      <c r="O414" s="63"/>
    </row>
    <row r="415" spans="3:15" s="60" customFormat="1" ht="12.75" customHeight="1">
      <c r="C415" s="123"/>
      <c r="D415" s="120"/>
      <c r="O415" s="63"/>
    </row>
    <row r="416" spans="3:15" s="60" customFormat="1" ht="12.75" customHeight="1">
      <c r="C416" s="123"/>
      <c r="D416" s="120"/>
      <c r="O416" s="63"/>
    </row>
    <row r="417" spans="3:15" s="60" customFormat="1" ht="12.75" customHeight="1">
      <c r="C417" s="123"/>
      <c r="D417" s="120"/>
      <c r="O417" s="63"/>
    </row>
    <row r="418" spans="3:15" s="60" customFormat="1" ht="12.75" customHeight="1">
      <c r="C418" s="123"/>
      <c r="D418" s="120"/>
      <c r="O418" s="63"/>
    </row>
    <row r="419" s="60" customFormat="1" ht="12.75" customHeight="1">
      <c r="O419" s="63"/>
    </row>
    <row r="420" s="60" customFormat="1" ht="12.75" customHeight="1">
      <c r="O420" s="63"/>
    </row>
    <row r="421" s="60" customFormat="1" ht="12.75" customHeight="1">
      <c r="O421" s="63"/>
    </row>
    <row r="422" s="60" customFormat="1" ht="12.75" customHeight="1">
      <c r="O422" s="63"/>
    </row>
    <row r="423" s="60" customFormat="1" ht="12.75" customHeight="1">
      <c r="O423" s="63"/>
    </row>
    <row r="424" s="60" customFormat="1" ht="12.75" customHeight="1">
      <c r="O424" s="63"/>
    </row>
    <row r="425" s="60" customFormat="1" ht="12.75" customHeight="1">
      <c r="O425" s="63"/>
    </row>
    <row r="426" s="60" customFormat="1" ht="12.75" customHeight="1">
      <c r="O426" s="63"/>
    </row>
    <row r="427" s="60" customFormat="1" ht="12.75" customHeight="1">
      <c r="O427" s="63"/>
    </row>
    <row r="428" s="60" customFormat="1" ht="12.75" customHeight="1">
      <c r="O428" s="63"/>
    </row>
    <row r="429" s="60" customFormat="1" ht="12.75" customHeight="1">
      <c r="O429" s="63"/>
    </row>
    <row r="430" s="60" customFormat="1" ht="12.75" customHeight="1">
      <c r="O430" s="63"/>
    </row>
    <row r="431" s="60" customFormat="1" ht="12.75" customHeight="1">
      <c r="O431" s="63"/>
    </row>
    <row r="432" s="60" customFormat="1" ht="12.75" customHeight="1">
      <c r="O432" s="63"/>
    </row>
    <row r="433" s="60" customFormat="1" ht="12.75" customHeight="1">
      <c r="O433" s="63"/>
    </row>
    <row r="434" s="60" customFormat="1" ht="12.75" customHeight="1">
      <c r="O434" s="63"/>
    </row>
    <row r="435" s="60" customFormat="1" ht="12.75" customHeight="1">
      <c r="O435" s="63"/>
    </row>
    <row r="436" s="60" customFormat="1" ht="12.75" customHeight="1">
      <c r="O436" s="63"/>
    </row>
    <row r="437" s="60" customFormat="1" ht="12.75" customHeight="1">
      <c r="O437" s="63"/>
    </row>
    <row r="438" s="60" customFormat="1" ht="12.75" customHeight="1">
      <c r="O438" s="63"/>
    </row>
    <row r="439" s="60" customFormat="1" ht="12.75" customHeight="1">
      <c r="O439" s="63"/>
    </row>
    <row r="440" s="60" customFormat="1" ht="12.75" customHeight="1">
      <c r="O440" s="63"/>
    </row>
    <row r="441" s="60" customFormat="1" ht="12.75" customHeight="1">
      <c r="O441" s="63"/>
    </row>
    <row r="442" s="60" customFormat="1" ht="12.75" customHeight="1">
      <c r="O442" s="63"/>
    </row>
    <row r="443" s="60" customFormat="1" ht="12.75" customHeight="1">
      <c r="O443" s="63"/>
    </row>
    <row r="444" s="60" customFormat="1" ht="12.75" customHeight="1">
      <c r="O444" s="63"/>
    </row>
    <row r="445" s="60" customFormat="1" ht="12.75" customHeight="1">
      <c r="O445" s="63"/>
    </row>
    <row r="446" s="60" customFormat="1" ht="12.75" customHeight="1">
      <c r="O446" s="63"/>
    </row>
    <row r="447" s="60" customFormat="1" ht="12.75" customHeight="1">
      <c r="O447" s="63"/>
    </row>
    <row r="448" s="60" customFormat="1" ht="12.75" customHeight="1">
      <c r="O448" s="63"/>
    </row>
    <row r="449" s="60" customFormat="1" ht="12.75" customHeight="1">
      <c r="O449" s="63"/>
    </row>
    <row r="450" s="60" customFormat="1" ht="12.75" customHeight="1">
      <c r="O450" s="63"/>
    </row>
    <row r="451" s="60" customFormat="1" ht="12.75" customHeight="1">
      <c r="O451" s="63"/>
    </row>
    <row r="452" s="60" customFormat="1" ht="12.75" customHeight="1">
      <c r="O452" s="63"/>
    </row>
    <row r="453" s="60" customFormat="1" ht="12.75" customHeight="1">
      <c r="O453" s="63"/>
    </row>
    <row r="454" s="60" customFormat="1" ht="12.75" customHeight="1">
      <c r="O454" s="63"/>
    </row>
    <row r="455" s="60" customFormat="1" ht="12.75" customHeight="1">
      <c r="O455" s="63"/>
    </row>
    <row r="456" s="60" customFormat="1" ht="12.75" customHeight="1">
      <c r="O456" s="63"/>
    </row>
    <row r="457" s="60" customFormat="1" ht="12.75" customHeight="1">
      <c r="O457" s="63"/>
    </row>
    <row r="458" s="60" customFormat="1" ht="12.75" customHeight="1">
      <c r="O458" s="63"/>
    </row>
    <row r="459" s="60" customFormat="1" ht="12.75" customHeight="1">
      <c r="O459" s="63"/>
    </row>
    <row r="460" s="60" customFormat="1" ht="12.75" customHeight="1">
      <c r="O460" s="63"/>
    </row>
    <row r="461" s="60" customFormat="1" ht="12.75" customHeight="1">
      <c r="O461" s="63"/>
    </row>
    <row r="462" s="60" customFormat="1" ht="12.75" customHeight="1">
      <c r="O462" s="63"/>
    </row>
    <row r="463" s="60" customFormat="1" ht="12.75" customHeight="1">
      <c r="O463" s="63"/>
    </row>
    <row r="464" s="60" customFormat="1" ht="12.75" customHeight="1">
      <c r="O464" s="63"/>
    </row>
    <row r="465" s="60" customFormat="1" ht="12.75" customHeight="1">
      <c r="O465" s="63"/>
    </row>
    <row r="466" s="60" customFormat="1" ht="12.75" customHeight="1">
      <c r="O466" s="63"/>
    </row>
    <row r="467" s="60" customFormat="1" ht="12.75" customHeight="1">
      <c r="O467" s="63"/>
    </row>
    <row r="468" s="60" customFormat="1" ht="12.75" customHeight="1">
      <c r="O468" s="63"/>
    </row>
    <row r="469" s="60" customFormat="1" ht="12.75" customHeight="1">
      <c r="O469" s="63"/>
    </row>
    <row r="470" s="60" customFormat="1" ht="12.75" customHeight="1">
      <c r="O470" s="63"/>
    </row>
    <row r="471" s="60" customFormat="1" ht="12.75" customHeight="1">
      <c r="O471" s="63"/>
    </row>
    <row r="472" s="60" customFormat="1" ht="12.75" customHeight="1">
      <c r="O472" s="63"/>
    </row>
    <row r="473" s="60" customFormat="1" ht="12.75" customHeight="1"/>
    <row r="474" s="60" customFormat="1" ht="12.75" customHeight="1"/>
    <row r="475" s="60" customFormat="1" ht="12.75" customHeight="1"/>
    <row r="476" s="60" customFormat="1" ht="12.75" customHeight="1"/>
    <row r="477" s="60" customFormat="1" ht="12.75" customHeight="1"/>
    <row r="478" s="60" customFormat="1" ht="12.75" customHeight="1"/>
    <row r="479" s="60" customFormat="1" ht="12.75" customHeight="1"/>
    <row r="480" s="60" customFormat="1" ht="12.75" customHeight="1"/>
    <row r="481" s="60" customFormat="1" ht="12.75" customHeight="1"/>
    <row r="482" s="60" customFormat="1" ht="12.75" customHeight="1"/>
    <row r="483" s="60" customFormat="1" ht="12.75" customHeight="1"/>
    <row r="484" s="60" customFormat="1" ht="12.75" customHeight="1"/>
    <row r="485" s="60" customFormat="1" ht="12.75" customHeight="1"/>
    <row r="486" s="60" customFormat="1" ht="12.75" customHeight="1"/>
    <row r="487" s="60" customFormat="1" ht="12.75" customHeight="1"/>
    <row r="488" s="60" customFormat="1" ht="12.75" customHeight="1"/>
    <row r="489" s="60" customFormat="1" ht="12.75" customHeight="1"/>
    <row r="490" s="60" customFormat="1" ht="12.75" customHeight="1"/>
    <row r="491" s="60" customFormat="1" ht="12.75" customHeight="1"/>
    <row r="492" s="60" customFormat="1" ht="12.75" customHeight="1"/>
    <row r="493" s="60" customFormat="1" ht="12.75" customHeight="1"/>
    <row r="494" s="60" customFormat="1" ht="12.75" customHeight="1"/>
    <row r="495" s="60" customFormat="1" ht="12.75" customHeight="1"/>
    <row r="496" s="60" customFormat="1" ht="12.75" customHeight="1"/>
    <row r="497" s="60" customFormat="1" ht="12.75" customHeight="1"/>
    <row r="498" s="60" customFormat="1" ht="11.25"/>
    <row r="499" s="60" customFormat="1" ht="11.25"/>
    <row r="500" s="60" customFormat="1" ht="11.25"/>
    <row r="501" s="60" customFormat="1" ht="11.25"/>
    <row r="502" s="60" customFormat="1" ht="11.25"/>
    <row r="503" s="60" customFormat="1" ht="11.25"/>
    <row r="504" s="60" customFormat="1" ht="11.25"/>
    <row r="505" s="60" customFormat="1" ht="11.25"/>
    <row r="506" s="60" customFormat="1" ht="11.25"/>
    <row r="507" s="60" customFormat="1" ht="11.25"/>
    <row r="508" s="60" customFormat="1" ht="11.25"/>
    <row r="509" s="60" customFormat="1" ht="11.25"/>
    <row r="510" s="60" customFormat="1" ht="11.25"/>
    <row r="511" s="60" customFormat="1" ht="11.25"/>
    <row r="512" s="60" customFormat="1" ht="11.25"/>
    <row r="513" s="60" customFormat="1" ht="11.25"/>
    <row r="514" s="60" customFormat="1" ht="11.25"/>
    <row r="515" s="60" customFormat="1" ht="11.25"/>
    <row r="516" s="60" customFormat="1" ht="11.25"/>
    <row r="517" s="60" customFormat="1" ht="11.25"/>
    <row r="518" s="60" customFormat="1" ht="11.25"/>
    <row r="519" s="60" customFormat="1" ht="11.25"/>
    <row r="520" s="60" customFormat="1" ht="11.25"/>
    <row r="521" s="60" customFormat="1" ht="11.25"/>
    <row r="522" s="60" customFormat="1" ht="11.25"/>
    <row r="523" s="60" customFormat="1" ht="11.25"/>
    <row r="524" s="60" customFormat="1" ht="11.25"/>
    <row r="525" s="60" customFormat="1" ht="11.25"/>
    <row r="526" s="60" customFormat="1" ht="11.25"/>
    <row r="527" s="60" customFormat="1" ht="11.25"/>
    <row r="528" s="60" customFormat="1" ht="11.25"/>
    <row r="529" s="60" customFormat="1" ht="11.25"/>
    <row r="530" s="60" customFormat="1" ht="11.25"/>
    <row r="531" s="60" customFormat="1" ht="11.25"/>
    <row r="532" s="60" customFormat="1" ht="11.25"/>
    <row r="533" s="60" customFormat="1" ht="11.25"/>
    <row r="534" s="60" customFormat="1" ht="11.25"/>
    <row r="535" s="60" customFormat="1" ht="11.25"/>
    <row r="536" s="60" customFormat="1" ht="11.25"/>
    <row r="537" s="60" customFormat="1" ht="11.25"/>
    <row r="538" s="60" customFormat="1" ht="11.25"/>
    <row r="539" s="60" customFormat="1" ht="11.25"/>
    <row r="540" s="60" customFormat="1" ht="11.25"/>
    <row r="541" s="60" customFormat="1" ht="11.25"/>
    <row r="542" s="60" customFormat="1" ht="11.25"/>
    <row r="543" s="60" customFormat="1" ht="11.25"/>
    <row r="544" s="60" customFormat="1" ht="11.25"/>
    <row r="545" s="60" customFormat="1" ht="11.25"/>
    <row r="546" s="60" customFormat="1" ht="11.25"/>
    <row r="547" s="60" customFormat="1" ht="11.25"/>
    <row r="548" s="60" customFormat="1" ht="11.25"/>
    <row r="549" s="60" customFormat="1" ht="11.25"/>
    <row r="550" s="60" customFormat="1" ht="11.25"/>
    <row r="551" s="60" customFormat="1" ht="11.25"/>
    <row r="552" s="60" customFormat="1" ht="11.25"/>
    <row r="553" s="60" customFormat="1" ht="11.25"/>
    <row r="554" s="60" customFormat="1" ht="11.25"/>
    <row r="555" s="60" customFormat="1" ht="11.25"/>
    <row r="556" s="60" customFormat="1" ht="11.25"/>
    <row r="557" s="60" customFormat="1" ht="11.25"/>
    <row r="558" s="60" customFormat="1" ht="11.25"/>
    <row r="559" s="60" customFormat="1" ht="11.25"/>
    <row r="560" s="60" customFormat="1" ht="11.25"/>
    <row r="561" s="60" customFormat="1" ht="11.25"/>
    <row r="562" s="60" customFormat="1" ht="11.25"/>
    <row r="563" s="60" customFormat="1" ht="11.25"/>
    <row r="564" s="60" customFormat="1" ht="11.25"/>
    <row r="565" s="60" customFormat="1" ht="11.25"/>
    <row r="566" s="60" customFormat="1" ht="11.25"/>
    <row r="567" s="60" customFormat="1" ht="11.25"/>
    <row r="568" s="60" customFormat="1" ht="11.25"/>
    <row r="569" s="60" customFormat="1" ht="11.25"/>
    <row r="570" s="60" customFormat="1" ht="11.25"/>
    <row r="571" s="60" customFormat="1" ht="11.25"/>
    <row r="572" s="60" customFormat="1" ht="11.25"/>
    <row r="573" s="60" customFormat="1" ht="11.25"/>
    <row r="574" s="60" customFormat="1" ht="11.25"/>
    <row r="575" s="60" customFormat="1" ht="11.25"/>
    <row r="576" s="60" customFormat="1" ht="11.25"/>
    <row r="577" s="60" customFormat="1" ht="11.25"/>
    <row r="578" s="60" customFormat="1" ht="11.25"/>
    <row r="579" s="60" customFormat="1" ht="11.25"/>
    <row r="580" s="60" customFormat="1" ht="11.25"/>
    <row r="581" s="60" customFormat="1" ht="11.25"/>
    <row r="582" s="60" customFormat="1" ht="11.25"/>
    <row r="583" s="60" customFormat="1" ht="11.25"/>
    <row r="584" s="60" customFormat="1" ht="11.25"/>
    <row r="585" s="60" customFormat="1" ht="11.25"/>
    <row r="586" s="60" customFormat="1" ht="11.25"/>
    <row r="587" s="60" customFormat="1" ht="11.25"/>
    <row r="588" s="60" customFormat="1" ht="11.25"/>
    <row r="589" s="60" customFormat="1" ht="11.25"/>
    <row r="590" s="60" customFormat="1" ht="11.25"/>
    <row r="591" s="60" customFormat="1" ht="11.25"/>
    <row r="592" s="60" customFormat="1" ht="11.25"/>
    <row r="593" s="60" customFormat="1" ht="11.25"/>
    <row r="594" s="60" customFormat="1" ht="11.25"/>
    <row r="595" s="60" customFormat="1" ht="11.25"/>
    <row r="596" s="60" customFormat="1" ht="11.25"/>
    <row r="597" s="60" customFormat="1" ht="11.25"/>
    <row r="598" s="60" customFormat="1" ht="11.25"/>
    <row r="599" s="60" customFormat="1" ht="11.25"/>
    <row r="600" s="60" customFormat="1" ht="11.25"/>
    <row r="601" s="60" customFormat="1" ht="11.25"/>
    <row r="602" s="60" customFormat="1" ht="11.25"/>
    <row r="603" s="60" customFormat="1" ht="11.25"/>
    <row r="604" s="60" customFormat="1" ht="11.25"/>
    <row r="605" s="60" customFormat="1" ht="11.25"/>
    <row r="606" s="60" customFormat="1" ht="11.25"/>
    <row r="607" s="60" customFormat="1" ht="11.25"/>
    <row r="608" s="60" customFormat="1" ht="11.25"/>
    <row r="609" s="60" customFormat="1" ht="11.25"/>
    <row r="610" s="60" customFormat="1" ht="11.25"/>
    <row r="611" s="60" customFormat="1" ht="11.25"/>
    <row r="612" s="60" customFormat="1" ht="11.25"/>
    <row r="613" s="60" customFormat="1" ht="11.25"/>
    <row r="614" s="60" customFormat="1" ht="11.25"/>
    <row r="615" s="60" customFormat="1" ht="11.25"/>
    <row r="616" s="60" customFormat="1" ht="11.25"/>
    <row r="617" s="60" customFormat="1" ht="11.25"/>
    <row r="618" s="60" customFormat="1" ht="11.25"/>
    <row r="619" s="60" customFormat="1" ht="11.25"/>
    <row r="620" s="60" customFormat="1" ht="11.25"/>
    <row r="621" s="60" customFormat="1" ht="11.25"/>
    <row r="622" s="60" customFormat="1" ht="11.25"/>
    <row r="623" s="60" customFormat="1" ht="11.25"/>
    <row r="624" s="60" customFormat="1" ht="11.25"/>
    <row r="625" s="60" customFormat="1" ht="11.25"/>
    <row r="626" s="60" customFormat="1" ht="11.25"/>
    <row r="627" s="60" customFormat="1" ht="11.25"/>
    <row r="628" s="60" customFormat="1" ht="11.25"/>
    <row r="629" s="60" customFormat="1" ht="11.25"/>
    <row r="630" s="60" customFormat="1" ht="11.25"/>
    <row r="631" s="60" customFormat="1" ht="11.25"/>
    <row r="632" s="60" customFormat="1" ht="11.25"/>
    <row r="633" s="60" customFormat="1" ht="11.25"/>
    <row r="634" s="60" customFormat="1" ht="11.25"/>
    <row r="635" s="60" customFormat="1" ht="11.25"/>
    <row r="636" s="60" customFormat="1" ht="11.25"/>
    <row r="637" s="60" customFormat="1" ht="11.25"/>
    <row r="638" s="60" customFormat="1" ht="11.25"/>
    <row r="639" s="60" customFormat="1" ht="11.25"/>
    <row r="640" s="60" customFormat="1" ht="11.25"/>
    <row r="641" s="60" customFormat="1" ht="11.25"/>
    <row r="642" s="60" customFormat="1" ht="11.25"/>
    <row r="643" s="60" customFormat="1" ht="11.25"/>
    <row r="644" s="60" customFormat="1" ht="11.25"/>
    <row r="645" s="60" customFormat="1" ht="11.25"/>
    <row r="646" s="60" customFormat="1" ht="11.25"/>
    <row r="647" s="60" customFormat="1" ht="11.25"/>
    <row r="648" s="60" customFormat="1" ht="11.25"/>
    <row r="649" s="60" customFormat="1" ht="11.25"/>
    <row r="650" s="60" customFormat="1" ht="11.25"/>
    <row r="651" s="60" customFormat="1" ht="11.25"/>
    <row r="652" s="60" customFormat="1" ht="11.25"/>
    <row r="653" s="60" customFormat="1" ht="11.25"/>
    <row r="654" s="60" customFormat="1" ht="11.25"/>
    <row r="655" s="60" customFormat="1" ht="11.25"/>
    <row r="656" s="60" customFormat="1" ht="11.25"/>
    <row r="657" s="60" customFormat="1" ht="11.25"/>
    <row r="658" s="60" customFormat="1" ht="11.25"/>
    <row r="659" s="60" customFormat="1" ht="11.25"/>
    <row r="660" s="60" customFormat="1" ht="11.25"/>
    <row r="661" s="60" customFormat="1" ht="11.25"/>
    <row r="662" s="60" customFormat="1" ht="11.25"/>
    <row r="663" s="60" customFormat="1" ht="11.25"/>
    <row r="664" s="60" customFormat="1" ht="11.25"/>
    <row r="665" s="60" customFormat="1" ht="11.25"/>
    <row r="666" s="60" customFormat="1" ht="11.25"/>
    <row r="667" s="60" customFormat="1" ht="11.25"/>
    <row r="668" s="60" customFormat="1" ht="11.25"/>
    <row r="669" s="60" customFormat="1" ht="11.25"/>
    <row r="670" s="60" customFormat="1" ht="11.25"/>
    <row r="671" s="60" customFormat="1" ht="11.25"/>
    <row r="672" s="60" customFormat="1" ht="11.25"/>
    <row r="673" s="60" customFormat="1" ht="11.25"/>
    <row r="674" s="60" customFormat="1" ht="11.25"/>
    <row r="675" s="60" customFormat="1" ht="11.25"/>
    <row r="676" s="60" customFormat="1" ht="11.25"/>
    <row r="677" s="60" customFormat="1" ht="11.25"/>
    <row r="678" s="60" customFormat="1" ht="11.25"/>
    <row r="679" s="60" customFormat="1" ht="11.25"/>
    <row r="680" s="60" customFormat="1" ht="11.25"/>
    <row r="681" s="60" customFormat="1" ht="11.25"/>
    <row r="682" s="60" customFormat="1" ht="11.25"/>
    <row r="683" s="60" customFormat="1" ht="11.25"/>
    <row r="684" s="60" customFormat="1" ht="11.25"/>
    <row r="685" s="60" customFormat="1" ht="11.25"/>
    <row r="686" s="60" customFormat="1" ht="11.25"/>
    <row r="687" s="60" customFormat="1" ht="11.25"/>
    <row r="688" s="60" customFormat="1" ht="11.25"/>
    <row r="689" s="60" customFormat="1" ht="11.25"/>
    <row r="690" s="60" customFormat="1" ht="11.25"/>
    <row r="691" s="60" customFormat="1" ht="11.25"/>
    <row r="692" s="60" customFormat="1" ht="11.25"/>
    <row r="693" s="60" customFormat="1" ht="11.25"/>
    <row r="694" s="60" customFormat="1" ht="11.25"/>
    <row r="695" s="60" customFormat="1" ht="11.25"/>
    <row r="696" s="60" customFormat="1" ht="11.25"/>
    <row r="697" s="60" customFormat="1" ht="11.25"/>
    <row r="698" s="60" customFormat="1" ht="11.25"/>
    <row r="699" s="60" customFormat="1" ht="11.25"/>
    <row r="700" s="60" customFormat="1" ht="11.25"/>
    <row r="701" s="60" customFormat="1" ht="11.25"/>
    <row r="702" s="60" customFormat="1" ht="11.25"/>
    <row r="703" s="60" customFormat="1" ht="11.25"/>
    <row r="704" s="60" customFormat="1" ht="11.25"/>
    <row r="705" s="60" customFormat="1" ht="11.25"/>
    <row r="706" s="60" customFormat="1" ht="11.25"/>
    <row r="707" s="60" customFormat="1" ht="11.25"/>
    <row r="708" s="60" customFormat="1" ht="11.25"/>
    <row r="709" s="60" customFormat="1" ht="11.25"/>
    <row r="710" s="60" customFormat="1" ht="11.25"/>
    <row r="711" s="60" customFormat="1" ht="11.25"/>
    <row r="712" s="60" customFormat="1" ht="11.25"/>
    <row r="713" s="60" customFormat="1" ht="11.25"/>
    <row r="714" s="60" customFormat="1" ht="11.25"/>
    <row r="715" s="60" customFormat="1" ht="11.25"/>
    <row r="716" s="60" customFormat="1" ht="11.25"/>
    <row r="717" s="60" customFormat="1" ht="11.25"/>
    <row r="718" s="60" customFormat="1" ht="11.25"/>
    <row r="719" s="60" customFormat="1" ht="11.25"/>
    <row r="720" s="60" customFormat="1" ht="11.25"/>
    <row r="721" s="60" customFormat="1" ht="11.25"/>
    <row r="722" s="60" customFormat="1" ht="11.25"/>
    <row r="723" s="60" customFormat="1" ht="11.25"/>
    <row r="724" s="60" customFormat="1" ht="11.25"/>
    <row r="725" s="60" customFormat="1" ht="11.25"/>
    <row r="726" s="60" customFormat="1" ht="11.25"/>
    <row r="727" s="60" customFormat="1" ht="11.25"/>
    <row r="728" s="60" customFormat="1" ht="11.25"/>
    <row r="729" s="60" customFormat="1" ht="11.25"/>
    <row r="730" s="60" customFormat="1" ht="11.25"/>
    <row r="731" s="60" customFormat="1" ht="11.25"/>
    <row r="732" s="60" customFormat="1" ht="11.25"/>
    <row r="733" s="60" customFormat="1" ht="11.25"/>
    <row r="734" s="60" customFormat="1" ht="11.25"/>
    <row r="735" s="60" customFormat="1" ht="11.25"/>
    <row r="736" s="60" customFormat="1" ht="11.25"/>
    <row r="737" s="60" customFormat="1" ht="11.25"/>
    <row r="738" s="60" customFormat="1" ht="11.25"/>
    <row r="739" s="60" customFormat="1" ht="11.25"/>
    <row r="740" s="60" customFormat="1" ht="11.25"/>
    <row r="741" s="60" customFormat="1" ht="11.25"/>
    <row r="742" s="60" customFormat="1" ht="11.25"/>
    <row r="743" s="60" customFormat="1" ht="11.25"/>
    <row r="744" s="60" customFormat="1" ht="11.25"/>
    <row r="745" s="60" customFormat="1" ht="11.25"/>
    <row r="746" s="60" customFormat="1" ht="11.25"/>
    <row r="747" s="60" customFormat="1" ht="11.25"/>
    <row r="748" s="60" customFormat="1" ht="11.25"/>
    <row r="749" s="60" customFormat="1" ht="11.25"/>
    <row r="750" s="60" customFormat="1" ht="11.25"/>
    <row r="751" s="60" customFormat="1" ht="11.25"/>
    <row r="752" s="60" customFormat="1" ht="11.25"/>
    <row r="753" s="60" customFormat="1" ht="11.25"/>
    <row r="754" s="60" customFormat="1" ht="11.25"/>
    <row r="755" s="60" customFormat="1" ht="11.25"/>
    <row r="756" s="60" customFormat="1" ht="11.25"/>
    <row r="757" s="60" customFormat="1" ht="11.25"/>
    <row r="758" s="60" customFormat="1" ht="11.25"/>
    <row r="759" s="60" customFormat="1" ht="11.25"/>
    <row r="760" s="60" customFormat="1" ht="11.25"/>
    <row r="761" s="60" customFormat="1" ht="11.25"/>
    <row r="762" s="60" customFormat="1" ht="11.25"/>
    <row r="763" s="60" customFormat="1" ht="11.25"/>
    <row r="764" s="60" customFormat="1" ht="11.25"/>
    <row r="765" s="60" customFormat="1" ht="11.25"/>
    <row r="766" s="60" customFormat="1" ht="11.25"/>
    <row r="767" s="60" customFormat="1" ht="11.25"/>
    <row r="768" s="60" customFormat="1" ht="11.25"/>
    <row r="769" s="60" customFormat="1" ht="11.25"/>
    <row r="770" s="60" customFormat="1" ht="11.25"/>
    <row r="771" s="60" customFormat="1" ht="11.25"/>
    <row r="772" s="60" customFormat="1" ht="11.25"/>
    <row r="773" s="60" customFormat="1" ht="11.25"/>
    <row r="774" s="60" customFormat="1" ht="11.25"/>
    <row r="775" s="60" customFormat="1" ht="11.25"/>
    <row r="776" s="60" customFormat="1" ht="11.25"/>
    <row r="777" s="60" customFormat="1" ht="11.25"/>
    <row r="778" s="60" customFormat="1" ht="11.25"/>
    <row r="779" s="60" customFormat="1" ht="11.25"/>
    <row r="780" s="60" customFormat="1" ht="11.25"/>
    <row r="781" s="60" customFormat="1" ht="11.25"/>
    <row r="782" s="60" customFormat="1" ht="11.25"/>
    <row r="783" s="60" customFormat="1" ht="11.25"/>
    <row r="784" s="60" customFormat="1" ht="11.25"/>
    <row r="785" s="60" customFormat="1" ht="11.25"/>
    <row r="786" s="60" customFormat="1" ht="11.25"/>
    <row r="787" s="60" customFormat="1" ht="11.25"/>
    <row r="788" s="60" customFormat="1" ht="11.25"/>
    <row r="789" s="60" customFormat="1" ht="11.25"/>
    <row r="790" s="60" customFormat="1" ht="11.25"/>
    <row r="791" s="60" customFormat="1" ht="11.25"/>
    <row r="792" s="60" customFormat="1" ht="11.25"/>
    <row r="793" s="60" customFormat="1" ht="11.25"/>
    <row r="794" s="60" customFormat="1" ht="11.25"/>
    <row r="795" s="60" customFormat="1" ht="11.25"/>
    <row r="796" s="60" customFormat="1" ht="11.25"/>
    <row r="797" s="60" customFormat="1" ht="11.25"/>
    <row r="798" s="60" customFormat="1" ht="11.25"/>
    <row r="799" s="60" customFormat="1" ht="11.25"/>
    <row r="800" s="60" customFormat="1" ht="11.25"/>
    <row r="801" s="60" customFormat="1" ht="11.25"/>
    <row r="802" s="60" customFormat="1" ht="11.25"/>
    <row r="803" s="60" customFormat="1" ht="11.25"/>
    <row r="804" s="60" customFormat="1" ht="11.25"/>
    <row r="805" s="60" customFormat="1" ht="11.25"/>
    <row r="806" s="60" customFormat="1" ht="11.25"/>
    <row r="807" s="60" customFormat="1" ht="11.25"/>
    <row r="808" s="60" customFormat="1" ht="11.25"/>
    <row r="809" s="60" customFormat="1" ht="11.25"/>
    <row r="810" s="60" customFormat="1" ht="11.25"/>
    <row r="811" s="60" customFormat="1" ht="11.25"/>
    <row r="812" s="60" customFormat="1" ht="11.25"/>
    <row r="813" s="60" customFormat="1" ht="11.25"/>
    <row r="814" s="60" customFormat="1" ht="11.25"/>
    <row r="815" s="60" customFormat="1" ht="11.25"/>
    <row r="816" s="60" customFormat="1" ht="11.25"/>
    <row r="817" s="60" customFormat="1" ht="11.25"/>
    <row r="818" s="60" customFormat="1" ht="11.25"/>
    <row r="819" s="60" customFormat="1" ht="11.25"/>
    <row r="820" s="60" customFormat="1" ht="11.25"/>
    <row r="821" s="60" customFormat="1" ht="11.25"/>
    <row r="822" s="60" customFormat="1" ht="11.25"/>
    <row r="823" s="60" customFormat="1" ht="11.25"/>
    <row r="824" s="60" customFormat="1" ht="11.25"/>
    <row r="825" s="60" customFormat="1" ht="11.25"/>
    <row r="826" s="60" customFormat="1" ht="11.25"/>
    <row r="827" s="60" customFormat="1" ht="11.25"/>
    <row r="828" s="60" customFormat="1" ht="11.25"/>
    <row r="829" s="60" customFormat="1" ht="11.25"/>
    <row r="830" s="60" customFormat="1" ht="11.25"/>
    <row r="831" s="60" customFormat="1" ht="11.25"/>
    <row r="832" s="60" customFormat="1" ht="11.25"/>
    <row r="833" s="60" customFormat="1" ht="11.25"/>
    <row r="834" s="60" customFormat="1" ht="11.25"/>
    <row r="835" s="60" customFormat="1" ht="11.25"/>
    <row r="836" s="60" customFormat="1" ht="11.25"/>
    <row r="837" s="60" customFormat="1" ht="11.25"/>
    <row r="838" s="60" customFormat="1" ht="11.25"/>
    <row r="839" s="60" customFormat="1" ht="11.25"/>
    <row r="840" s="60" customFormat="1" ht="11.25"/>
    <row r="841" s="60" customFormat="1" ht="11.25"/>
    <row r="842" s="60" customFormat="1" ht="11.25"/>
    <row r="843" s="60" customFormat="1" ht="11.25"/>
    <row r="844" s="60" customFormat="1" ht="11.25"/>
    <row r="845" s="60" customFormat="1" ht="11.25"/>
    <row r="846" s="60" customFormat="1" ht="11.25"/>
    <row r="847" s="60" customFormat="1" ht="11.25"/>
    <row r="848" s="60" customFormat="1" ht="11.25"/>
    <row r="849" s="60" customFormat="1" ht="11.25"/>
    <row r="850" s="60" customFormat="1" ht="11.25"/>
    <row r="851" s="60" customFormat="1" ht="11.25"/>
    <row r="852" s="60" customFormat="1" ht="11.25"/>
    <row r="853" s="60" customFormat="1" ht="11.25"/>
    <row r="854" s="60" customFormat="1" ht="11.25"/>
    <row r="855" s="60" customFormat="1" ht="11.25"/>
    <row r="856" s="60" customFormat="1" ht="11.25"/>
    <row r="857" s="60" customFormat="1" ht="11.25"/>
    <row r="858" s="60" customFormat="1" ht="11.25"/>
    <row r="859" s="60" customFormat="1" ht="11.25"/>
    <row r="860" s="60" customFormat="1" ht="11.25"/>
    <row r="861" s="60" customFormat="1" ht="11.25"/>
    <row r="862" s="60" customFormat="1" ht="11.25"/>
    <row r="863" s="60" customFormat="1" ht="11.25"/>
    <row r="864" s="60" customFormat="1" ht="11.25"/>
    <row r="865" s="60" customFormat="1" ht="11.25"/>
    <row r="866" s="60" customFormat="1" ht="11.25"/>
    <row r="867" s="60" customFormat="1" ht="11.25"/>
    <row r="868" s="60" customFormat="1" ht="11.25"/>
    <row r="869" s="60" customFormat="1" ht="11.25"/>
    <row r="870" s="60" customFormat="1" ht="11.25"/>
    <row r="871" s="60" customFormat="1" ht="11.25"/>
    <row r="872" s="60" customFormat="1" ht="11.25"/>
    <row r="873" s="60" customFormat="1" ht="11.25"/>
    <row r="874" s="60" customFormat="1" ht="11.25"/>
    <row r="875" s="60" customFormat="1" ht="11.25"/>
    <row r="876" s="60" customFormat="1" ht="11.25"/>
    <row r="877" s="60" customFormat="1" ht="11.25"/>
    <row r="878" s="60" customFormat="1" ht="11.25"/>
    <row r="879" s="60" customFormat="1" ht="11.25"/>
    <row r="880" s="60" customFormat="1" ht="11.25"/>
    <row r="881" s="60" customFormat="1" ht="11.25"/>
    <row r="882" s="60" customFormat="1" ht="11.25"/>
    <row r="883" s="60" customFormat="1" ht="11.25"/>
    <row r="884" s="60" customFormat="1" ht="11.25"/>
    <row r="885" s="60" customFormat="1" ht="11.25"/>
    <row r="886" s="60" customFormat="1" ht="11.25"/>
    <row r="887" s="60" customFormat="1" ht="11.25"/>
    <row r="888" s="60" customFormat="1" ht="11.25"/>
    <row r="889" s="60" customFormat="1" ht="11.25"/>
    <row r="890" s="60" customFormat="1" ht="11.25"/>
    <row r="891" s="60" customFormat="1" ht="11.25"/>
    <row r="892" s="60" customFormat="1" ht="11.25"/>
    <row r="893" s="60" customFormat="1" ht="11.25"/>
    <row r="894" s="60" customFormat="1" ht="11.25"/>
    <row r="895" s="60" customFormat="1" ht="11.25"/>
    <row r="896" s="60" customFormat="1" ht="11.25"/>
    <row r="897" s="60" customFormat="1" ht="11.25"/>
    <row r="898" s="60" customFormat="1" ht="11.25"/>
    <row r="899" s="60" customFormat="1" ht="11.25"/>
    <row r="900" s="60" customFormat="1" ht="11.25"/>
    <row r="901" s="60" customFormat="1" ht="11.25"/>
    <row r="902" s="60" customFormat="1" ht="11.25"/>
    <row r="903" s="60" customFormat="1" ht="11.25"/>
    <row r="904" s="60" customFormat="1" ht="11.25"/>
    <row r="905" s="60" customFormat="1" ht="11.25"/>
    <row r="906" s="60" customFormat="1" ht="11.25"/>
    <row r="907" s="60" customFormat="1" ht="11.25"/>
    <row r="908" s="60" customFormat="1" ht="11.25"/>
    <row r="909" s="60" customFormat="1" ht="11.25"/>
    <row r="910" s="60" customFormat="1" ht="11.25"/>
    <row r="911" s="60" customFormat="1" ht="11.25"/>
    <row r="912" s="60" customFormat="1" ht="11.25"/>
    <row r="913" s="60" customFormat="1" ht="11.25"/>
    <row r="914" s="60" customFormat="1" ht="11.25"/>
    <row r="915" s="60" customFormat="1" ht="11.25"/>
    <row r="916" s="60" customFormat="1" ht="11.25"/>
    <row r="917" s="60" customFormat="1" ht="11.25"/>
    <row r="918" s="60" customFormat="1" ht="11.25"/>
    <row r="919" s="60" customFormat="1" ht="11.25"/>
    <row r="920" s="60" customFormat="1" ht="11.25"/>
    <row r="921" s="60" customFormat="1" ht="11.25"/>
    <row r="922" s="60" customFormat="1" ht="11.25"/>
    <row r="923" s="60" customFormat="1" ht="11.25"/>
    <row r="924" s="60" customFormat="1" ht="11.25"/>
    <row r="925" s="60" customFormat="1" ht="11.25"/>
    <row r="926" s="60" customFormat="1" ht="11.25"/>
    <row r="927" s="60" customFormat="1" ht="11.25"/>
    <row r="928" s="60" customFormat="1" ht="11.25"/>
    <row r="929" s="60" customFormat="1" ht="11.25"/>
    <row r="930" s="60" customFormat="1" ht="11.25"/>
    <row r="931" s="60" customFormat="1" ht="11.25"/>
    <row r="932" s="60" customFormat="1" ht="11.25"/>
    <row r="933" s="60" customFormat="1" ht="11.25"/>
    <row r="934" s="60" customFormat="1" ht="11.25"/>
    <row r="935" s="60" customFormat="1" ht="11.25"/>
    <row r="936" s="60" customFormat="1" ht="11.25"/>
    <row r="937" s="60" customFormat="1" ht="11.25"/>
    <row r="938" s="60" customFormat="1" ht="11.25"/>
    <row r="939" s="60" customFormat="1" ht="11.25"/>
    <row r="940" s="60" customFormat="1" ht="11.25"/>
    <row r="941" s="60" customFormat="1" ht="11.25"/>
    <row r="942" s="60" customFormat="1" ht="11.25"/>
    <row r="943" s="60" customFormat="1" ht="11.25"/>
    <row r="944" s="60" customFormat="1" ht="11.25"/>
    <row r="945" s="60" customFormat="1" ht="11.25"/>
    <row r="946" s="60" customFormat="1" ht="11.25"/>
    <row r="947" s="60" customFormat="1" ht="11.25"/>
    <row r="948" s="60" customFormat="1" ht="11.25"/>
    <row r="949" s="60" customFormat="1" ht="11.25"/>
    <row r="950" s="60" customFormat="1" ht="11.25"/>
    <row r="951" s="60" customFormat="1" ht="11.25"/>
    <row r="952" s="60" customFormat="1" ht="11.25"/>
    <row r="953" s="60" customFormat="1" ht="11.25"/>
    <row r="954" s="60" customFormat="1" ht="11.25"/>
    <row r="955" s="60" customFormat="1" ht="11.25"/>
    <row r="956" s="60" customFormat="1" ht="11.25"/>
    <row r="957" s="60" customFormat="1" ht="11.25"/>
    <row r="958" s="60" customFormat="1" ht="11.25"/>
    <row r="959" s="60" customFormat="1" ht="11.25"/>
    <row r="960" s="60" customFormat="1" ht="11.25"/>
    <row r="961" s="60" customFormat="1" ht="11.25"/>
    <row r="962" s="60" customFormat="1" ht="11.25"/>
    <row r="963" s="60" customFormat="1" ht="11.25"/>
    <row r="964" s="60" customFormat="1" ht="11.25"/>
    <row r="965" s="60" customFormat="1" ht="11.25"/>
    <row r="966" s="60" customFormat="1" ht="11.25"/>
    <row r="967" s="60" customFormat="1" ht="11.25"/>
    <row r="968" s="60" customFormat="1" ht="11.25"/>
    <row r="969" s="60" customFormat="1" ht="11.25"/>
    <row r="970" s="60" customFormat="1" ht="11.25"/>
    <row r="971" s="60" customFormat="1" ht="11.25"/>
    <row r="972" s="60" customFormat="1" ht="11.25"/>
    <row r="973" s="60" customFormat="1" ht="11.25"/>
    <row r="974" s="60" customFormat="1" ht="11.25"/>
    <row r="975" s="60" customFormat="1" ht="11.25"/>
    <row r="976" s="60" customFormat="1" ht="11.25"/>
    <row r="977" s="60" customFormat="1" ht="11.25"/>
    <row r="978" s="60" customFormat="1" ht="11.25"/>
    <row r="979" s="60" customFormat="1" ht="11.25"/>
    <row r="980" s="60" customFormat="1" ht="11.25"/>
    <row r="981" s="60" customFormat="1" ht="11.25"/>
    <row r="982" s="60" customFormat="1" ht="11.25"/>
    <row r="983" s="60" customFormat="1" ht="11.25"/>
    <row r="984" s="60" customFormat="1" ht="11.25"/>
    <row r="985" s="60" customFormat="1" ht="11.25"/>
    <row r="986" s="60" customFormat="1" ht="11.25"/>
    <row r="987" s="60" customFormat="1" ht="11.25"/>
    <row r="988" s="60" customFormat="1" ht="11.25"/>
    <row r="989" s="60" customFormat="1" ht="11.25"/>
    <row r="990" s="60" customFormat="1" ht="11.25"/>
    <row r="991" s="60" customFormat="1" ht="11.25"/>
    <row r="992" s="60" customFormat="1" ht="11.25"/>
    <row r="993" s="60" customFormat="1" ht="11.25"/>
    <row r="994" s="60" customFormat="1" ht="11.25"/>
    <row r="995" s="60" customFormat="1" ht="11.25"/>
    <row r="996" s="60" customFormat="1" ht="11.25"/>
    <row r="997" s="60" customFormat="1" ht="11.25"/>
    <row r="998" s="60" customFormat="1" ht="11.25"/>
    <row r="999" s="60" customFormat="1" ht="11.25"/>
    <row r="1000" s="60" customFormat="1" ht="11.25"/>
    <row r="1001" s="60" customFormat="1" ht="11.25"/>
    <row r="1002" s="60" customFormat="1" ht="11.25"/>
    <row r="1003" s="60" customFormat="1" ht="11.25"/>
    <row r="1004" s="60" customFormat="1" ht="11.25"/>
    <row r="1005" s="60" customFormat="1" ht="11.25"/>
    <row r="1006" s="60" customFormat="1" ht="11.25"/>
    <row r="1007" s="60" customFormat="1" ht="11.25"/>
    <row r="1008" s="60" customFormat="1" ht="11.25"/>
    <row r="1009" s="60" customFormat="1" ht="11.25"/>
    <row r="1010" s="60" customFormat="1" ht="11.25"/>
    <row r="1011" s="60" customFormat="1" ht="11.25"/>
    <row r="1012" s="60" customFormat="1" ht="11.25"/>
    <row r="1013" s="60" customFormat="1" ht="11.25"/>
    <row r="1014" s="60" customFormat="1" ht="11.25"/>
    <row r="1015" s="60" customFormat="1" ht="11.25"/>
    <row r="1016" s="60" customFormat="1" ht="11.25"/>
    <row r="1017" s="60" customFormat="1" ht="11.25"/>
    <row r="1018" s="60" customFormat="1" ht="11.25"/>
    <row r="1019" s="60" customFormat="1" ht="11.25"/>
    <row r="1020" s="60" customFormat="1" ht="11.25"/>
    <row r="1021" s="60" customFormat="1" ht="11.25"/>
    <row r="1022" s="60" customFormat="1" ht="11.25"/>
    <row r="1023" s="60" customFormat="1" ht="11.25"/>
    <row r="1024" s="60" customFormat="1" ht="11.25"/>
    <row r="1025" s="60" customFormat="1" ht="11.25"/>
    <row r="1026" s="60" customFormat="1" ht="11.25"/>
    <row r="1027" s="60" customFormat="1" ht="11.25"/>
    <row r="1028" s="60" customFormat="1" ht="11.25"/>
    <row r="1029" s="60" customFormat="1" ht="11.25"/>
    <row r="1030" s="60" customFormat="1" ht="11.25"/>
    <row r="1031" s="60" customFormat="1" ht="11.25"/>
    <row r="1032" s="60" customFormat="1" ht="11.25"/>
    <row r="1033" s="60" customFormat="1" ht="11.25"/>
    <row r="1034" s="60" customFormat="1" ht="11.25"/>
    <row r="1035" s="60" customFormat="1" ht="11.25"/>
    <row r="1036" s="60" customFormat="1" ht="11.25"/>
    <row r="1037" s="60" customFormat="1" ht="11.25"/>
    <row r="1038" s="60" customFormat="1" ht="11.25"/>
    <row r="1039" s="60" customFormat="1" ht="11.25"/>
    <row r="1040" s="60" customFormat="1" ht="11.25"/>
    <row r="1041" s="60" customFormat="1" ht="11.25"/>
    <row r="1042" s="60" customFormat="1" ht="11.25"/>
    <row r="1043" s="60" customFormat="1" ht="11.25"/>
    <row r="1044" s="60" customFormat="1" ht="11.25"/>
    <row r="1045" s="60" customFormat="1" ht="11.25"/>
    <row r="1046" s="60" customFormat="1" ht="11.25"/>
    <row r="1047" s="60" customFormat="1" ht="11.25"/>
    <row r="1048" s="60" customFormat="1" ht="11.25"/>
    <row r="1049" s="60" customFormat="1" ht="11.25"/>
    <row r="1050" s="60" customFormat="1" ht="11.25"/>
    <row r="1051" s="60" customFormat="1" ht="11.25"/>
    <row r="1052" s="60" customFormat="1" ht="11.25"/>
    <row r="1053" s="60" customFormat="1" ht="11.25"/>
    <row r="1054" s="60" customFormat="1" ht="11.25"/>
    <row r="1055" s="60" customFormat="1" ht="11.25"/>
    <row r="1056" s="60" customFormat="1" ht="11.25"/>
    <row r="1057" s="60" customFormat="1" ht="11.25"/>
    <row r="1058" s="60" customFormat="1" ht="11.25"/>
    <row r="1059" s="60" customFormat="1" ht="11.25"/>
    <row r="1060" s="60" customFormat="1" ht="11.25"/>
    <row r="1061" s="60" customFormat="1" ht="11.25"/>
    <row r="1062" s="60" customFormat="1" ht="11.25"/>
    <row r="1063" s="60" customFormat="1" ht="11.25"/>
    <row r="1064" s="60" customFormat="1" ht="11.25"/>
    <row r="1065" s="60" customFormat="1" ht="11.25"/>
    <row r="1066" s="60" customFormat="1" ht="11.25"/>
    <row r="1067" s="60" customFormat="1" ht="11.25"/>
    <row r="1068" s="60" customFormat="1" ht="11.25"/>
    <row r="1069" s="60" customFormat="1" ht="11.25"/>
    <row r="1070" s="60" customFormat="1" ht="11.25"/>
    <row r="1071" s="60" customFormat="1" ht="11.25"/>
    <row r="1072" s="60" customFormat="1" ht="11.25"/>
    <row r="1073" s="60" customFormat="1" ht="11.25"/>
    <row r="1074" s="60" customFormat="1" ht="11.25"/>
    <row r="1075" s="60" customFormat="1" ht="11.25"/>
    <row r="1076" s="60" customFormat="1" ht="11.25"/>
    <row r="1077" s="60" customFormat="1" ht="11.25"/>
    <row r="1078" s="60" customFormat="1" ht="11.25"/>
    <row r="1079" s="60" customFormat="1" ht="11.25"/>
    <row r="1080" s="60" customFormat="1" ht="11.25"/>
    <row r="1081" s="60" customFormat="1" ht="11.25"/>
    <row r="1082" s="60" customFormat="1" ht="11.25"/>
    <row r="1083" s="60" customFormat="1" ht="11.25"/>
    <row r="1084" s="60" customFormat="1" ht="11.25"/>
    <row r="1085" s="60" customFormat="1" ht="11.25"/>
    <row r="1086" s="60" customFormat="1" ht="11.25"/>
    <row r="1087" s="60" customFormat="1" ht="11.25"/>
    <row r="1088" s="60" customFormat="1" ht="11.25"/>
    <row r="1089" s="60" customFormat="1" ht="11.25"/>
    <row r="1090" s="60" customFormat="1" ht="11.25"/>
    <row r="1091" s="60" customFormat="1" ht="11.25"/>
    <row r="1092" s="60" customFormat="1" ht="11.25"/>
    <row r="1093" s="60" customFormat="1" ht="11.25"/>
    <row r="1094" s="60" customFormat="1" ht="11.25"/>
    <row r="1095" s="60" customFormat="1" ht="11.25"/>
    <row r="1096" s="60" customFormat="1" ht="11.25"/>
    <row r="1097" s="60" customFormat="1" ht="11.25"/>
    <row r="1098" s="60" customFormat="1" ht="11.25"/>
    <row r="1099" s="60" customFormat="1" ht="11.25"/>
    <row r="1100" s="60" customFormat="1" ht="11.25"/>
    <row r="1101" s="60" customFormat="1" ht="11.25"/>
    <row r="1102" s="60" customFormat="1" ht="11.25"/>
    <row r="1103" s="60" customFormat="1" ht="11.25"/>
    <row r="1104" s="60" customFormat="1" ht="11.25"/>
    <row r="1105" s="60" customFormat="1" ht="11.25"/>
    <row r="1106" s="60" customFormat="1" ht="11.25"/>
    <row r="1107" s="60" customFormat="1" ht="11.25"/>
    <row r="1108" s="60" customFormat="1" ht="11.25"/>
    <row r="1109" s="60" customFormat="1" ht="11.25"/>
    <row r="1110" s="60" customFormat="1" ht="11.25"/>
    <row r="1111" s="60" customFormat="1" ht="11.25"/>
    <row r="1112" s="60" customFormat="1" ht="11.25"/>
    <row r="1113" s="60" customFormat="1" ht="11.25"/>
    <row r="1114" s="60" customFormat="1" ht="11.25"/>
    <row r="1115" s="60" customFormat="1" ht="11.25"/>
    <row r="1116" s="60" customFormat="1" ht="11.25"/>
    <row r="1117" s="60" customFormat="1" ht="11.25"/>
    <row r="1118" s="60" customFormat="1" ht="11.25"/>
    <row r="1119" s="60" customFormat="1" ht="11.25"/>
    <row r="1120" s="60" customFormat="1" ht="11.25"/>
    <row r="1121" s="60" customFormat="1" ht="11.25"/>
    <row r="1122" s="60" customFormat="1" ht="11.25"/>
    <row r="1123" s="60" customFormat="1" ht="11.25"/>
    <row r="1124" s="60" customFormat="1" ht="11.25"/>
    <row r="1125" s="60" customFormat="1" ht="11.25"/>
    <row r="1126" s="60" customFormat="1" ht="11.25"/>
    <row r="1127" s="60" customFormat="1" ht="11.25"/>
    <row r="1128" s="60" customFormat="1" ht="11.25"/>
    <row r="1129" s="60" customFormat="1" ht="11.25"/>
    <row r="1130" s="60" customFormat="1" ht="11.25"/>
    <row r="1131" s="60" customFormat="1" ht="11.25"/>
    <row r="1132" s="60" customFormat="1" ht="11.25"/>
    <row r="1133" s="60" customFormat="1" ht="11.25"/>
    <row r="1134" s="60" customFormat="1" ht="11.25"/>
    <row r="1135" s="60" customFormat="1" ht="11.25"/>
    <row r="1136" s="60" customFormat="1" ht="11.25"/>
    <row r="1137" s="60" customFormat="1" ht="11.25"/>
    <row r="1138" s="60" customFormat="1" ht="11.25"/>
    <row r="1139" s="60" customFormat="1" ht="11.25"/>
    <row r="1140" s="60" customFormat="1" ht="11.25"/>
    <row r="1141" s="60" customFormat="1" ht="11.25"/>
    <row r="1142" s="60" customFormat="1" ht="11.25"/>
    <row r="1143" s="60" customFormat="1" ht="11.25"/>
    <row r="1144" s="60" customFormat="1" ht="11.25"/>
    <row r="1145" s="60" customFormat="1" ht="11.25"/>
    <row r="1146" s="60" customFormat="1" ht="11.25"/>
    <row r="1147" s="60" customFormat="1" ht="11.25"/>
    <row r="1148" s="60" customFormat="1" ht="11.25"/>
    <row r="1149" s="60" customFormat="1" ht="11.25"/>
    <row r="1150" s="60" customFormat="1" ht="11.25"/>
    <row r="1151" s="60" customFormat="1" ht="11.25"/>
    <row r="1152" s="60" customFormat="1" ht="11.25"/>
    <row r="1153" s="60" customFormat="1" ht="11.25"/>
    <row r="1154" s="60" customFormat="1" ht="11.25"/>
    <row r="1155" s="60" customFormat="1" ht="11.25"/>
    <row r="1156" s="60" customFormat="1" ht="11.25"/>
    <row r="1157" s="60" customFormat="1" ht="11.25"/>
    <row r="1158" s="60" customFormat="1" ht="11.25"/>
    <row r="1159" s="60" customFormat="1" ht="11.25"/>
    <row r="1160" s="60" customFormat="1" ht="11.25"/>
    <row r="1161" s="60" customFormat="1" ht="11.25"/>
    <row r="1162" s="60" customFormat="1" ht="11.25"/>
    <row r="1163" s="60" customFormat="1" ht="11.25"/>
    <row r="1164" s="60" customFormat="1" ht="11.25"/>
    <row r="1165" s="60" customFormat="1" ht="11.25"/>
    <row r="1166" s="60" customFormat="1" ht="11.25"/>
    <row r="1167" s="60" customFormat="1" ht="11.25"/>
    <row r="1168" s="60" customFormat="1" ht="11.25"/>
    <row r="1169" s="60" customFormat="1" ht="11.25"/>
    <row r="1170" s="60" customFormat="1" ht="11.25"/>
    <row r="1171" s="60" customFormat="1" ht="11.25"/>
    <row r="1172" s="60" customFormat="1" ht="11.25"/>
    <row r="1173" s="60" customFormat="1" ht="11.25"/>
    <row r="1174" s="60" customFormat="1" ht="11.25"/>
    <row r="1175" s="60" customFormat="1" ht="11.25"/>
    <row r="1176" s="60" customFormat="1" ht="11.25"/>
    <row r="1177" s="60" customFormat="1" ht="11.25"/>
    <row r="1178" s="60" customFormat="1" ht="11.25"/>
    <row r="1179" s="60" customFormat="1" ht="11.25"/>
    <row r="1180" s="60" customFormat="1" ht="11.25"/>
    <row r="1181" s="60" customFormat="1" ht="11.25"/>
    <row r="1182" s="60" customFormat="1" ht="11.25"/>
    <row r="1183" s="60" customFormat="1" ht="11.25"/>
    <row r="1184" s="60" customFormat="1" ht="11.25"/>
    <row r="1185" s="60" customFormat="1" ht="11.25"/>
    <row r="1186" s="60" customFormat="1" ht="11.25"/>
    <row r="1187" s="60" customFormat="1" ht="11.25"/>
    <row r="1188" s="60" customFormat="1" ht="11.25"/>
    <row r="1189" s="60" customFormat="1" ht="11.25"/>
    <row r="1190" s="60" customFormat="1" ht="11.25"/>
    <row r="1191" s="60" customFormat="1" ht="11.25"/>
    <row r="1192" s="60" customFormat="1" ht="11.25"/>
    <row r="1193" s="60" customFormat="1" ht="11.25"/>
    <row r="1194" s="60" customFormat="1" ht="11.25"/>
    <row r="1195" s="60" customFormat="1" ht="11.25"/>
    <row r="1196" s="60" customFormat="1" ht="11.25"/>
    <row r="1197" s="60" customFormat="1" ht="11.25"/>
    <row r="1198" s="60" customFormat="1" ht="11.25"/>
    <row r="1199" s="60" customFormat="1" ht="11.25"/>
    <row r="1200" s="60" customFormat="1" ht="11.25"/>
    <row r="1201" s="60" customFormat="1" ht="11.25"/>
    <row r="1202" s="60" customFormat="1" ht="11.25"/>
    <row r="1203" s="60" customFormat="1" ht="11.25"/>
    <row r="1204" s="60" customFormat="1" ht="11.25"/>
    <row r="1205" s="60" customFormat="1" ht="11.25"/>
    <row r="1206" s="60" customFormat="1" ht="11.25"/>
    <row r="1207" s="60" customFormat="1" ht="11.25"/>
    <row r="1208" s="60" customFormat="1" ht="11.25"/>
    <row r="1209" s="60" customFormat="1" ht="11.25"/>
    <row r="1210" s="60" customFormat="1" ht="11.25"/>
    <row r="1211" s="60" customFormat="1" ht="11.25"/>
    <row r="1212" s="60" customFormat="1" ht="11.25"/>
    <row r="1213" s="60" customFormat="1" ht="11.25"/>
    <row r="1214" s="60" customFormat="1" ht="11.25"/>
    <row r="1215" s="60" customFormat="1" ht="11.25"/>
    <row r="1216" s="60" customFormat="1" ht="11.25"/>
    <row r="1217" s="60" customFormat="1" ht="11.25"/>
    <row r="1218" s="60" customFormat="1" ht="11.25"/>
    <row r="1219" s="60" customFormat="1" ht="11.25"/>
    <row r="1220" s="60" customFormat="1" ht="11.25"/>
    <row r="1221" s="60" customFormat="1" ht="11.25"/>
    <row r="1222" s="60" customFormat="1" ht="11.25"/>
    <row r="1223" s="60" customFormat="1" ht="11.25"/>
    <row r="1224" s="60" customFormat="1" ht="11.25"/>
    <row r="1225" s="60" customFormat="1" ht="11.25"/>
    <row r="1226" s="60" customFormat="1" ht="11.25"/>
    <row r="1227" s="60" customFormat="1" ht="11.25"/>
    <row r="1228" s="60" customFormat="1" ht="11.25"/>
    <row r="1229" s="60" customFormat="1" ht="11.25"/>
    <row r="1230" s="60" customFormat="1" ht="11.25"/>
    <row r="1231" s="60" customFormat="1" ht="11.25"/>
    <row r="1232" s="60" customFormat="1" ht="11.25"/>
    <row r="1233" s="60" customFormat="1" ht="11.25"/>
    <row r="1234" s="60" customFormat="1" ht="11.25"/>
    <row r="1235" s="60" customFormat="1" ht="11.25"/>
    <row r="1236" s="60" customFormat="1" ht="11.25"/>
    <row r="1237" s="60" customFormat="1" ht="11.25"/>
    <row r="1238" s="60" customFormat="1" ht="11.25"/>
    <row r="1239" s="60" customFormat="1" ht="11.25"/>
    <row r="1240" s="60" customFormat="1" ht="11.25"/>
    <row r="1241" s="60" customFormat="1" ht="11.25"/>
    <row r="1242" s="60" customFormat="1" ht="11.25"/>
    <row r="1243" s="60" customFormat="1" ht="11.25"/>
    <row r="1244" s="60" customFormat="1" ht="11.25"/>
    <row r="1245" s="60" customFormat="1" ht="11.25"/>
    <row r="1246" s="60" customFormat="1" ht="11.25"/>
    <row r="1247" s="60" customFormat="1" ht="11.25"/>
    <row r="1248" s="60" customFormat="1" ht="11.25"/>
    <row r="1249" s="60" customFormat="1" ht="11.25"/>
    <row r="1250" s="60" customFormat="1" ht="11.25"/>
    <row r="1251" s="60" customFormat="1" ht="11.25"/>
    <row r="1252" s="60" customFormat="1" ht="11.25"/>
    <row r="1253" s="60" customFormat="1" ht="11.25"/>
    <row r="1254" s="60" customFormat="1" ht="11.25"/>
    <row r="1255" s="60" customFormat="1" ht="11.25"/>
    <row r="1256" s="60" customFormat="1" ht="11.25"/>
    <row r="1257" s="60" customFormat="1" ht="11.25"/>
    <row r="1258" s="60" customFormat="1" ht="11.25"/>
    <row r="1259" s="60" customFormat="1" ht="11.25"/>
    <row r="1260" s="60" customFormat="1" ht="11.25"/>
    <row r="1261" s="60" customFormat="1" ht="11.25"/>
    <row r="1262" s="60" customFormat="1" ht="11.25"/>
    <row r="1263" s="60" customFormat="1" ht="11.25"/>
    <row r="1264" s="60" customFormat="1" ht="11.25"/>
    <row r="1265" s="60" customFormat="1" ht="11.25"/>
    <row r="1266" s="60" customFormat="1" ht="11.25"/>
    <row r="1267" s="60" customFormat="1" ht="11.25"/>
    <row r="1268" s="60" customFormat="1" ht="11.25"/>
    <row r="1269" s="60" customFormat="1" ht="11.25"/>
    <row r="1270" s="60" customFormat="1" ht="11.25"/>
    <row r="1271" s="60" customFormat="1" ht="11.25"/>
    <row r="1272" s="60" customFormat="1" ht="11.25"/>
    <row r="1273" s="60" customFormat="1" ht="11.25"/>
    <row r="1274" s="60" customFormat="1" ht="11.25"/>
    <row r="1275" s="60" customFormat="1" ht="11.25"/>
    <row r="1276" s="60" customFormat="1" ht="11.25"/>
    <row r="1277" s="60" customFormat="1" ht="11.25"/>
    <row r="1278" s="60" customFormat="1" ht="11.25"/>
    <row r="1279" s="60" customFormat="1" ht="11.25"/>
    <row r="1280" s="60" customFormat="1" ht="11.25"/>
    <row r="1281" s="60" customFormat="1" ht="11.25"/>
    <row r="1282" s="60" customFormat="1" ht="11.25"/>
    <row r="1283" s="60" customFormat="1" ht="11.25"/>
    <row r="1284" s="60" customFormat="1" ht="11.25"/>
    <row r="1285" s="60" customFormat="1" ht="11.25"/>
    <row r="1286" s="60" customFormat="1" ht="11.25"/>
    <row r="1287" s="60" customFormat="1" ht="11.25"/>
    <row r="1288" s="60" customFormat="1" ht="11.25"/>
    <row r="1289" s="60" customFormat="1" ht="11.25"/>
    <row r="1290" s="60" customFormat="1" ht="11.25"/>
    <row r="1291" s="60" customFormat="1" ht="11.25"/>
    <row r="1292" s="60" customFormat="1" ht="11.25"/>
    <row r="1293" s="60" customFormat="1" ht="11.25"/>
    <row r="1294" s="60" customFormat="1" ht="11.25"/>
    <row r="1295" s="60" customFormat="1" ht="11.25"/>
    <row r="1296" s="60" customFormat="1" ht="11.25"/>
    <row r="1297" s="60" customFormat="1" ht="11.25"/>
    <row r="1298" s="60" customFormat="1" ht="11.25"/>
    <row r="1299" s="60" customFormat="1" ht="11.25"/>
    <row r="1300" s="60" customFormat="1" ht="11.25"/>
    <row r="1301" s="60" customFormat="1" ht="11.25"/>
    <row r="1302" s="60" customFormat="1" ht="11.25"/>
    <row r="1303" s="60" customFormat="1" ht="11.25"/>
    <row r="1304" s="60" customFormat="1" ht="11.25"/>
    <row r="1305" s="60" customFormat="1" ht="11.25"/>
    <row r="1306" s="60" customFormat="1" ht="11.25"/>
    <row r="1307" s="60" customFormat="1" ht="11.25"/>
    <row r="1308" s="60" customFormat="1" ht="11.25"/>
    <row r="1309" s="60" customFormat="1" ht="11.25"/>
    <row r="1310" s="60" customFormat="1" ht="11.25"/>
    <row r="1311" s="60" customFormat="1" ht="11.25"/>
    <row r="1312" s="60" customFormat="1" ht="11.25"/>
    <row r="1313" s="60" customFormat="1" ht="11.25"/>
    <row r="1314" s="60" customFormat="1" ht="11.25"/>
    <row r="1315" s="60" customFormat="1" ht="11.25"/>
    <row r="1316" s="60" customFormat="1" ht="11.25"/>
    <row r="1317" s="60" customFormat="1" ht="11.25"/>
    <row r="1318" s="60" customFormat="1" ht="11.25"/>
    <row r="1319" s="60" customFormat="1" ht="11.25"/>
    <row r="1320" s="60" customFormat="1" ht="11.25"/>
    <row r="1321" s="60" customFormat="1" ht="11.25"/>
    <row r="1322" s="60" customFormat="1" ht="11.25"/>
    <row r="1323" s="60" customFormat="1" ht="11.25"/>
    <row r="1324" s="60" customFormat="1" ht="11.25"/>
    <row r="1325" s="60" customFormat="1" ht="11.25"/>
    <row r="1326" s="60" customFormat="1" ht="11.25"/>
    <row r="1327" s="60" customFormat="1" ht="11.25"/>
    <row r="1328" s="60" customFormat="1" ht="11.25"/>
    <row r="1329" s="60" customFormat="1" ht="11.25"/>
    <row r="1330" s="60" customFormat="1" ht="11.25"/>
    <row r="1331" s="60" customFormat="1" ht="11.25"/>
    <row r="1332" s="60" customFormat="1" ht="11.25"/>
    <row r="1333" s="60" customFormat="1" ht="11.25"/>
    <row r="1334" s="60" customFormat="1" ht="11.25"/>
    <row r="1335" s="60" customFormat="1" ht="11.25"/>
    <row r="1336" s="60" customFormat="1" ht="11.25"/>
    <row r="1337" s="60" customFormat="1" ht="11.25"/>
    <row r="1338" s="60" customFormat="1" ht="11.25"/>
    <row r="1339" s="60" customFormat="1" ht="11.25"/>
    <row r="1340" s="60" customFormat="1" ht="11.25"/>
    <row r="1341" s="60" customFormat="1" ht="11.25"/>
    <row r="1342" s="60" customFormat="1" ht="11.25"/>
    <row r="1343" s="60" customFormat="1" ht="11.25"/>
    <row r="1344" s="60" customFormat="1" ht="11.25"/>
    <row r="1345" s="60" customFormat="1" ht="11.25"/>
    <row r="1346" s="60" customFormat="1" ht="11.25"/>
    <row r="1347" s="60" customFormat="1" ht="11.25"/>
    <row r="1348" s="60" customFormat="1" ht="11.25"/>
    <row r="1349" s="60" customFormat="1" ht="11.25"/>
    <row r="1350" s="60" customFormat="1" ht="11.25"/>
    <row r="1351" s="60" customFormat="1" ht="11.25"/>
    <row r="1352" s="60" customFormat="1" ht="11.25"/>
    <row r="1353" s="60" customFormat="1" ht="11.25"/>
    <row r="1354" s="60" customFormat="1" ht="11.25"/>
    <row r="1355" s="60" customFormat="1" ht="11.25"/>
    <row r="1356" s="60" customFormat="1" ht="11.25"/>
    <row r="1357" s="60" customFormat="1" ht="11.25"/>
    <row r="1358" s="60" customFormat="1" ht="11.25"/>
    <row r="1359" s="60" customFormat="1" ht="11.25"/>
    <row r="1360" s="60" customFormat="1" ht="11.25"/>
    <row r="1361" s="60" customFormat="1" ht="11.25"/>
    <row r="1362" s="60" customFormat="1" ht="11.25"/>
    <row r="1363" s="60" customFormat="1" ht="11.25"/>
    <row r="1364" s="60" customFormat="1" ht="11.25"/>
    <row r="1365" s="60" customFormat="1" ht="11.25"/>
    <row r="1366" s="60" customFormat="1" ht="11.25"/>
    <row r="1367" s="60" customFormat="1" ht="11.25"/>
    <row r="1368" s="60" customFormat="1" ht="11.25"/>
    <row r="1369" s="60" customFormat="1" ht="11.25"/>
    <row r="1370" s="60" customFormat="1" ht="11.25"/>
    <row r="1371" s="60" customFormat="1" ht="11.25"/>
    <row r="1372" s="60" customFormat="1" ht="11.25"/>
    <row r="1373" s="60" customFormat="1" ht="11.25"/>
    <row r="1374" s="60" customFormat="1" ht="11.25"/>
    <row r="1375" s="60" customFormat="1" ht="11.25"/>
    <row r="1376" s="60" customFormat="1" ht="11.25"/>
    <row r="1377" s="60" customFormat="1" ht="11.25"/>
    <row r="1378" s="60" customFormat="1" ht="11.25"/>
    <row r="1379" s="60" customFormat="1" ht="11.25"/>
    <row r="1380" s="60" customFormat="1" ht="11.25"/>
    <row r="1381" s="60" customFormat="1" ht="11.25"/>
    <row r="1382" s="60" customFormat="1" ht="11.25"/>
    <row r="1383" s="60" customFormat="1" ht="11.25"/>
    <row r="1384" s="60" customFormat="1" ht="11.25"/>
    <row r="1385" s="60" customFormat="1" ht="11.25"/>
    <row r="1386" s="60" customFormat="1" ht="11.25"/>
    <row r="1387" s="60" customFormat="1" ht="11.25"/>
    <row r="1388" s="60" customFormat="1" ht="11.25"/>
    <row r="1389" s="60" customFormat="1" ht="11.25"/>
    <row r="1390" s="60" customFormat="1" ht="11.25"/>
    <row r="1391" s="60" customFormat="1" ht="11.25"/>
    <row r="1392" s="60" customFormat="1" ht="11.25"/>
    <row r="1393" s="60" customFormat="1" ht="11.25"/>
    <row r="1394" s="60" customFormat="1" ht="11.25"/>
    <row r="1395" s="60" customFormat="1" ht="11.25"/>
    <row r="1396" s="60" customFormat="1" ht="11.25"/>
    <row r="1397" s="60" customFormat="1" ht="11.25"/>
    <row r="1398" s="60" customFormat="1" ht="11.25"/>
    <row r="1399" s="60" customFormat="1" ht="11.25"/>
    <row r="1400" s="60" customFormat="1" ht="11.25"/>
    <row r="1401" s="60" customFormat="1" ht="11.25"/>
    <row r="1402" s="60" customFormat="1" ht="11.25"/>
    <row r="1403" s="60" customFormat="1" ht="11.25"/>
    <row r="1404" s="60" customFormat="1" ht="11.25"/>
    <row r="1405" s="60" customFormat="1" ht="11.25"/>
    <row r="1406" s="60" customFormat="1" ht="11.25"/>
    <row r="1407" s="60" customFormat="1" ht="11.25"/>
    <row r="1408" s="60" customFormat="1" ht="11.25"/>
    <row r="1409" s="60" customFormat="1" ht="11.25"/>
    <row r="1410" s="60" customFormat="1" ht="11.25"/>
    <row r="1411" s="60" customFormat="1" ht="11.25"/>
    <row r="1412" s="60" customFormat="1" ht="11.25"/>
    <row r="1413" s="60" customFormat="1" ht="11.25"/>
    <row r="1414" s="60" customFormat="1" ht="11.25"/>
    <row r="1415" s="60" customFormat="1" ht="11.25"/>
    <row r="1416" s="60" customFormat="1" ht="11.25"/>
    <row r="1417" s="60" customFormat="1" ht="11.25"/>
    <row r="1418" s="60" customFormat="1" ht="11.25"/>
    <row r="1419" s="60" customFormat="1" ht="11.25"/>
    <row r="1420" s="60" customFormat="1" ht="11.25"/>
    <row r="1421" s="60" customFormat="1" ht="11.25"/>
    <row r="1422" s="60" customFormat="1" ht="11.25"/>
    <row r="1423" s="60" customFormat="1" ht="11.25"/>
    <row r="1424" s="60" customFormat="1" ht="11.25"/>
    <row r="1425" s="60" customFormat="1" ht="11.25"/>
    <row r="1426" s="60" customFormat="1" ht="11.25"/>
    <row r="1427" s="60" customFormat="1" ht="11.25"/>
    <row r="1428" s="60" customFormat="1" ht="11.25"/>
    <row r="1429" s="60" customFormat="1" ht="11.25"/>
    <row r="1430" s="60" customFormat="1" ht="11.25"/>
    <row r="1431" s="60" customFormat="1" ht="11.25"/>
    <row r="1432" s="60" customFormat="1" ht="11.25"/>
    <row r="1433" s="60" customFormat="1" ht="11.25"/>
    <row r="1434" s="60" customFormat="1" ht="11.25"/>
    <row r="1435" s="60" customFormat="1" ht="11.25"/>
    <row r="1436" s="60" customFormat="1" ht="11.25"/>
    <row r="1437" s="60" customFormat="1" ht="11.25"/>
    <row r="1438" s="60" customFormat="1" ht="11.25"/>
    <row r="1439" s="60" customFormat="1" ht="11.25"/>
    <row r="1440" s="60" customFormat="1" ht="11.25"/>
    <row r="1441" s="60" customFormat="1" ht="11.25"/>
    <row r="1442" s="60" customFormat="1" ht="11.25"/>
    <row r="1443" s="60" customFormat="1" ht="11.25"/>
    <row r="1444" s="60" customFormat="1" ht="11.25"/>
    <row r="1445" s="60" customFormat="1" ht="11.25"/>
    <row r="1446" s="60" customFormat="1" ht="11.25"/>
    <row r="1447" s="60" customFormat="1" ht="11.25"/>
    <row r="1448" s="60" customFormat="1" ht="11.25"/>
    <row r="1449" s="60" customFormat="1" ht="11.25"/>
    <row r="1450" s="60" customFormat="1" ht="11.25"/>
    <row r="1451" s="60" customFormat="1" ht="11.25"/>
    <row r="1452" s="60" customFormat="1" ht="11.25"/>
    <row r="1453" s="60" customFormat="1" ht="11.25"/>
    <row r="1454" s="60" customFormat="1" ht="11.25"/>
    <row r="1455" s="60" customFormat="1" ht="11.25"/>
    <row r="1456" s="60" customFormat="1" ht="11.25"/>
    <row r="1457" s="60" customFormat="1" ht="11.25"/>
    <row r="1458" s="60" customFormat="1" ht="11.25"/>
    <row r="1459" s="60" customFormat="1" ht="11.25"/>
    <row r="1460" s="60" customFormat="1" ht="11.25"/>
    <row r="1461" s="60" customFormat="1" ht="11.25"/>
    <row r="1462" s="60" customFormat="1" ht="11.25"/>
    <row r="1463" s="60" customFormat="1" ht="11.25"/>
    <row r="1464" s="60" customFormat="1" ht="11.25"/>
    <row r="1465" s="60" customFormat="1" ht="11.25"/>
    <row r="1466" s="60" customFormat="1" ht="11.25"/>
    <row r="1467" s="60" customFormat="1" ht="11.25"/>
    <row r="1468" s="60" customFormat="1" ht="11.25"/>
    <row r="1469" s="60" customFormat="1" ht="11.25"/>
    <row r="1470" s="60" customFormat="1" ht="11.25"/>
    <row r="1471" s="60" customFormat="1" ht="11.25"/>
    <row r="1472" s="60" customFormat="1" ht="11.25"/>
    <row r="1473" s="60" customFormat="1" ht="11.25"/>
    <row r="1474" s="60" customFormat="1" ht="11.25"/>
    <row r="1475" s="60" customFormat="1" ht="11.25"/>
    <row r="1476" s="60" customFormat="1" ht="11.25"/>
    <row r="1477" s="60" customFormat="1" ht="11.25"/>
    <row r="1478" s="60" customFormat="1" ht="11.25"/>
    <row r="1479" s="60" customFormat="1" ht="11.25"/>
    <row r="1480" s="60" customFormat="1" ht="11.25"/>
    <row r="1481" s="60" customFormat="1" ht="11.25"/>
    <row r="1482" s="60" customFormat="1" ht="11.25"/>
    <row r="1483" s="60" customFormat="1" ht="11.25"/>
    <row r="1484" s="60" customFormat="1" ht="11.25"/>
    <row r="1485" s="60" customFormat="1" ht="11.25"/>
    <row r="1486" s="60" customFormat="1" ht="11.25"/>
    <row r="1487" s="60" customFormat="1" ht="11.25"/>
    <row r="1488" s="60" customFormat="1" ht="11.25"/>
    <row r="1489" s="60" customFormat="1" ht="11.25"/>
    <row r="1490" s="60" customFormat="1" ht="11.25"/>
    <row r="1491" s="60" customFormat="1" ht="11.25"/>
    <row r="1492" s="60" customFormat="1" ht="11.25"/>
    <row r="1493" s="60" customFormat="1" ht="11.25"/>
    <row r="1494" s="60" customFormat="1" ht="11.25"/>
    <row r="1495" s="60" customFormat="1" ht="11.25"/>
    <row r="1496" s="60" customFormat="1" ht="11.25"/>
    <row r="1497" s="60" customFormat="1" ht="11.25"/>
    <row r="1498" s="60" customFormat="1" ht="11.25"/>
    <row r="1499" s="60" customFormat="1" ht="11.25"/>
    <row r="1500" s="60" customFormat="1" ht="11.25"/>
    <row r="1501" s="60" customFormat="1" ht="11.25"/>
    <row r="1502" s="60" customFormat="1" ht="11.25"/>
    <row r="1503" s="60" customFormat="1" ht="11.25"/>
    <row r="1504" s="60" customFormat="1" ht="11.25"/>
    <row r="1505" s="60" customFormat="1" ht="11.25"/>
    <row r="1506" s="60" customFormat="1" ht="11.25"/>
    <row r="1507" s="60" customFormat="1" ht="11.25"/>
    <row r="1508" s="60" customFormat="1" ht="11.25"/>
    <row r="1509" s="60" customFormat="1" ht="11.25"/>
    <row r="1510" s="60" customFormat="1" ht="11.25"/>
    <row r="1511" s="60" customFormat="1" ht="11.25"/>
    <row r="1512" s="60" customFormat="1" ht="11.25"/>
    <row r="1513" s="60" customFormat="1" ht="11.25"/>
    <row r="1514" s="60" customFormat="1" ht="11.25"/>
    <row r="1515" s="60" customFormat="1" ht="11.25"/>
    <row r="1516" s="60" customFormat="1" ht="11.25"/>
    <row r="1517" s="60" customFormat="1" ht="11.25"/>
    <row r="1518" s="60" customFormat="1" ht="11.25"/>
    <row r="1519" s="60" customFormat="1" ht="11.25"/>
    <row r="1520" s="60" customFormat="1" ht="11.25"/>
    <row r="1521" s="60" customFormat="1" ht="11.25"/>
    <row r="1522" s="60" customFormat="1" ht="11.25"/>
    <row r="1523" s="60" customFormat="1" ht="11.25"/>
    <row r="1524" s="60" customFormat="1" ht="11.25"/>
    <row r="1525" s="60" customFormat="1" ht="11.25"/>
    <row r="1526" s="60" customFormat="1" ht="11.25"/>
    <row r="1527" s="60" customFormat="1" ht="11.25"/>
    <row r="1528" s="60" customFormat="1" ht="11.25"/>
    <row r="1529" s="60" customFormat="1" ht="11.25"/>
    <row r="1530" s="60" customFormat="1" ht="11.25"/>
    <row r="1531" s="60" customFormat="1" ht="11.25"/>
    <row r="1532" s="60" customFormat="1" ht="11.25"/>
    <row r="1533" s="60" customFormat="1" ht="11.25"/>
    <row r="1534" s="60" customFormat="1" ht="11.25"/>
    <row r="1535" s="60" customFormat="1" ht="11.25"/>
    <row r="1536" s="60" customFormat="1" ht="11.25"/>
    <row r="1537" s="60" customFormat="1" ht="11.25"/>
    <row r="1538" s="60" customFormat="1" ht="11.25"/>
    <row r="1539" s="60" customFormat="1" ht="11.25"/>
    <row r="1540" s="60" customFormat="1" ht="11.25"/>
    <row r="1541" s="60" customFormat="1" ht="11.25"/>
    <row r="1542" s="60" customFormat="1" ht="11.25"/>
    <row r="1543" s="60" customFormat="1" ht="11.25"/>
    <row r="1544" s="60" customFormat="1" ht="11.25"/>
    <row r="1545" s="60" customFormat="1" ht="11.25"/>
    <row r="1546" s="60" customFormat="1" ht="11.25"/>
    <row r="1547" s="60" customFormat="1" ht="11.25"/>
    <row r="1548" s="60" customFormat="1" ht="11.25"/>
    <row r="1549" s="60" customFormat="1" ht="11.25"/>
    <row r="1550" s="60" customFormat="1" ht="11.25"/>
    <row r="1551" s="60" customFormat="1" ht="11.25"/>
    <row r="1552" s="60" customFormat="1" ht="11.25"/>
    <row r="1553" s="60" customFormat="1" ht="11.25"/>
    <row r="1554" s="60" customFormat="1" ht="11.25"/>
    <row r="1555" s="60" customFormat="1" ht="11.25"/>
    <row r="1556" s="60" customFormat="1" ht="11.25"/>
    <row r="1557" s="60" customFormat="1" ht="11.25"/>
    <row r="1558" s="60" customFormat="1" ht="11.25"/>
    <row r="1559" s="60" customFormat="1" ht="11.25"/>
    <row r="1560" s="60" customFormat="1" ht="11.25"/>
    <row r="1561" s="60" customFormat="1" ht="11.25"/>
    <row r="1562" s="60" customFormat="1" ht="11.25"/>
    <row r="1563" s="60" customFormat="1" ht="11.25"/>
    <row r="1564" s="60" customFormat="1" ht="11.25"/>
    <row r="1565" s="60" customFormat="1" ht="11.25"/>
    <row r="1566" s="60" customFormat="1" ht="11.25"/>
    <row r="1567" s="60" customFormat="1" ht="11.25"/>
    <row r="1568" s="60" customFormat="1" ht="11.25"/>
    <row r="1569" s="60" customFormat="1" ht="11.25"/>
    <row r="1570" s="60" customFormat="1" ht="11.25"/>
    <row r="1571" s="60" customFormat="1" ht="11.25"/>
    <row r="1572" s="60" customFormat="1" ht="11.25"/>
    <row r="1573" s="60" customFormat="1" ht="11.25"/>
    <row r="1574" s="60" customFormat="1" ht="11.25"/>
    <row r="1575" s="60" customFormat="1" ht="11.25"/>
    <row r="1576" s="60" customFormat="1" ht="11.25"/>
    <row r="1577" s="60" customFormat="1" ht="11.25"/>
    <row r="1578" s="60" customFormat="1" ht="11.25"/>
    <row r="1579" s="60" customFormat="1" ht="11.25"/>
    <row r="1580" s="60" customFormat="1" ht="11.25"/>
    <row r="1581" s="60" customFormat="1" ht="11.25"/>
    <row r="1582" s="60" customFormat="1" ht="11.25"/>
    <row r="1583" s="60" customFormat="1" ht="11.25"/>
    <row r="1584" s="60" customFormat="1" ht="11.25"/>
    <row r="1585" s="60" customFormat="1" ht="11.25"/>
    <row r="1586" s="60" customFormat="1" ht="11.25"/>
    <row r="1587" s="60" customFormat="1" ht="11.25"/>
    <row r="1588" s="60" customFormat="1" ht="11.25"/>
    <row r="1589" s="60" customFormat="1" ht="11.25"/>
    <row r="1590" s="60" customFormat="1" ht="11.25"/>
    <row r="1591" s="60" customFormat="1" ht="11.25"/>
    <row r="1592" s="60" customFormat="1" ht="11.25"/>
    <row r="1593" s="60" customFormat="1" ht="11.25"/>
    <row r="1594" s="60" customFormat="1" ht="11.25"/>
    <row r="1595" s="60" customFormat="1" ht="11.25"/>
    <row r="1596" s="60" customFormat="1" ht="11.25"/>
    <row r="1597" s="60" customFormat="1" ht="11.25"/>
    <row r="1598" s="60" customFormat="1" ht="11.25"/>
    <row r="1599" s="60" customFormat="1" ht="11.25"/>
    <row r="1600" s="60" customFormat="1" ht="11.25"/>
    <row r="1601" s="60" customFormat="1" ht="11.25"/>
    <row r="1602" s="60" customFormat="1" ht="11.25"/>
    <row r="1603" s="60" customFormat="1" ht="11.25"/>
    <row r="1604" s="60" customFormat="1" ht="11.25"/>
    <row r="1605" s="60" customFormat="1" ht="11.25"/>
    <row r="1606" s="60" customFormat="1" ht="11.25"/>
    <row r="1607" s="60" customFormat="1" ht="11.25"/>
    <row r="1608" s="60" customFormat="1" ht="11.25"/>
    <row r="1609" s="60" customFormat="1" ht="11.25"/>
    <row r="1610" s="60" customFormat="1" ht="11.25"/>
    <row r="1611" s="60" customFormat="1" ht="11.25"/>
    <row r="1612" s="60" customFormat="1" ht="11.25"/>
    <row r="1613" s="60" customFormat="1" ht="11.25"/>
    <row r="1614" s="60" customFormat="1" ht="11.25"/>
    <row r="1615" s="60" customFormat="1" ht="11.25"/>
    <row r="1616" s="60" customFormat="1" ht="11.25"/>
    <row r="1617" s="60" customFormat="1" ht="11.25"/>
    <row r="1618" s="60" customFormat="1" ht="11.25"/>
    <row r="1619" s="60" customFormat="1" ht="11.25"/>
    <row r="1620" s="60" customFormat="1" ht="11.25"/>
    <row r="1621" s="60" customFormat="1" ht="11.25"/>
    <row r="1622" s="60" customFormat="1" ht="11.25"/>
    <row r="1623" s="60" customFormat="1" ht="11.25"/>
    <row r="1624" s="60" customFormat="1" ht="11.25"/>
    <row r="1625" s="60" customFormat="1" ht="11.25"/>
    <row r="1626" s="60" customFormat="1" ht="11.25"/>
    <row r="1627" s="60" customFormat="1" ht="11.25"/>
    <row r="1628" s="60" customFormat="1" ht="11.25"/>
    <row r="1629" s="60" customFormat="1" ht="11.25"/>
    <row r="1630" s="60" customFormat="1" ht="11.25"/>
    <row r="1631" s="60" customFormat="1" ht="11.25"/>
    <row r="1632" s="60" customFormat="1" ht="11.25"/>
    <row r="1633" s="60" customFormat="1" ht="11.25"/>
    <row r="1634" s="60" customFormat="1" ht="11.25"/>
    <row r="1635" s="60" customFormat="1" ht="11.25"/>
    <row r="1636" s="60" customFormat="1" ht="11.25"/>
    <row r="1637" s="60" customFormat="1" ht="11.25"/>
    <row r="1638" s="60" customFormat="1" ht="11.25"/>
    <row r="1639" spans="2:14" ht="11.25"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</row>
    <row r="1640" spans="2:14" ht="11.25"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</row>
  </sheetData>
  <sheetProtection/>
  <mergeCells count="40">
    <mergeCell ref="C82:C83"/>
    <mergeCell ref="C86:C87"/>
    <mergeCell ref="C98:C99"/>
    <mergeCell ref="C100:C101"/>
    <mergeCell ref="C90:C91"/>
    <mergeCell ref="C92:C93"/>
    <mergeCell ref="C64:C65"/>
    <mergeCell ref="C70:C71"/>
    <mergeCell ref="C72:C73"/>
    <mergeCell ref="C80:C81"/>
    <mergeCell ref="C76:C77"/>
    <mergeCell ref="C136:C137"/>
    <mergeCell ref="C134:C135"/>
    <mergeCell ref="C122:C123"/>
    <mergeCell ref="C116:C117"/>
    <mergeCell ref="C114:C115"/>
    <mergeCell ref="B2:B3"/>
    <mergeCell ref="C2:C3"/>
    <mergeCell ref="C96:C97"/>
    <mergeCell ref="C16:C17"/>
    <mergeCell ref="C18:C19"/>
    <mergeCell ref="C38:C39"/>
    <mergeCell ref="C42:C43"/>
    <mergeCell ref="C44:C45"/>
    <mergeCell ref="C46:C47"/>
    <mergeCell ref="C20:C21"/>
    <mergeCell ref="D2:D3"/>
    <mergeCell ref="E2:E3"/>
    <mergeCell ref="H2:H3"/>
    <mergeCell ref="N2:N3"/>
    <mergeCell ref="F2:F3"/>
    <mergeCell ref="G2:G3"/>
    <mergeCell ref="I2:I3"/>
    <mergeCell ref="J2:M2"/>
    <mergeCell ref="C58:C59"/>
    <mergeCell ref="C22:C23"/>
    <mergeCell ref="C24:C25"/>
    <mergeCell ref="C28:C29"/>
    <mergeCell ref="C54:C55"/>
    <mergeCell ref="C30:C31"/>
  </mergeCells>
  <printOptions horizontalCentered="1"/>
  <pageMargins left="0.4330708661417323" right="0.4330708661417323" top="0.984251968503937" bottom="0.2755905511811024" header="0.5118110236220472" footer="0.2362204724409449"/>
  <pageSetup fitToHeight="3" horizontalDpi="600" verticalDpi="600" orientation="landscape" paperSize="9" scale="76" r:id="rId3"/>
  <headerFooter alignWithMargins="0">
    <oddHeader>&amp;LSlovenský vodohospodársky podnik, štátny podnik Banská Štiavnica&amp;C&amp;"Arial,Tučné"Investicný program 
 PLÁN A ROZPOČET NA ROK 2013 &amp;R
v EUR</oddHeader>
  </headerFooter>
  <rowBreaks count="2" manualBreakCount="2">
    <brk id="49" max="13" man="1"/>
    <brk id="97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7"/>
  <sheetViews>
    <sheetView zoomScalePageLayoutView="0" workbookViewId="0" topLeftCell="A1">
      <selection activeCell="B2" sqref="B2:N32"/>
    </sheetView>
  </sheetViews>
  <sheetFormatPr defaultColWidth="9.00390625" defaultRowHeight="12.75"/>
  <cols>
    <col min="1" max="1" width="3.625" style="66" customWidth="1"/>
    <col min="2" max="2" width="2.75390625" style="66" customWidth="1"/>
    <col min="3" max="3" width="37.75390625" style="66" customWidth="1"/>
    <col min="4" max="4" width="9.75390625" style="66" customWidth="1"/>
    <col min="5" max="5" width="13.00390625" style="66" customWidth="1"/>
    <col min="6" max="6" width="8.75390625" style="66" customWidth="1"/>
    <col min="7" max="7" width="11.00390625" style="66" customWidth="1"/>
    <col min="8" max="8" width="11.75390625" style="66" customWidth="1"/>
    <col min="9" max="9" width="10.75390625" style="66" customWidth="1"/>
    <col min="10" max="13" width="11.75390625" style="66" customWidth="1"/>
    <col min="14" max="14" width="13.75390625" style="66" customWidth="1"/>
    <col min="15" max="15" width="4.75390625" style="66" customWidth="1"/>
    <col min="16" max="16384" width="9.125" style="66" customWidth="1"/>
  </cols>
  <sheetData>
    <row r="1" spans="2:14" s="60" customFormat="1" ht="24.75" customHeight="1" thickBot="1">
      <c r="B1" s="210" t="s">
        <v>144</v>
      </c>
      <c r="C1" s="123"/>
      <c r="N1" s="211"/>
    </row>
    <row r="2" spans="2:15" ht="16.5" customHeight="1">
      <c r="B2" s="995" t="s">
        <v>43</v>
      </c>
      <c r="C2" s="999" t="s">
        <v>19</v>
      </c>
      <c r="D2" s="995" t="s">
        <v>44</v>
      </c>
      <c r="E2" s="995" t="s">
        <v>21</v>
      </c>
      <c r="F2" s="995" t="s">
        <v>45</v>
      </c>
      <c r="G2" s="995" t="s">
        <v>532</v>
      </c>
      <c r="H2" s="995" t="s">
        <v>533</v>
      </c>
      <c r="I2" s="965" t="s">
        <v>531</v>
      </c>
      <c r="J2" s="995" t="s">
        <v>46</v>
      </c>
      <c r="K2" s="995"/>
      <c r="L2" s="995"/>
      <c r="M2" s="995"/>
      <c r="N2" s="995" t="s">
        <v>16</v>
      </c>
      <c r="O2" s="65"/>
    </row>
    <row r="3" spans="2:15" ht="45" customHeight="1" thickBot="1">
      <c r="B3" s="996"/>
      <c r="C3" s="1000"/>
      <c r="D3" s="996"/>
      <c r="E3" s="996"/>
      <c r="F3" s="996"/>
      <c r="G3" s="996"/>
      <c r="H3" s="996"/>
      <c r="I3" s="966"/>
      <c r="J3" s="426" t="s">
        <v>47</v>
      </c>
      <c r="K3" s="426" t="s">
        <v>48</v>
      </c>
      <c r="L3" s="426" t="s">
        <v>49</v>
      </c>
      <c r="M3" s="426" t="s">
        <v>7</v>
      </c>
      <c r="N3" s="996"/>
      <c r="O3" s="69"/>
    </row>
    <row r="4" spans="2:15" ht="12.75" customHeight="1">
      <c r="B4" s="921"/>
      <c r="C4" s="672" t="s">
        <v>357</v>
      </c>
      <c r="D4" s="922" t="s">
        <v>50</v>
      </c>
      <c r="E4" s="922" t="s">
        <v>50</v>
      </c>
      <c r="F4" s="922" t="s">
        <v>50</v>
      </c>
      <c r="G4" s="222">
        <f>G6</f>
        <v>0</v>
      </c>
      <c r="H4" s="222">
        <f aca="true" t="shared" si="0" ref="H4:M5">H6</f>
        <v>0</v>
      </c>
      <c r="I4" s="222">
        <f t="shared" si="0"/>
        <v>0</v>
      </c>
      <c r="J4" s="222">
        <f t="shared" si="0"/>
        <v>0</v>
      </c>
      <c r="K4" s="222">
        <f t="shared" si="0"/>
        <v>0</v>
      </c>
      <c r="L4" s="222">
        <f t="shared" si="0"/>
        <v>0</v>
      </c>
      <c r="M4" s="222">
        <f t="shared" si="0"/>
        <v>0</v>
      </c>
      <c r="N4" s="222"/>
      <c r="O4" s="70"/>
    </row>
    <row r="5" spans="2:15" ht="12.75" customHeight="1" thickBot="1">
      <c r="B5" s="923"/>
      <c r="C5" s="677"/>
      <c r="D5" s="924" t="s">
        <v>50</v>
      </c>
      <c r="E5" s="924" t="s">
        <v>50</v>
      </c>
      <c r="F5" s="924" t="s">
        <v>50</v>
      </c>
      <c r="G5" s="925">
        <f>G7</f>
        <v>0</v>
      </c>
      <c r="H5" s="925">
        <f t="shared" si="0"/>
        <v>0</v>
      </c>
      <c r="I5" s="925">
        <f t="shared" si="0"/>
        <v>0</v>
      </c>
      <c r="J5" s="925">
        <f t="shared" si="0"/>
        <v>0</v>
      </c>
      <c r="K5" s="925">
        <f t="shared" si="0"/>
        <v>0</v>
      </c>
      <c r="L5" s="925">
        <f t="shared" si="0"/>
        <v>0</v>
      </c>
      <c r="M5" s="925">
        <f t="shared" si="0"/>
        <v>0</v>
      </c>
      <c r="N5" s="699"/>
      <c r="O5" s="70"/>
    </row>
    <row r="6" spans="2:15" ht="12.75" customHeight="1">
      <c r="B6" s="926"/>
      <c r="C6" s="71"/>
      <c r="D6" s="683"/>
      <c r="E6" s="683"/>
      <c r="F6" s="115"/>
      <c r="G6" s="72"/>
      <c r="H6" s="72"/>
      <c r="I6" s="706"/>
      <c r="J6" s="72"/>
      <c r="K6" s="72"/>
      <c r="L6" s="72"/>
      <c r="M6" s="72"/>
      <c r="N6" s="72"/>
      <c r="O6" s="77"/>
    </row>
    <row r="7" spans="2:15" ht="12.75" customHeight="1" thickBot="1">
      <c r="B7" s="927"/>
      <c r="C7" s="74"/>
      <c r="D7" s="685"/>
      <c r="E7" s="685"/>
      <c r="F7" s="119"/>
      <c r="G7" s="688"/>
      <c r="H7" s="688"/>
      <c r="I7" s="928"/>
      <c r="J7" s="688"/>
      <c r="K7" s="688"/>
      <c r="L7" s="688"/>
      <c r="M7" s="688"/>
      <c r="N7" s="929"/>
      <c r="O7" s="79"/>
    </row>
    <row r="8" spans="2:15" ht="12.75" customHeight="1">
      <c r="B8" s="921"/>
      <c r="C8" s="672" t="s">
        <v>359</v>
      </c>
      <c r="D8" s="922" t="s">
        <v>50</v>
      </c>
      <c r="E8" s="922" t="s">
        <v>50</v>
      </c>
      <c r="F8" s="922" t="s">
        <v>50</v>
      </c>
      <c r="G8" s="222">
        <f>G10</f>
        <v>0</v>
      </c>
      <c r="H8" s="222">
        <f aca="true" t="shared" si="1" ref="H8:M9">H10</f>
        <v>0</v>
      </c>
      <c r="I8" s="222">
        <f t="shared" si="1"/>
        <v>0</v>
      </c>
      <c r="J8" s="222">
        <f t="shared" si="1"/>
        <v>0</v>
      </c>
      <c r="K8" s="222">
        <f t="shared" si="1"/>
        <v>0</v>
      </c>
      <c r="L8" s="222">
        <f t="shared" si="1"/>
        <v>0</v>
      </c>
      <c r="M8" s="222">
        <f t="shared" si="1"/>
        <v>0</v>
      </c>
      <c r="N8" s="222"/>
      <c r="O8" s="70"/>
    </row>
    <row r="9" spans="2:15" ht="12.75" customHeight="1" thickBot="1">
      <c r="B9" s="923"/>
      <c r="C9" s="677"/>
      <c r="D9" s="924" t="s">
        <v>50</v>
      </c>
      <c r="E9" s="924" t="s">
        <v>50</v>
      </c>
      <c r="F9" s="924" t="s">
        <v>50</v>
      </c>
      <c r="G9" s="925">
        <f>G11</f>
        <v>0</v>
      </c>
      <c r="H9" s="925">
        <f t="shared" si="1"/>
        <v>0</v>
      </c>
      <c r="I9" s="925">
        <f t="shared" si="1"/>
        <v>0</v>
      </c>
      <c r="J9" s="925">
        <f t="shared" si="1"/>
        <v>0</v>
      </c>
      <c r="K9" s="925">
        <f t="shared" si="1"/>
        <v>0</v>
      </c>
      <c r="L9" s="925">
        <f t="shared" si="1"/>
        <v>0</v>
      </c>
      <c r="M9" s="925">
        <f t="shared" si="1"/>
        <v>0</v>
      </c>
      <c r="N9" s="699"/>
      <c r="O9" s="70"/>
    </row>
    <row r="10" spans="2:15" ht="12.75" customHeight="1">
      <c r="B10" s="930"/>
      <c r="C10" s="71"/>
      <c r="D10" s="115"/>
      <c r="E10" s="683"/>
      <c r="F10" s="115"/>
      <c r="G10" s="72"/>
      <c r="H10" s="72"/>
      <c r="I10" s="706"/>
      <c r="J10" s="72"/>
      <c r="K10" s="76"/>
      <c r="L10" s="76"/>
      <c r="M10" s="76"/>
      <c r="N10" s="931"/>
      <c r="O10" s="77"/>
    </row>
    <row r="11" spans="2:15" ht="12.75" customHeight="1" thickBot="1">
      <c r="B11" s="223"/>
      <c r="C11" s="74"/>
      <c r="D11" s="685"/>
      <c r="E11" s="687"/>
      <c r="F11" s="119"/>
      <c r="G11" s="688"/>
      <c r="H11" s="688"/>
      <c r="I11" s="928"/>
      <c r="J11" s="688"/>
      <c r="K11" s="688"/>
      <c r="L11" s="688"/>
      <c r="M11" s="688"/>
      <c r="N11" s="932"/>
      <c r="O11" s="79"/>
    </row>
    <row r="12" spans="2:15" ht="12.75" customHeight="1">
      <c r="B12" s="921"/>
      <c r="C12" s="672" t="s">
        <v>92</v>
      </c>
      <c r="D12" s="922" t="s">
        <v>50</v>
      </c>
      <c r="E12" s="922" t="s">
        <v>50</v>
      </c>
      <c r="F12" s="922" t="s">
        <v>50</v>
      </c>
      <c r="G12" s="222">
        <f>G14</f>
        <v>0</v>
      </c>
      <c r="H12" s="222">
        <f aca="true" t="shared" si="2" ref="H12:M13">H14</f>
        <v>0</v>
      </c>
      <c r="I12" s="222">
        <f t="shared" si="2"/>
        <v>0</v>
      </c>
      <c r="J12" s="222">
        <f t="shared" si="2"/>
        <v>0</v>
      </c>
      <c r="K12" s="222">
        <f t="shared" si="2"/>
        <v>0</v>
      </c>
      <c r="L12" s="222">
        <f t="shared" si="2"/>
        <v>0</v>
      </c>
      <c r="M12" s="222">
        <f t="shared" si="2"/>
        <v>0</v>
      </c>
      <c r="N12" s="222"/>
      <c r="O12" s="70"/>
    </row>
    <row r="13" spans="2:15" ht="12.75" customHeight="1" thickBot="1">
      <c r="B13" s="923"/>
      <c r="C13" s="677"/>
      <c r="D13" s="924" t="s">
        <v>50</v>
      </c>
      <c r="E13" s="924" t="s">
        <v>50</v>
      </c>
      <c r="F13" s="924" t="s">
        <v>50</v>
      </c>
      <c r="G13" s="925">
        <f>G15</f>
        <v>0</v>
      </c>
      <c r="H13" s="925">
        <f t="shared" si="2"/>
        <v>0</v>
      </c>
      <c r="I13" s="925">
        <f t="shared" si="2"/>
        <v>0</v>
      </c>
      <c r="J13" s="925">
        <f t="shared" si="2"/>
        <v>0</v>
      </c>
      <c r="K13" s="925">
        <f t="shared" si="2"/>
        <v>0</v>
      </c>
      <c r="L13" s="925">
        <f t="shared" si="2"/>
        <v>0</v>
      </c>
      <c r="M13" s="925">
        <f t="shared" si="2"/>
        <v>0</v>
      </c>
      <c r="N13" s="699"/>
      <c r="O13" s="70"/>
    </row>
    <row r="14" spans="2:15" ht="12.75" customHeight="1">
      <c r="B14" s="933"/>
      <c r="C14" s="212"/>
      <c r="D14" s="703"/>
      <c r="E14" s="703"/>
      <c r="F14" s="704"/>
      <c r="G14" s="279"/>
      <c r="H14" s="279"/>
      <c r="I14" s="705"/>
      <c r="J14" s="279"/>
      <c r="K14" s="279"/>
      <c r="L14" s="279"/>
      <c r="M14" s="279"/>
      <c r="N14" s="279"/>
      <c r="O14" s="77"/>
    </row>
    <row r="15" spans="2:15" ht="12.75" customHeight="1" thickBot="1">
      <c r="B15" s="927"/>
      <c r="C15" s="74"/>
      <c r="D15" s="685"/>
      <c r="E15" s="685"/>
      <c r="F15" s="119"/>
      <c r="G15" s="688"/>
      <c r="H15" s="688"/>
      <c r="I15" s="928"/>
      <c r="J15" s="688"/>
      <c r="K15" s="688"/>
      <c r="L15" s="688"/>
      <c r="M15" s="688"/>
      <c r="N15" s="929"/>
      <c r="O15" s="79"/>
    </row>
    <row r="16" spans="2:15" ht="25.5" customHeight="1" thickBot="1">
      <c r="B16" s="774"/>
      <c r="C16" s="711" t="s">
        <v>1</v>
      </c>
      <c r="D16" s="712" t="s">
        <v>50</v>
      </c>
      <c r="E16" s="712" t="s">
        <v>50</v>
      </c>
      <c r="F16" s="712" t="s">
        <v>50</v>
      </c>
      <c r="G16" s="713">
        <f>SUM(G17:G18)</f>
        <v>15000</v>
      </c>
      <c r="H16" s="713"/>
      <c r="I16" s="713">
        <f>SUM(I17:I18)</f>
        <v>15000</v>
      </c>
      <c r="J16" s="713">
        <f>SUM(J17:J18)</f>
        <v>15000</v>
      </c>
      <c r="K16" s="713">
        <f>SUM(K17:K17)</f>
        <v>0</v>
      </c>
      <c r="L16" s="713">
        <f>SUM(L17:L17)</f>
        <v>0</v>
      </c>
      <c r="M16" s="713">
        <f>SUM(M17:M17)</f>
        <v>0</v>
      </c>
      <c r="N16" s="713"/>
      <c r="O16" s="95"/>
    </row>
    <row r="17" spans="2:15" ht="12.75" customHeight="1">
      <c r="B17" s="138">
        <v>1</v>
      </c>
      <c r="C17" s="96" t="s">
        <v>398</v>
      </c>
      <c r="D17" s="98" t="s">
        <v>146</v>
      </c>
      <c r="E17" s="97"/>
      <c r="F17" s="98"/>
      <c r="G17" s="99">
        <v>15000</v>
      </c>
      <c r="H17" s="99"/>
      <c r="I17" s="99">
        <v>15000</v>
      </c>
      <c r="J17" s="99">
        <v>15000</v>
      </c>
      <c r="K17" s="99"/>
      <c r="L17" s="99"/>
      <c r="M17" s="99"/>
      <c r="N17" s="99"/>
      <c r="O17" s="100"/>
    </row>
    <row r="18" spans="2:15" ht="12.75" customHeight="1" thickBot="1">
      <c r="B18" s="138"/>
      <c r="C18" s="96"/>
      <c r="D18" s="98"/>
      <c r="E18" s="97"/>
      <c r="F18" s="98"/>
      <c r="G18" s="99"/>
      <c r="H18" s="99"/>
      <c r="I18" s="99"/>
      <c r="J18" s="99"/>
      <c r="K18" s="99"/>
      <c r="L18" s="99"/>
      <c r="M18" s="99"/>
      <c r="N18" s="99"/>
      <c r="O18" s="100"/>
    </row>
    <row r="19" spans="1:15" ht="25.5" customHeight="1" thickBot="1">
      <c r="A19" s="60"/>
      <c r="B19" s="774"/>
      <c r="C19" s="711" t="s">
        <v>102</v>
      </c>
      <c r="D19" s="712" t="s">
        <v>50</v>
      </c>
      <c r="E19" s="712" t="s">
        <v>50</v>
      </c>
      <c r="F19" s="712" t="s">
        <v>50</v>
      </c>
      <c r="G19" s="713">
        <f aca="true" t="shared" si="3" ref="G19:M19">SUM(G20:G23)</f>
        <v>14635001</v>
      </c>
      <c r="H19" s="713">
        <f t="shared" si="3"/>
        <v>4615859</v>
      </c>
      <c r="I19" s="713">
        <f t="shared" si="3"/>
        <v>9589142</v>
      </c>
      <c r="J19" s="713">
        <f t="shared" si="3"/>
        <v>944792</v>
      </c>
      <c r="K19" s="713">
        <f t="shared" si="3"/>
        <v>1272638</v>
      </c>
      <c r="L19" s="713">
        <f t="shared" si="3"/>
        <v>7371712</v>
      </c>
      <c r="M19" s="713">
        <f t="shared" si="3"/>
        <v>0</v>
      </c>
      <c r="N19" s="713"/>
      <c r="O19" s="95"/>
    </row>
    <row r="20" spans="1:19" s="217" customFormat="1" ht="62.25" customHeight="1">
      <c r="A20" s="213"/>
      <c r="B20" s="934">
        <v>1</v>
      </c>
      <c r="C20" s="381" t="s">
        <v>145</v>
      </c>
      <c r="D20" s="935" t="s">
        <v>146</v>
      </c>
      <c r="E20" s="936"/>
      <c r="F20" s="937" t="s">
        <v>341</v>
      </c>
      <c r="G20" s="228">
        <v>539855</v>
      </c>
      <c r="H20" s="228">
        <v>351504</v>
      </c>
      <c r="I20" s="228">
        <v>188351</v>
      </c>
      <c r="J20" s="228">
        <v>28253</v>
      </c>
      <c r="K20" s="938">
        <v>0</v>
      </c>
      <c r="L20" s="938">
        <v>160098</v>
      </c>
      <c r="M20" s="939"/>
      <c r="N20" s="940" t="s">
        <v>401</v>
      </c>
      <c r="O20" s="216"/>
      <c r="R20" s="218"/>
      <c r="S20" s="218"/>
    </row>
    <row r="21" spans="1:19" s="217" customFormat="1" ht="32.25" customHeight="1">
      <c r="A21" s="213"/>
      <c r="B21" s="941">
        <v>2</v>
      </c>
      <c r="C21" s="382" t="s">
        <v>147</v>
      </c>
      <c r="D21" s="942" t="s">
        <v>146</v>
      </c>
      <c r="E21" s="943"/>
      <c r="F21" s="944" t="s">
        <v>148</v>
      </c>
      <c r="G21" s="215">
        <v>13175146</v>
      </c>
      <c r="H21" s="215">
        <v>4244355</v>
      </c>
      <c r="I21" s="215">
        <v>8930791</v>
      </c>
      <c r="J21" s="215">
        <v>446539</v>
      </c>
      <c r="K21" s="215">
        <v>1272638</v>
      </c>
      <c r="L21" s="215">
        <v>7211614</v>
      </c>
      <c r="M21" s="945"/>
      <c r="N21" s="946" t="s">
        <v>399</v>
      </c>
      <c r="O21" s="216"/>
      <c r="R21" s="218"/>
      <c r="S21" s="218"/>
    </row>
    <row r="22" spans="1:19" s="217" customFormat="1" ht="23.25" customHeight="1">
      <c r="A22" s="213"/>
      <c r="B22" s="941">
        <v>3</v>
      </c>
      <c r="C22" s="382" t="s">
        <v>397</v>
      </c>
      <c r="D22" s="942" t="s">
        <v>146</v>
      </c>
      <c r="E22" s="943"/>
      <c r="F22" s="947">
        <v>2013</v>
      </c>
      <c r="G22" s="215">
        <v>300000</v>
      </c>
      <c r="H22" s="215"/>
      <c r="I22" s="215">
        <v>300000</v>
      </c>
      <c r="J22" s="215">
        <v>300000</v>
      </c>
      <c r="K22" s="215">
        <v>0</v>
      </c>
      <c r="L22" s="215">
        <v>0</v>
      </c>
      <c r="M22" s="945"/>
      <c r="N22" s="946"/>
      <c r="O22" s="216"/>
      <c r="R22" s="218"/>
      <c r="S22" s="218"/>
    </row>
    <row r="23" spans="1:19" s="217" customFormat="1" ht="42.75" customHeight="1">
      <c r="A23" s="213"/>
      <c r="B23" s="941">
        <v>4</v>
      </c>
      <c r="C23" s="382" t="s">
        <v>342</v>
      </c>
      <c r="D23" s="942" t="s">
        <v>146</v>
      </c>
      <c r="E23" s="943"/>
      <c r="F23" s="947" t="s">
        <v>343</v>
      </c>
      <c r="G23" s="215">
        <v>620000</v>
      </c>
      <c r="H23" s="215">
        <v>20000</v>
      </c>
      <c r="I23" s="215">
        <v>170000</v>
      </c>
      <c r="J23" s="215">
        <v>170000</v>
      </c>
      <c r="K23" s="948">
        <v>0</v>
      </c>
      <c r="L23" s="948">
        <v>0</v>
      </c>
      <c r="M23" s="945"/>
      <c r="N23" s="946" t="s">
        <v>400</v>
      </c>
      <c r="O23" s="216"/>
      <c r="R23" s="218"/>
      <c r="S23" s="218"/>
    </row>
    <row r="24" spans="1:19" s="217" customFormat="1" ht="12.75" customHeight="1">
      <c r="A24" s="213"/>
      <c r="B24" s="223"/>
      <c r="C24" s="74"/>
      <c r="D24" s="949"/>
      <c r="E24" s="685"/>
      <c r="F24" s="119"/>
      <c r="G24" s="688"/>
      <c r="H24" s="688"/>
      <c r="I24" s="928"/>
      <c r="J24" s="688"/>
      <c r="K24" s="688"/>
      <c r="L24" s="688"/>
      <c r="M24" s="114"/>
      <c r="N24" s="219"/>
      <c r="O24" s="216"/>
      <c r="P24" s="218"/>
      <c r="Q24" s="218"/>
      <c r="R24" s="218"/>
      <c r="S24" s="218"/>
    </row>
    <row r="25" spans="1:19" s="217" customFormat="1" ht="12.75" customHeight="1" thickBot="1">
      <c r="A25" s="213"/>
      <c r="B25" s="950"/>
      <c r="C25" s="726" t="s">
        <v>107</v>
      </c>
      <c r="D25" s="683"/>
      <c r="E25" s="683"/>
      <c r="F25" s="115"/>
      <c r="G25" s="696"/>
      <c r="H25" s="696"/>
      <c r="I25" s="951"/>
      <c r="J25" s="696"/>
      <c r="K25" s="696"/>
      <c r="L25" s="696"/>
      <c r="M25" s="696"/>
      <c r="N25" s="728"/>
      <c r="O25" s="216"/>
      <c r="P25" s="218"/>
      <c r="Q25" s="218"/>
      <c r="R25" s="218"/>
      <c r="S25" s="218"/>
    </row>
    <row r="26" spans="2:15" ht="12.75" customHeight="1">
      <c r="B26" s="921"/>
      <c r="C26" s="672" t="s">
        <v>30</v>
      </c>
      <c r="D26" s="922" t="s">
        <v>50</v>
      </c>
      <c r="E26" s="922" t="s">
        <v>50</v>
      </c>
      <c r="F26" s="922" t="s">
        <v>50</v>
      </c>
      <c r="G26" s="222">
        <f>G28</f>
        <v>0</v>
      </c>
      <c r="H26" s="222">
        <f aca="true" t="shared" si="4" ref="H26:M27">H28</f>
        <v>0</v>
      </c>
      <c r="I26" s="222">
        <f t="shared" si="4"/>
        <v>0</v>
      </c>
      <c r="J26" s="222">
        <f t="shared" si="4"/>
        <v>0</v>
      </c>
      <c r="K26" s="222">
        <f t="shared" si="4"/>
        <v>0</v>
      </c>
      <c r="L26" s="222">
        <f t="shared" si="4"/>
        <v>0</v>
      </c>
      <c r="M26" s="222">
        <f t="shared" si="4"/>
        <v>0</v>
      </c>
      <c r="N26" s="222"/>
      <c r="O26" s="70"/>
    </row>
    <row r="27" spans="2:15" ht="12.75" customHeight="1" thickBot="1">
      <c r="B27" s="923"/>
      <c r="C27" s="677"/>
      <c r="D27" s="924" t="s">
        <v>50</v>
      </c>
      <c r="E27" s="924" t="s">
        <v>50</v>
      </c>
      <c r="F27" s="924" t="s">
        <v>50</v>
      </c>
      <c r="G27" s="925">
        <f>G29</f>
        <v>0</v>
      </c>
      <c r="H27" s="925">
        <f t="shared" si="4"/>
        <v>0</v>
      </c>
      <c r="I27" s="925">
        <f t="shared" si="4"/>
        <v>0</v>
      </c>
      <c r="J27" s="925">
        <f t="shared" si="4"/>
        <v>0</v>
      </c>
      <c r="K27" s="925">
        <f t="shared" si="4"/>
        <v>0</v>
      </c>
      <c r="L27" s="925">
        <f t="shared" si="4"/>
        <v>0</v>
      </c>
      <c r="M27" s="925">
        <f t="shared" si="4"/>
        <v>0</v>
      </c>
      <c r="N27" s="699"/>
      <c r="O27" s="70"/>
    </row>
    <row r="28" spans="2:15" ht="12.75" customHeight="1">
      <c r="B28" s="952"/>
      <c r="C28" s="214"/>
      <c r="D28" s="953"/>
      <c r="E28" s="954"/>
      <c r="F28" s="955"/>
      <c r="G28" s="220"/>
      <c r="H28" s="220"/>
      <c r="I28" s="220"/>
      <c r="J28" s="220"/>
      <c r="K28" s="220"/>
      <c r="L28" s="220"/>
      <c r="M28" s="221"/>
      <c r="N28" s="222"/>
      <c r="O28" s="70"/>
    </row>
    <row r="29" spans="2:15" ht="12.75" customHeight="1">
      <c r="B29" s="223"/>
      <c r="C29" s="74"/>
      <c r="D29" s="685"/>
      <c r="E29" s="685"/>
      <c r="F29" s="119"/>
      <c r="G29" s="688"/>
      <c r="H29" s="688"/>
      <c r="I29" s="75"/>
      <c r="J29" s="75"/>
      <c r="K29" s="75"/>
      <c r="L29" s="75"/>
      <c r="M29" s="288"/>
      <c r="N29" s="451"/>
      <c r="O29" s="70"/>
    </row>
    <row r="30" spans="2:15" ht="12.75" customHeight="1" thickBot="1">
      <c r="B30" s="923"/>
      <c r="C30" s="224"/>
      <c r="D30" s="956"/>
      <c r="E30" s="956"/>
      <c r="F30" s="957"/>
      <c r="G30" s="958"/>
      <c r="H30" s="958"/>
      <c r="I30" s="958"/>
      <c r="J30" s="958"/>
      <c r="K30" s="958"/>
      <c r="L30" s="958"/>
      <c r="M30" s="958"/>
      <c r="N30" s="959"/>
      <c r="O30" s="79"/>
    </row>
    <row r="31" spans="2:15" ht="18" customHeight="1">
      <c r="B31" s="921"/>
      <c r="C31" s="672" t="s">
        <v>184</v>
      </c>
      <c r="D31" s="922" t="s">
        <v>50</v>
      </c>
      <c r="E31" s="922" t="s">
        <v>50</v>
      </c>
      <c r="F31" s="922" t="s">
        <v>50</v>
      </c>
      <c r="G31" s="222">
        <f>SUM(G4+G8+G12+G16+G19+G26)</f>
        <v>14650001</v>
      </c>
      <c r="H31" s="222">
        <f aca="true" t="shared" si="5" ref="H31:M31">SUM(H4+H8+H12+H16+H19+H26)</f>
        <v>4615859</v>
      </c>
      <c r="I31" s="960">
        <f t="shared" si="5"/>
        <v>9604142</v>
      </c>
      <c r="J31" s="222">
        <f t="shared" si="5"/>
        <v>959792</v>
      </c>
      <c r="K31" s="222">
        <f t="shared" si="5"/>
        <v>1272638</v>
      </c>
      <c r="L31" s="222">
        <f t="shared" si="5"/>
        <v>7371712</v>
      </c>
      <c r="M31" s="222">
        <f t="shared" si="5"/>
        <v>0</v>
      </c>
      <c r="N31" s="222"/>
      <c r="O31" s="70"/>
    </row>
    <row r="32" spans="2:15" ht="18" customHeight="1" thickBot="1">
      <c r="B32" s="923"/>
      <c r="C32" s="677"/>
      <c r="D32" s="924" t="s">
        <v>50</v>
      </c>
      <c r="E32" s="924" t="s">
        <v>50</v>
      </c>
      <c r="F32" s="924" t="s">
        <v>50</v>
      </c>
      <c r="G32" s="925">
        <f>SUM(G5+G9+G13+G27)</f>
        <v>0</v>
      </c>
      <c r="H32" s="925">
        <f aca="true" t="shared" si="6" ref="H32:M32">SUM(H5+H9+H13+H27)</f>
        <v>0</v>
      </c>
      <c r="I32" s="961">
        <f t="shared" si="6"/>
        <v>0</v>
      </c>
      <c r="J32" s="925">
        <f t="shared" si="6"/>
        <v>0</v>
      </c>
      <c r="K32" s="925">
        <f t="shared" si="6"/>
        <v>0</v>
      </c>
      <c r="L32" s="925">
        <f t="shared" si="6"/>
        <v>0</v>
      </c>
      <c r="M32" s="925">
        <f t="shared" si="6"/>
        <v>0</v>
      </c>
      <c r="N32" s="699"/>
      <c r="O32" s="70"/>
    </row>
    <row r="33" spans="2:15" ht="12.75" customHeight="1">
      <c r="B33" s="60"/>
      <c r="C33" s="123"/>
      <c r="D33" s="120"/>
      <c r="E33" s="120"/>
      <c r="F33" s="120"/>
      <c r="G33" s="61"/>
      <c r="H33" s="61"/>
      <c r="I33" s="61"/>
      <c r="J33" s="61"/>
      <c r="K33" s="61"/>
      <c r="L33" s="61"/>
      <c r="M33" s="61"/>
      <c r="N33" s="60"/>
      <c r="O33" s="63"/>
    </row>
    <row r="34" spans="2:15" ht="12.75" customHeight="1">
      <c r="B34" s="225"/>
      <c r="C34" s="123"/>
      <c r="D34" s="120"/>
      <c r="E34" s="120"/>
      <c r="F34" s="120"/>
      <c r="G34" s="60"/>
      <c r="H34" s="226"/>
      <c r="I34" s="121"/>
      <c r="J34" s="60"/>
      <c r="M34" s="226"/>
      <c r="N34" s="208"/>
      <c r="O34" s="122"/>
    </row>
    <row r="35" spans="2:15" ht="12.75" customHeight="1">
      <c r="B35" s="225"/>
      <c r="C35" s="123"/>
      <c r="D35" s="120"/>
      <c r="E35" s="120"/>
      <c r="F35" s="120"/>
      <c r="G35" s="60"/>
      <c r="H35" s="60"/>
      <c r="I35" s="121"/>
      <c r="J35" s="60"/>
      <c r="K35" s="60"/>
      <c r="L35" s="60"/>
      <c r="M35" s="227"/>
      <c r="N35" s="60"/>
      <c r="O35" s="63"/>
    </row>
    <row r="36" spans="2:15" ht="12.75" customHeight="1">
      <c r="B36" s="60"/>
      <c r="C36" s="123"/>
      <c r="D36" s="120"/>
      <c r="E36" s="120"/>
      <c r="F36" s="120"/>
      <c r="G36" s="60"/>
      <c r="H36" s="60"/>
      <c r="I36" s="121"/>
      <c r="J36" s="60"/>
      <c r="K36" s="60"/>
      <c r="L36" s="60"/>
      <c r="M36" s="60"/>
      <c r="N36" s="60"/>
      <c r="O36" s="63"/>
    </row>
    <row r="37" spans="2:15" ht="12.75" customHeight="1">
      <c r="B37" s="60"/>
      <c r="C37" s="123"/>
      <c r="D37" s="120"/>
      <c r="E37" s="120"/>
      <c r="F37" s="120"/>
      <c r="G37" s="60"/>
      <c r="H37" s="60"/>
      <c r="I37" s="121"/>
      <c r="J37" s="60"/>
      <c r="K37" s="60"/>
      <c r="L37" s="60"/>
      <c r="M37" s="60"/>
      <c r="N37" s="60"/>
      <c r="O37" s="63"/>
    </row>
    <row r="38" spans="2:15" ht="12.75" customHeight="1">
      <c r="B38" s="60"/>
      <c r="C38" s="123"/>
      <c r="D38" s="120"/>
      <c r="E38" s="120"/>
      <c r="F38" s="120"/>
      <c r="G38" s="60"/>
      <c r="H38" s="60"/>
      <c r="I38" s="121"/>
      <c r="J38" s="60"/>
      <c r="K38" s="60"/>
      <c r="L38" s="60"/>
      <c r="M38" s="60"/>
      <c r="N38" s="60"/>
      <c r="O38" s="63"/>
    </row>
    <row r="39" spans="2:15" ht="12.75" customHeight="1">
      <c r="B39" s="60"/>
      <c r="C39" s="123"/>
      <c r="D39" s="120"/>
      <c r="E39" s="120"/>
      <c r="F39" s="120"/>
      <c r="G39" s="60"/>
      <c r="H39" s="60"/>
      <c r="I39" s="121"/>
      <c r="J39" s="60"/>
      <c r="K39" s="60"/>
      <c r="L39" s="60"/>
      <c r="M39" s="60"/>
      <c r="N39" s="60"/>
      <c r="O39" s="63"/>
    </row>
    <row r="40" spans="2:15" ht="12.75" customHeight="1">
      <c r="B40" s="60"/>
      <c r="C40" s="123"/>
      <c r="D40" s="120"/>
      <c r="E40" s="120"/>
      <c r="F40" s="120"/>
      <c r="G40" s="60"/>
      <c r="H40" s="60"/>
      <c r="I40" s="121"/>
      <c r="J40" s="60"/>
      <c r="K40" s="60"/>
      <c r="L40" s="60"/>
      <c r="M40" s="60"/>
      <c r="N40" s="60"/>
      <c r="O40" s="63"/>
    </row>
    <row r="41" spans="2:15" ht="12.75" customHeight="1">
      <c r="B41" s="60"/>
      <c r="C41" s="123"/>
      <c r="D41" s="120"/>
      <c r="E41" s="120"/>
      <c r="F41" s="120"/>
      <c r="G41" s="60"/>
      <c r="H41" s="60"/>
      <c r="I41" s="121"/>
      <c r="J41" s="60"/>
      <c r="K41" s="60"/>
      <c r="L41" s="60"/>
      <c r="M41" s="60"/>
      <c r="N41" s="60"/>
      <c r="O41" s="63"/>
    </row>
    <row r="42" spans="2:15" ht="12.75" customHeight="1">
      <c r="B42" s="60"/>
      <c r="C42" s="123"/>
      <c r="D42" s="120"/>
      <c r="E42" s="120"/>
      <c r="F42" s="120"/>
      <c r="G42" s="60"/>
      <c r="H42" s="60"/>
      <c r="I42" s="121"/>
      <c r="J42" s="60"/>
      <c r="K42" s="60"/>
      <c r="L42" s="60"/>
      <c r="M42" s="60"/>
      <c r="N42" s="60"/>
      <c r="O42" s="63"/>
    </row>
    <row r="43" spans="2:15" ht="12.75" customHeight="1">
      <c r="B43" s="60"/>
      <c r="C43" s="123"/>
      <c r="D43" s="120"/>
      <c r="E43" s="120"/>
      <c r="F43" s="120"/>
      <c r="G43" s="60"/>
      <c r="H43" s="60"/>
      <c r="I43" s="121"/>
      <c r="J43" s="60"/>
      <c r="K43" s="60"/>
      <c r="L43" s="60"/>
      <c r="M43" s="60"/>
      <c r="N43" s="60"/>
      <c r="O43" s="63"/>
    </row>
    <row r="44" spans="2:15" ht="12.75" customHeight="1">
      <c r="B44" s="60"/>
      <c r="C44" s="123"/>
      <c r="D44" s="120"/>
      <c r="E44" s="120"/>
      <c r="F44" s="120"/>
      <c r="G44" s="60"/>
      <c r="H44" s="60"/>
      <c r="I44" s="121"/>
      <c r="J44" s="60"/>
      <c r="K44" s="60"/>
      <c r="L44" s="60"/>
      <c r="M44" s="60"/>
      <c r="N44" s="60"/>
      <c r="O44" s="63"/>
    </row>
    <row r="45" spans="2:15" ht="12.75" customHeight="1">
      <c r="B45" s="60"/>
      <c r="C45" s="123"/>
      <c r="D45" s="120"/>
      <c r="E45" s="120"/>
      <c r="F45" s="120"/>
      <c r="G45" s="60"/>
      <c r="H45" s="60"/>
      <c r="I45" s="121"/>
      <c r="J45" s="60"/>
      <c r="K45" s="60"/>
      <c r="L45" s="60"/>
      <c r="M45" s="60"/>
      <c r="N45" s="60"/>
      <c r="O45" s="63"/>
    </row>
    <row r="46" spans="2:15" ht="12.75" customHeight="1">
      <c r="B46" s="60"/>
      <c r="C46" s="123"/>
      <c r="D46" s="120"/>
      <c r="E46" s="120"/>
      <c r="F46" s="120"/>
      <c r="G46" s="60"/>
      <c r="H46" s="60"/>
      <c r="I46" s="121"/>
      <c r="J46" s="60"/>
      <c r="K46" s="60"/>
      <c r="L46" s="60"/>
      <c r="M46" s="60"/>
      <c r="N46" s="60"/>
      <c r="O46" s="63"/>
    </row>
    <row r="47" spans="2:15" ht="12.75" customHeight="1">
      <c r="B47" s="60"/>
      <c r="C47" s="123"/>
      <c r="D47" s="120"/>
      <c r="E47" s="120"/>
      <c r="F47" s="120"/>
      <c r="G47" s="60"/>
      <c r="H47" s="60"/>
      <c r="I47" s="121"/>
      <c r="J47" s="60"/>
      <c r="K47" s="60"/>
      <c r="L47" s="60"/>
      <c r="M47" s="60"/>
      <c r="N47" s="60"/>
      <c r="O47" s="63"/>
    </row>
    <row r="48" spans="2:15" ht="12.75" customHeight="1">
      <c r="B48" s="60"/>
      <c r="C48" s="123"/>
      <c r="D48" s="120"/>
      <c r="E48" s="120"/>
      <c r="F48" s="120"/>
      <c r="G48" s="60"/>
      <c r="H48" s="60"/>
      <c r="I48" s="121"/>
      <c r="J48" s="60"/>
      <c r="K48" s="60"/>
      <c r="L48" s="60"/>
      <c r="M48" s="60"/>
      <c r="N48" s="60"/>
      <c r="O48" s="63"/>
    </row>
    <row r="49" spans="2:15" ht="12.75" customHeight="1">
      <c r="B49" s="60"/>
      <c r="C49" s="123"/>
      <c r="D49" s="120"/>
      <c r="E49" s="120"/>
      <c r="F49" s="120"/>
      <c r="G49" s="60"/>
      <c r="H49" s="60"/>
      <c r="I49" s="121"/>
      <c r="J49" s="60"/>
      <c r="K49" s="60"/>
      <c r="L49" s="60"/>
      <c r="M49" s="60"/>
      <c r="N49" s="60"/>
      <c r="O49" s="63"/>
    </row>
    <row r="50" spans="2:15" ht="12.75" customHeight="1">
      <c r="B50" s="60"/>
      <c r="C50" s="123"/>
      <c r="D50" s="120"/>
      <c r="E50" s="120"/>
      <c r="F50" s="120"/>
      <c r="G50" s="60"/>
      <c r="H50" s="60"/>
      <c r="I50" s="121"/>
      <c r="J50" s="60"/>
      <c r="K50" s="60"/>
      <c r="L50" s="60"/>
      <c r="M50" s="60"/>
      <c r="N50" s="60"/>
      <c r="O50" s="63"/>
    </row>
    <row r="51" spans="2:15" ht="12.75" customHeight="1">
      <c r="B51" s="60"/>
      <c r="C51" s="123"/>
      <c r="D51" s="120"/>
      <c r="E51" s="120"/>
      <c r="F51" s="120"/>
      <c r="G51" s="60"/>
      <c r="H51" s="60"/>
      <c r="I51" s="121"/>
      <c r="J51" s="60"/>
      <c r="K51" s="60"/>
      <c r="L51" s="60"/>
      <c r="M51" s="60"/>
      <c r="N51" s="60"/>
      <c r="O51" s="63"/>
    </row>
    <row r="52" spans="2:15" ht="12.75" customHeight="1">
      <c r="B52" s="60"/>
      <c r="C52" s="123"/>
      <c r="D52" s="120"/>
      <c r="E52" s="120"/>
      <c r="F52" s="120"/>
      <c r="G52" s="60"/>
      <c r="H52" s="60"/>
      <c r="I52" s="121"/>
      <c r="J52" s="60"/>
      <c r="K52" s="60"/>
      <c r="L52" s="60"/>
      <c r="M52" s="60"/>
      <c r="N52" s="60"/>
      <c r="O52" s="63"/>
    </row>
    <row r="53" spans="3:15" s="60" customFormat="1" ht="12.75" customHeight="1">
      <c r="C53" s="123"/>
      <c r="D53" s="120"/>
      <c r="E53" s="120"/>
      <c r="F53" s="120"/>
      <c r="I53" s="121"/>
      <c r="O53" s="63"/>
    </row>
    <row r="54" spans="3:15" s="60" customFormat="1" ht="12.75" customHeight="1">
      <c r="C54" s="123"/>
      <c r="D54" s="120"/>
      <c r="E54" s="120"/>
      <c r="F54" s="120"/>
      <c r="I54" s="121"/>
      <c r="O54" s="63"/>
    </row>
    <row r="55" spans="3:15" s="60" customFormat="1" ht="12.75" customHeight="1">
      <c r="C55" s="123"/>
      <c r="D55" s="120"/>
      <c r="E55" s="120"/>
      <c r="F55" s="120"/>
      <c r="O55" s="63"/>
    </row>
    <row r="56" spans="3:15" s="60" customFormat="1" ht="12.75" customHeight="1">
      <c r="C56" s="123"/>
      <c r="D56" s="120"/>
      <c r="E56" s="120"/>
      <c r="F56" s="120"/>
      <c r="O56" s="63"/>
    </row>
    <row r="57" spans="3:15" s="60" customFormat="1" ht="12.75" customHeight="1">
      <c r="C57" s="123"/>
      <c r="D57" s="120"/>
      <c r="E57" s="120"/>
      <c r="F57" s="120"/>
      <c r="O57" s="63"/>
    </row>
    <row r="58" spans="3:15" s="60" customFormat="1" ht="12.75" customHeight="1">
      <c r="C58" s="123"/>
      <c r="D58" s="120"/>
      <c r="E58" s="120"/>
      <c r="F58" s="120"/>
      <c r="O58" s="63"/>
    </row>
    <row r="59" spans="3:15" s="60" customFormat="1" ht="12.75" customHeight="1">
      <c r="C59" s="123"/>
      <c r="D59" s="120"/>
      <c r="E59" s="120"/>
      <c r="F59" s="120"/>
      <c r="O59" s="63"/>
    </row>
    <row r="60" spans="3:15" s="60" customFormat="1" ht="12.75" customHeight="1">
      <c r="C60" s="123"/>
      <c r="D60" s="120"/>
      <c r="E60" s="120"/>
      <c r="F60" s="120"/>
      <c r="O60" s="63"/>
    </row>
    <row r="61" spans="3:15" s="60" customFormat="1" ht="12.75" customHeight="1">
      <c r="C61" s="123"/>
      <c r="D61" s="120"/>
      <c r="E61" s="120"/>
      <c r="F61" s="120"/>
      <c r="O61" s="63"/>
    </row>
    <row r="62" spans="3:15" s="60" customFormat="1" ht="12.75" customHeight="1">
      <c r="C62" s="123"/>
      <c r="D62" s="120"/>
      <c r="E62" s="120"/>
      <c r="F62" s="120"/>
      <c r="O62" s="63"/>
    </row>
    <row r="63" spans="3:15" s="60" customFormat="1" ht="12.75" customHeight="1">
      <c r="C63" s="123"/>
      <c r="D63" s="120"/>
      <c r="E63" s="120"/>
      <c r="F63" s="120"/>
      <c r="O63" s="63"/>
    </row>
    <row r="64" spans="3:15" s="60" customFormat="1" ht="12.75" customHeight="1">
      <c r="C64" s="123"/>
      <c r="D64" s="120"/>
      <c r="E64" s="120"/>
      <c r="F64" s="120"/>
      <c r="O64" s="63"/>
    </row>
    <row r="65" spans="3:15" s="60" customFormat="1" ht="12.75" customHeight="1">
      <c r="C65" s="123"/>
      <c r="D65" s="120"/>
      <c r="E65" s="120"/>
      <c r="F65" s="120"/>
      <c r="O65" s="63"/>
    </row>
    <row r="66" spans="3:15" s="60" customFormat="1" ht="12.75" customHeight="1">
      <c r="C66" s="123"/>
      <c r="D66" s="120"/>
      <c r="E66" s="120"/>
      <c r="F66" s="120"/>
      <c r="O66" s="63"/>
    </row>
    <row r="67" spans="3:15" s="60" customFormat="1" ht="12.75" customHeight="1">
      <c r="C67" s="123"/>
      <c r="D67" s="120"/>
      <c r="E67" s="120"/>
      <c r="F67" s="120"/>
      <c r="O67" s="63"/>
    </row>
    <row r="68" spans="3:15" s="60" customFormat="1" ht="12.75" customHeight="1">
      <c r="C68" s="123"/>
      <c r="D68" s="120"/>
      <c r="E68" s="120"/>
      <c r="F68" s="120"/>
      <c r="O68" s="63"/>
    </row>
    <row r="69" spans="3:15" s="60" customFormat="1" ht="12.75" customHeight="1">
      <c r="C69" s="123"/>
      <c r="D69" s="120"/>
      <c r="E69" s="120"/>
      <c r="F69" s="120"/>
      <c r="O69" s="63"/>
    </row>
    <row r="70" spans="3:15" s="60" customFormat="1" ht="12.75" customHeight="1">
      <c r="C70" s="123"/>
      <c r="D70" s="120"/>
      <c r="E70" s="120"/>
      <c r="F70" s="120"/>
      <c r="O70" s="63"/>
    </row>
    <row r="71" spans="3:15" s="60" customFormat="1" ht="12.75" customHeight="1">
      <c r="C71" s="123"/>
      <c r="D71" s="120"/>
      <c r="E71" s="120"/>
      <c r="F71" s="120"/>
      <c r="O71" s="63"/>
    </row>
    <row r="72" spans="3:15" s="60" customFormat="1" ht="12.75" customHeight="1">
      <c r="C72" s="123"/>
      <c r="D72" s="120"/>
      <c r="E72" s="120"/>
      <c r="F72" s="120"/>
      <c r="O72" s="63"/>
    </row>
    <row r="73" spans="3:15" s="60" customFormat="1" ht="12.75" customHeight="1">
      <c r="C73" s="123"/>
      <c r="D73" s="120"/>
      <c r="E73" s="120"/>
      <c r="F73" s="120"/>
      <c r="O73" s="63"/>
    </row>
    <row r="74" spans="3:15" s="60" customFormat="1" ht="12.75" customHeight="1">
      <c r="C74" s="123"/>
      <c r="D74" s="120"/>
      <c r="E74" s="120"/>
      <c r="F74" s="120"/>
      <c r="O74" s="63"/>
    </row>
    <row r="75" spans="3:15" s="60" customFormat="1" ht="12.75" customHeight="1">
      <c r="C75" s="123"/>
      <c r="D75" s="120"/>
      <c r="E75" s="120"/>
      <c r="F75" s="120"/>
      <c r="O75" s="63"/>
    </row>
    <row r="76" spans="3:15" s="60" customFormat="1" ht="12.75" customHeight="1">
      <c r="C76" s="123"/>
      <c r="D76" s="120"/>
      <c r="E76" s="120"/>
      <c r="F76" s="120"/>
      <c r="O76" s="63"/>
    </row>
    <row r="77" spans="3:15" s="60" customFormat="1" ht="12.75" customHeight="1">
      <c r="C77" s="123"/>
      <c r="D77" s="120"/>
      <c r="E77" s="120"/>
      <c r="F77" s="120"/>
      <c r="O77" s="63"/>
    </row>
    <row r="78" spans="3:15" s="60" customFormat="1" ht="12.75" customHeight="1">
      <c r="C78" s="123"/>
      <c r="D78" s="120"/>
      <c r="E78" s="120"/>
      <c r="F78" s="120"/>
      <c r="O78" s="63"/>
    </row>
    <row r="79" spans="3:15" s="60" customFormat="1" ht="12.75" customHeight="1">
      <c r="C79" s="123"/>
      <c r="D79" s="120"/>
      <c r="E79" s="120"/>
      <c r="F79" s="120"/>
      <c r="O79" s="63"/>
    </row>
    <row r="80" spans="3:15" s="60" customFormat="1" ht="12.75" customHeight="1">
      <c r="C80" s="123"/>
      <c r="D80" s="120"/>
      <c r="E80" s="120"/>
      <c r="F80" s="120"/>
      <c r="O80" s="63"/>
    </row>
    <row r="81" spans="3:15" s="60" customFormat="1" ht="12.75" customHeight="1">
      <c r="C81" s="123"/>
      <c r="D81" s="120"/>
      <c r="E81" s="120"/>
      <c r="F81" s="120"/>
      <c r="O81" s="63"/>
    </row>
    <row r="82" spans="3:15" s="60" customFormat="1" ht="12.75" customHeight="1">
      <c r="C82" s="123"/>
      <c r="D82" s="120"/>
      <c r="E82" s="120"/>
      <c r="F82" s="120"/>
      <c r="O82" s="63"/>
    </row>
    <row r="83" spans="3:15" s="60" customFormat="1" ht="12.75" customHeight="1">
      <c r="C83" s="123"/>
      <c r="D83" s="120"/>
      <c r="E83" s="120"/>
      <c r="F83" s="120"/>
      <c r="O83" s="63"/>
    </row>
    <row r="84" spans="3:15" s="60" customFormat="1" ht="12.75" customHeight="1">
      <c r="C84" s="123"/>
      <c r="D84" s="120"/>
      <c r="E84" s="120"/>
      <c r="F84" s="120"/>
      <c r="O84" s="63"/>
    </row>
    <row r="85" spans="3:15" s="60" customFormat="1" ht="12.75" customHeight="1">
      <c r="C85" s="123"/>
      <c r="D85" s="120"/>
      <c r="E85" s="120"/>
      <c r="O85" s="63"/>
    </row>
    <row r="86" spans="3:15" s="60" customFormat="1" ht="12.75" customHeight="1">
      <c r="C86" s="123"/>
      <c r="D86" s="120"/>
      <c r="E86" s="120"/>
      <c r="O86" s="63"/>
    </row>
    <row r="87" spans="3:15" s="60" customFormat="1" ht="12.75" customHeight="1">
      <c r="C87" s="123"/>
      <c r="D87" s="120"/>
      <c r="E87" s="120"/>
      <c r="O87" s="63"/>
    </row>
    <row r="88" spans="3:15" s="60" customFormat="1" ht="12.75" customHeight="1">
      <c r="C88" s="123"/>
      <c r="D88" s="120"/>
      <c r="E88" s="120"/>
      <c r="O88" s="63"/>
    </row>
    <row r="89" spans="3:15" s="60" customFormat="1" ht="12.75" customHeight="1">
      <c r="C89" s="123"/>
      <c r="D89" s="120"/>
      <c r="E89" s="120"/>
      <c r="O89" s="63"/>
    </row>
    <row r="90" spans="3:15" s="60" customFormat="1" ht="12.75" customHeight="1">
      <c r="C90" s="123"/>
      <c r="D90" s="120"/>
      <c r="E90" s="120"/>
      <c r="O90" s="63"/>
    </row>
    <row r="91" spans="3:15" s="60" customFormat="1" ht="12.75" customHeight="1">
      <c r="C91" s="123"/>
      <c r="D91" s="120"/>
      <c r="E91" s="120"/>
      <c r="O91" s="63"/>
    </row>
    <row r="92" spans="3:15" s="60" customFormat="1" ht="12.75" customHeight="1">
      <c r="C92" s="123"/>
      <c r="D92" s="120"/>
      <c r="E92" s="120"/>
      <c r="O92" s="63"/>
    </row>
    <row r="93" spans="3:15" s="60" customFormat="1" ht="12.75" customHeight="1">
      <c r="C93" s="123"/>
      <c r="D93" s="120"/>
      <c r="E93" s="120"/>
      <c r="O93" s="63"/>
    </row>
    <row r="94" spans="3:15" s="60" customFormat="1" ht="12.75" customHeight="1">
      <c r="C94" s="123"/>
      <c r="D94" s="120"/>
      <c r="E94" s="120"/>
      <c r="O94" s="63"/>
    </row>
    <row r="95" spans="3:15" s="60" customFormat="1" ht="12.75" customHeight="1">
      <c r="C95" s="123"/>
      <c r="D95" s="120"/>
      <c r="E95" s="120"/>
      <c r="O95" s="63"/>
    </row>
    <row r="96" spans="3:15" s="60" customFormat="1" ht="12.75" customHeight="1">
      <c r="C96" s="123"/>
      <c r="D96" s="120"/>
      <c r="E96" s="120"/>
      <c r="O96" s="63"/>
    </row>
    <row r="97" spans="3:15" s="60" customFormat="1" ht="12.75" customHeight="1">
      <c r="C97" s="123"/>
      <c r="D97" s="120"/>
      <c r="E97" s="120"/>
      <c r="O97" s="63"/>
    </row>
    <row r="98" spans="3:15" s="60" customFormat="1" ht="12.75" customHeight="1">
      <c r="C98" s="123"/>
      <c r="D98" s="120"/>
      <c r="E98" s="120"/>
      <c r="O98" s="63"/>
    </row>
    <row r="99" spans="3:15" s="60" customFormat="1" ht="12.75" customHeight="1">
      <c r="C99" s="123"/>
      <c r="D99" s="120"/>
      <c r="E99" s="120"/>
      <c r="O99" s="63"/>
    </row>
    <row r="100" spans="3:15" s="60" customFormat="1" ht="12.75" customHeight="1">
      <c r="C100" s="123"/>
      <c r="D100" s="120"/>
      <c r="E100" s="120"/>
      <c r="O100" s="63"/>
    </row>
    <row r="101" spans="3:15" s="60" customFormat="1" ht="12.75" customHeight="1">
      <c r="C101" s="123"/>
      <c r="D101" s="120"/>
      <c r="E101" s="120"/>
      <c r="O101" s="63"/>
    </row>
    <row r="102" spans="3:15" s="60" customFormat="1" ht="12.75" customHeight="1">
      <c r="C102" s="123"/>
      <c r="D102" s="120"/>
      <c r="E102" s="120"/>
      <c r="O102" s="63"/>
    </row>
    <row r="103" spans="3:15" s="60" customFormat="1" ht="12.75" customHeight="1">
      <c r="C103" s="123"/>
      <c r="D103" s="120"/>
      <c r="E103" s="120"/>
      <c r="O103" s="63"/>
    </row>
    <row r="104" spans="3:15" s="60" customFormat="1" ht="12.75" customHeight="1">
      <c r="C104" s="123"/>
      <c r="D104" s="120"/>
      <c r="E104" s="120"/>
      <c r="O104" s="63"/>
    </row>
    <row r="105" spans="3:15" s="60" customFormat="1" ht="12.75" customHeight="1">
      <c r="C105" s="123"/>
      <c r="D105" s="120"/>
      <c r="E105" s="120"/>
      <c r="O105" s="63"/>
    </row>
    <row r="106" spans="3:15" s="60" customFormat="1" ht="12.75" customHeight="1">
      <c r="C106" s="123"/>
      <c r="D106" s="120"/>
      <c r="E106" s="120"/>
      <c r="O106" s="63"/>
    </row>
    <row r="107" spans="3:15" s="60" customFormat="1" ht="12.75" customHeight="1">
      <c r="C107" s="123"/>
      <c r="D107" s="120"/>
      <c r="E107" s="120"/>
      <c r="O107" s="63"/>
    </row>
    <row r="108" spans="3:15" s="60" customFormat="1" ht="12.75" customHeight="1">
      <c r="C108" s="123"/>
      <c r="D108" s="120"/>
      <c r="E108" s="120"/>
      <c r="O108" s="63"/>
    </row>
    <row r="109" spans="3:15" s="60" customFormat="1" ht="12.75" customHeight="1">
      <c r="C109" s="123"/>
      <c r="D109" s="120"/>
      <c r="E109" s="120"/>
      <c r="O109" s="63"/>
    </row>
    <row r="110" spans="3:15" s="60" customFormat="1" ht="12.75" customHeight="1">
      <c r="C110" s="123"/>
      <c r="D110" s="120"/>
      <c r="E110" s="120"/>
      <c r="O110" s="63"/>
    </row>
    <row r="111" spans="3:15" s="60" customFormat="1" ht="12.75" customHeight="1">
      <c r="C111" s="123"/>
      <c r="D111" s="120"/>
      <c r="E111" s="120"/>
      <c r="O111" s="63"/>
    </row>
    <row r="112" spans="3:15" s="60" customFormat="1" ht="12.75" customHeight="1">
      <c r="C112" s="123"/>
      <c r="D112" s="120"/>
      <c r="E112" s="120"/>
      <c r="O112" s="63"/>
    </row>
    <row r="113" spans="3:15" s="60" customFormat="1" ht="12.75" customHeight="1">
      <c r="C113" s="123"/>
      <c r="D113" s="120"/>
      <c r="E113" s="120"/>
      <c r="O113" s="63"/>
    </row>
    <row r="114" spans="3:15" s="60" customFormat="1" ht="12.75" customHeight="1">
      <c r="C114" s="123"/>
      <c r="D114" s="120"/>
      <c r="E114" s="120"/>
      <c r="O114" s="63"/>
    </row>
    <row r="115" spans="3:15" s="60" customFormat="1" ht="12.75" customHeight="1">
      <c r="C115" s="123"/>
      <c r="D115" s="120"/>
      <c r="E115" s="120"/>
      <c r="O115" s="63"/>
    </row>
    <row r="116" spans="3:15" s="60" customFormat="1" ht="12.75" customHeight="1">
      <c r="C116" s="123"/>
      <c r="D116" s="120"/>
      <c r="E116" s="120"/>
      <c r="O116" s="63"/>
    </row>
    <row r="117" spans="3:15" s="60" customFormat="1" ht="12.75" customHeight="1">
      <c r="C117" s="123"/>
      <c r="D117" s="120"/>
      <c r="E117" s="120"/>
      <c r="O117" s="63"/>
    </row>
    <row r="118" spans="3:15" s="60" customFormat="1" ht="12.75" customHeight="1">
      <c r="C118" s="123"/>
      <c r="D118" s="120"/>
      <c r="E118" s="120"/>
      <c r="O118" s="63"/>
    </row>
    <row r="119" spans="3:15" s="60" customFormat="1" ht="12.75" customHeight="1">
      <c r="C119" s="123"/>
      <c r="D119" s="120"/>
      <c r="E119" s="120"/>
      <c r="O119" s="63"/>
    </row>
    <row r="120" spans="3:15" s="60" customFormat="1" ht="12.75" customHeight="1">
      <c r="C120" s="123"/>
      <c r="D120" s="120"/>
      <c r="E120" s="120"/>
      <c r="O120" s="63"/>
    </row>
    <row r="121" spans="3:15" s="60" customFormat="1" ht="12.75" customHeight="1">
      <c r="C121" s="123"/>
      <c r="D121" s="120"/>
      <c r="E121" s="120"/>
      <c r="O121" s="63"/>
    </row>
    <row r="122" spans="3:15" s="60" customFormat="1" ht="12.75" customHeight="1">
      <c r="C122" s="123"/>
      <c r="D122" s="120"/>
      <c r="E122" s="120"/>
      <c r="O122" s="63"/>
    </row>
    <row r="123" spans="3:15" s="60" customFormat="1" ht="12.75" customHeight="1">
      <c r="C123" s="123"/>
      <c r="D123" s="120"/>
      <c r="E123" s="120"/>
      <c r="O123" s="63"/>
    </row>
    <row r="124" spans="3:15" s="60" customFormat="1" ht="12.75" customHeight="1">
      <c r="C124" s="123"/>
      <c r="D124" s="120"/>
      <c r="E124" s="120"/>
      <c r="O124" s="63"/>
    </row>
    <row r="125" spans="3:15" s="60" customFormat="1" ht="12.75" customHeight="1">
      <c r="C125" s="123"/>
      <c r="D125" s="120"/>
      <c r="E125" s="120"/>
      <c r="O125" s="63"/>
    </row>
    <row r="126" spans="3:15" s="60" customFormat="1" ht="12.75" customHeight="1">
      <c r="C126" s="123"/>
      <c r="D126" s="120"/>
      <c r="E126" s="120"/>
      <c r="O126" s="63"/>
    </row>
    <row r="127" spans="3:15" s="60" customFormat="1" ht="12.75" customHeight="1">
      <c r="C127" s="123"/>
      <c r="D127" s="120"/>
      <c r="E127" s="120"/>
      <c r="O127" s="63"/>
    </row>
    <row r="128" spans="3:15" s="60" customFormat="1" ht="12.75" customHeight="1">
      <c r="C128" s="123"/>
      <c r="D128" s="120"/>
      <c r="E128" s="120"/>
      <c r="O128" s="63"/>
    </row>
    <row r="129" spans="3:15" s="60" customFormat="1" ht="12.75" customHeight="1">
      <c r="C129" s="123"/>
      <c r="D129" s="120"/>
      <c r="E129" s="120"/>
      <c r="O129" s="63"/>
    </row>
    <row r="130" spans="3:15" s="60" customFormat="1" ht="12.75" customHeight="1">
      <c r="C130" s="123"/>
      <c r="D130" s="120"/>
      <c r="E130" s="120"/>
      <c r="O130" s="63"/>
    </row>
    <row r="131" spans="3:15" s="60" customFormat="1" ht="12.75" customHeight="1">
      <c r="C131" s="123"/>
      <c r="D131" s="120"/>
      <c r="E131" s="120"/>
      <c r="O131" s="63"/>
    </row>
    <row r="132" spans="3:15" s="60" customFormat="1" ht="12.75" customHeight="1">
      <c r="C132" s="123"/>
      <c r="D132" s="120"/>
      <c r="E132" s="120"/>
      <c r="O132" s="63"/>
    </row>
    <row r="133" spans="3:15" s="60" customFormat="1" ht="12.75" customHeight="1">
      <c r="C133" s="123"/>
      <c r="D133" s="120"/>
      <c r="E133" s="120"/>
      <c r="O133" s="63"/>
    </row>
    <row r="134" spans="3:15" s="60" customFormat="1" ht="12.75" customHeight="1">
      <c r="C134" s="123"/>
      <c r="D134" s="120"/>
      <c r="E134" s="120"/>
      <c r="O134" s="63"/>
    </row>
    <row r="135" spans="3:15" s="60" customFormat="1" ht="12.75" customHeight="1">
      <c r="C135" s="123"/>
      <c r="D135" s="120"/>
      <c r="E135" s="120"/>
      <c r="O135" s="63"/>
    </row>
    <row r="136" spans="3:15" s="60" customFormat="1" ht="12.75" customHeight="1">
      <c r="C136" s="123"/>
      <c r="D136" s="120"/>
      <c r="E136" s="120"/>
      <c r="O136" s="63"/>
    </row>
    <row r="137" spans="3:15" s="60" customFormat="1" ht="12.75" customHeight="1">
      <c r="C137" s="123"/>
      <c r="D137" s="120"/>
      <c r="E137" s="120"/>
      <c r="O137" s="63"/>
    </row>
    <row r="138" spans="3:15" s="60" customFormat="1" ht="12.75" customHeight="1">
      <c r="C138" s="123"/>
      <c r="D138" s="120"/>
      <c r="E138" s="120"/>
      <c r="O138" s="63"/>
    </row>
    <row r="139" spans="3:15" s="60" customFormat="1" ht="12.75" customHeight="1">
      <c r="C139" s="123"/>
      <c r="D139" s="120"/>
      <c r="E139" s="120"/>
      <c r="O139" s="63"/>
    </row>
    <row r="140" spans="3:15" s="60" customFormat="1" ht="12.75" customHeight="1">
      <c r="C140" s="123"/>
      <c r="D140" s="120"/>
      <c r="E140" s="120"/>
      <c r="O140" s="63"/>
    </row>
    <row r="141" spans="3:15" s="60" customFormat="1" ht="12.75" customHeight="1">
      <c r="C141" s="123"/>
      <c r="D141" s="120"/>
      <c r="E141" s="120"/>
      <c r="O141" s="63"/>
    </row>
    <row r="142" spans="3:15" s="60" customFormat="1" ht="12.75" customHeight="1">
      <c r="C142" s="123"/>
      <c r="D142" s="120"/>
      <c r="E142" s="120"/>
      <c r="O142" s="63"/>
    </row>
    <row r="143" spans="3:15" s="60" customFormat="1" ht="12.75" customHeight="1">
      <c r="C143" s="123"/>
      <c r="D143" s="120"/>
      <c r="E143" s="120"/>
      <c r="O143" s="63"/>
    </row>
    <row r="144" spans="3:15" s="60" customFormat="1" ht="12.75" customHeight="1">
      <c r="C144" s="123"/>
      <c r="D144" s="120"/>
      <c r="E144" s="120"/>
      <c r="O144" s="63"/>
    </row>
    <row r="145" spans="3:15" s="60" customFormat="1" ht="12.75" customHeight="1">
      <c r="C145" s="123"/>
      <c r="D145" s="120"/>
      <c r="E145" s="120"/>
      <c r="O145" s="63"/>
    </row>
    <row r="146" spans="3:15" s="60" customFormat="1" ht="12.75" customHeight="1">
      <c r="C146" s="123"/>
      <c r="D146" s="120"/>
      <c r="E146" s="120"/>
      <c r="O146" s="63"/>
    </row>
    <row r="147" spans="3:15" s="60" customFormat="1" ht="12.75" customHeight="1">
      <c r="C147" s="123"/>
      <c r="D147" s="120"/>
      <c r="E147" s="120"/>
      <c r="O147" s="63"/>
    </row>
    <row r="148" spans="3:15" s="60" customFormat="1" ht="12.75" customHeight="1">
      <c r="C148" s="123"/>
      <c r="D148" s="120"/>
      <c r="E148" s="120"/>
      <c r="O148" s="63"/>
    </row>
    <row r="149" spans="3:15" s="60" customFormat="1" ht="12.75" customHeight="1">
      <c r="C149" s="123"/>
      <c r="D149" s="120"/>
      <c r="E149" s="120"/>
      <c r="O149" s="63"/>
    </row>
    <row r="150" spans="3:15" s="60" customFormat="1" ht="12.75" customHeight="1">
      <c r="C150" s="123"/>
      <c r="D150" s="120"/>
      <c r="E150" s="120"/>
      <c r="O150" s="63"/>
    </row>
    <row r="151" spans="3:15" s="60" customFormat="1" ht="12.75" customHeight="1">
      <c r="C151" s="123"/>
      <c r="D151" s="120"/>
      <c r="O151" s="63"/>
    </row>
    <row r="152" spans="3:15" s="60" customFormat="1" ht="12.75" customHeight="1">
      <c r="C152" s="123"/>
      <c r="D152" s="120"/>
      <c r="O152" s="63"/>
    </row>
    <row r="153" spans="3:15" s="60" customFormat="1" ht="12.75" customHeight="1">
      <c r="C153" s="123"/>
      <c r="D153" s="120"/>
      <c r="O153" s="63"/>
    </row>
    <row r="154" spans="3:15" s="60" customFormat="1" ht="12.75" customHeight="1">
      <c r="C154" s="123"/>
      <c r="D154" s="120"/>
      <c r="O154" s="63"/>
    </row>
    <row r="155" spans="3:15" s="60" customFormat="1" ht="12.75" customHeight="1">
      <c r="C155" s="123"/>
      <c r="D155" s="120"/>
      <c r="O155" s="63"/>
    </row>
    <row r="156" spans="3:15" s="60" customFormat="1" ht="12.75" customHeight="1">
      <c r="C156" s="123"/>
      <c r="D156" s="120"/>
      <c r="O156" s="63"/>
    </row>
    <row r="157" spans="3:15" s="60" customFormat="1" ht="12.75" customHeight="1">
      <c r="C157" s="123"/>
      <c r="D157" s="120"/>
      <c r="O157" s="63"/>
    </row>
    <row r="158" spans="3:15" s="60" customFormat="1" ht="12.75" customHeight="1">
      <c r="C158" s="123"/>
      <c r="D158" s="120"/>
      <c r="O158" s="63"/>
    </row>
    <row r="159" spans="3:15" s="60" customFormat="1" ht="12.75" customHeight="1">
      <c r="C159" s="123"/>
      <c r="D159" s="120"/>
      <c r="O159" s="63"/>
    </row>
    <row r="160" spans="3:15" s="60" customFormat="1" ht="12.75" customHeight="1">
      <c r="C160" s="123"/>
      <c r="D160" s="120"/>
      <c r="O160" s="63"/>
    </row>
    <row r="161" spans="3:15" s="60" customFormat="1" ht="12.75" customHeight="1">
      <c r="C161" s="123"/>
      <c r="D161" s="120"/>
      <c r="O161" s="63"/>
    </row>
    <row r="162" spans="3:15" s="60" customFormat="1" ht="12.75" customHeight="1">
      <c r="C162" s="123"/>
      <c r="D162" s="120"/>
      <c r="O162" s="63"/>
    </row>
    <row r="163" spans="3:15" s="60" customFormat="1" ht="12.75" customHeight="1">
      <c r="C163" s="123"/>
      <c r="D163" s="120"/>
      <c r="O163" s="63"/>
    </row>
    <row r="164" spans="3:15" s="60" customFormat="1" ht="12.75" customHeight="1">
      <c r="C164" s="123"/>
      <c r="D164" s="120"/>
      <c r="O164" s="63"/>
    </row>
    <row r="165" spans="3:15" s="60" customFormat="1" ht="12.75" customHeight="1">
      <c r="C165" s="123"/>
      <c r="D165" s="120"/>
      <c r="O165" s="63"/>
    </row>
    <row r="166" spans="3:15" s="60" customFormat="1" ht="12.75" customHeight="1">
      <c r="C166" s="123"/>
      <c r="D166" s="120"/>
      <c r="O166" s="63"/>
    </row>
    <row r="167" spans="3:15" s="60" customFormat="1" ht="12.75" customHeight="1">
      <c r="C167" s="123"/>
      <c r="D167" s="120"/>
      <c r="O167" s="63"/>
    </row>
    <row r="168" spans="3:15" s="60" customFormat="1" ht="12.75" customHeight="1">
      <c r="C168" s="123"/>
      <c r="D168" s="120"/>
      <c r="O168" s="63"/>
    </row>
    <row r="169" spans="3:15" s="60" customFormat="1" ht="12.75" customHeight="1">
      <c r="C169" s="123"/>
      <c r="D169" s="120"/>
      <c r="O169" s="63"/>
    </row>
    <row r="170" spans="3:15" s="60" customFormat="1" ht="12.75" customHeight="1">
      <c r="C170" s="123"/>
      <c r="D170" s="120"/>
      <c r="O170" s="63"/>
    </row>
    <row r="171" spans="3:15" s="60" customFormat="1" ht="12.75" customHeight="1">
      <c r="C171" s="123"/>
      <c r="D171" s="120"/>
      <c r="O171" s="63"/>
    </row>
    <row r="172" spans="3:15" s="60" customFormat="1" ht="12.75" customHeight="1">
      <c r="C172" s="123"/>
      <c r="D172" s="120"/>
      <c r="O172" s="63"/>
    </row>
    <row r="173" spans="3:15" s="60" customFormat="1" ht="12.75" customHeight="1">
      <c r="C173" s="123"/>
      <c r="D173" s="120"/>
      <c r="O173" s="63"/>
    </row>
    <row r="174" spans="3:15" s="60" customFormat="1" ht="12.75" customHeight="1">
      <c r="C174" s="123"/>
      <c r="D174" s="120"/>
      <c r="O174" s="63"/>
    </row>
    <row r="175" spans="3:15" s="60" customFormat="1" ht="12.75" customHeight="1">
      <c r="C175" s="123"/>
      <c r="D175" s="120"/>
      <c r="O175" s="63"/>
    </row>
    <row r="176" spans="3:15" s="60" customFormat="1" ht="12.75" customHeight="1">
      <c r="C176" s="123"/>
      <c r="D176" s="120"/>
      <c r="O176" s="63"/>
    </row>
    <row r="177" spans="3:15" s="60" customFormat="1" ht="12.75" customHeight="1">
      <c r="C177" s="123"/>
      <c r="D177" s="120"/>
      <c r="O177" s="63"/>
    </row>
    <row r="178" spans="3:15" s="60" customFormat="1" ht="12.75" customHeight="1">
      <c r="C178" s="123"/>
      <c r="D178" s="120"/>
      <c r="O178" s="63"/>
    </row>
    <row r="179" spans="3:15" s="60" customFormat="1" ht="12.75" customHeight="1">
      <c r="C179" s="123"/>
      <c r="D179" s="120"/>
      <c r="O179" s="63"/>
    </row>
    <row r="180" spans="3:15" s="60" customFormat="1" ht="12.75" customHeight="1">
      <c r="C180" s="123"/>
      <c r="D180" s="120"/>
      <c r="O180" s="63"/>
    </row>
    <row r="181" spans="3:15" s="60" customFormat="1" ht="12.75" customHeight="1">
      <c r="C181" s="123"/>
      <c r="D181" s="120"/>
      <c r="O181" s="63"/>
    </row>
    <row r="182" spans="3:15" s="60" customFormat="1" ht="12.75" customHeight="1">
      <c r="C182" s="123"/>
      <c r="D182" s="120"/>
      <c r="O182" s="63"/>
    </row>
    <row r="183" spans="3:15" s="60" customFormat="1" ht="12.75" customHeight="1">
      <c r="C183" s="123"/>
      <c r="D183" s="120"/>
      <c r="O183" s="63"/>
    </row>
    <row r="184" spans="3:15" s="60" customFormat="1" ht="12.75" customHeight="1">
      <c r="C184" s="123"/>
      <c r="D184" s="120"/>
      <c r="O184" s="63"/>
    </row>
    <row r="185" spans="3:15" s="60" customFormat="1" ht="12.75" customHeight="1">
      <c r="C185" s="123"/>
      <c r="D185" s="120"/>
      <c r="O185" s="63"/>
    </row>
    <row r="186" spans="3:15" s="60" customFormat="1" ht="12.75" customHeight="1">
      <c r="C186" s="123"/>
      <c r="D186" s="120"/>
      <c r="O186" s="63"/>
    </row>
    <row r="187" spans="3:15" s="60" customFormat="1" ht="12.75" customHeight="1">
      <c r="C187" s="123"/>
      <c r="D187" s="120"/>
      <c r="O187" s="63"/>
    </row>
    <row r="188" spans="3:15" s="60" customFormat="1" ht="12.75" customHeight="1">
      <c r="C188" s="123"/>
      <c r="D188" s="120"/>
      <c r="O188" s="63"/>
    </row>
    <row r="189" spans="3:15" s="60" customFormat="1" ht="12.75" customHeight="1">
      <c r="C189" s="123"/>
      <c r="D189" s="120"/>
      <c r="O189" s="63"/>
    </row>
    <row r="190" spans="3:15" s="60" customFormat="1" ht="12.75" customHeight="1">
      <c r="C190" s="123"/>
      <c r="D190" s="120"/>
      <c r="O190" s="63"/>
    </row>
    <row r="191" spans="3:15" s="60" customFormat="1" ht="12.75" customHeight="1">
      <c r="C191" s="123"/>
      <c r="D191" s="120"/>
      <c r="O191" s="63"/>
    </row>
    <row r="192" spans="3:15" s="60" customFormat="1" ht="12.75" customHeight="1">
      <c r="C192" s="123"/>
      <c r="D192" s="120"/>
      <c r="O192" s="63"/>
    </row>
    <row r="193" spans="3:15" s="60" customFormat="1" ht="12.75" customHeight="1">
      <c r="C193" s="123"/>
      <c r="D193" s="120"/>
      <c r="O193" s="63"/>
    </row>
    <row r="194" spans="3:15" s="60" customFormat="1" ht="12.75" customHeight="1">
      <c r="C194" s="123"/>
      <c r="D194" s="120"/>
      <c r="O194" s="63"/>
    </row>
    <row r="195" spans="3:15" s="60" customFormat="1" ht="12.75" customHeight="1">
      <c r="C195" s="123"/>
      <c r="D195" s="120"/>
      <c r="O195" s="63"/>
    </row>
    <row r="196" spans="3:15" s="60" customFormat="1" ht="12.75" customHeight="1">
      <c r="C196" s="123"/>
      <c r="D196" s="120"/>
      <c r="O196" s="63"/>
    </row>
    <row r="197" spans="3:15" s="60" customFormat="1" ht="12.75" customHeight="1">
      <c r="C197" s="123"/>
      <c r="D197" s="120"/>
      <c r="O197" s="63"/>
    </row>
    <row r="198" spans="3:15" s="60" customFormat="1" ht="12.75" customHeight="1">
      <c r="C198" s="123"/>
      <c r="D198" s="120"/>
      <c r="O198" s="63"/>
    </row>
    <row r="199" spans="3:15" s="60" customFormat="1" ht="12.75" customHeight="1">
      <c r="C199" s="123"/>
      <c r="D199" s="120"/>
      <c r="O199" s="63"/>
    </row>
    <row r="200" spans="3:15" s="60" customFormat="1" ht="12.75" customHeight="1">
      <c r="C200" s="123"/>
      <c r="D200" s="120"/>
      <c r="O200" s="63"/>
    </row>
    <row r="201" spans="3:15" s="60" customFormat="1" ht="12.75" customHeight="1">
      <c r="C201" s="123"/>
      <c r="D201" s="120"/>
      <c r="O201" s="63"/>
    </row>
    <row r="202" spans="3:15" s="60" customFormat="1" ht="12.75" customHeight="1">
      <c r="C202" s="123"/>
      <c r="D202" s="120"/>
      <c r="O202" s="63"/>
    </row>
    <row r="203" spans="3:15" s="60" customFormat="1" ht="12.75" customHeight="1">
      <c r="C203" s="123"/>
      <c r="D203" s="120"/>
      <c r="O203" s="63"/>
    </row>
    <row r="204" spans="3:15" s="60" customFormat="1" ht="12.75" customHeight="1">
      <c r="C204" s="123"/>
      <c r="D204" s="120"/>
      <c r="O204" s="63"/>
    </row>
    <row r="205" spans="3:15" s="60" customFormat="1" ht="12.75" customHeight="1">
      <c r="C205" s="123"/>
      <c r="D205" s="120"/>
      <c r="O205" s="63"/>
    </row>
    <row r="206" spans="3:15" s="60" customFormat="1" ht="12.75" customHeight="1">
      <c r="C206" s="123"/>
      <c r="D206" s="120"/>
      <c r="O206" s="63"/>
    </row>
    <row r="207" spans="3:15" s="60" customFormat="1" ht="12.75" customHeight="1">
      <c r="C207" s="123"/>
      <c r="D207" s="120"/>
      <c r="O207" s="63"/>
    </row>
    <row r="208" spans="3:15" s="60" customFormat="1" ht="12.75" customHeight="1">
      <c r="C208" s="123"/>
      <c r="D208" s="120"/>
      <c r="O208" s="63"/>
    </row>
    <row r="209" spans="3:15" s="60" customFormat="1" ht="12.75" customHeight="1">
      <c r="C209" s="123"/>
      <c r="D209" s="120"/>
      <c r="O209" s="63"/>
    </row>
    <row r="210" spans="3:15" s="60" customFormat="1" ht="12.75" customHeight="1">
      <c r="C210" s="123"/>
      <c r="D210" s="120"/>
      <c r="O210" s="63"/>
    </row>
    <row r="211" spans="3:15" s="60" customFormat="1" ht="12.75" customHeight="1">
      <c r="C211" s="123"/>
      <c r="D211" s="120"/>
      <c r="O211" s="63"/>
    </row>
    <row r="212" spans="3:15" s="60" customFormat="1" ht="12.75" customHeight="1">
      <c r="C212" s="123"/>
      <c r="D212" s="120"/>
      <c r="O212" s="63"/>
    </row>
    <row r="213" spans="3:15" s="60" customFormat="1" ht="12.75" customHeight="1">
      <c r="C213" s="123"/>
      <c r="D213" s="120"/>
      <c r="O213" s="63"/>
    </row>
    <row r="214" spans="3:15" s="60" customFormat="1" ht="12.75" customHeight="1">
      <c r="C214" s="123"/>
      <c r="D214" s="120"/>
      <c r="O214" s="63"/>
    </row>
    <row r="215" spans="3:15" s="60" customFormat="1" ht="12.75" customHeight="1">
      <c r="C215" s="123"/>
      <c r="D215" s="120"/>
      <c r="O215" s="63"/>
    </row>
    <row r="216" spans="3:15" s="60" customFormat="1" ht="12.75" customHeight="1">
      <c r="C216" s="123"/>
      <c r="D216" s="120"/>
      <c r="O216" s="63"/>
    </row>
    <row r="217" spans="3:15" s="60" customFormat="1" ht="12.75" customHeight="1">
      <c r="C217" s="123"/>
      <c r="D217" s="120"/>
      <c r="O217" s="63"/>
    </row>
    <row r="218" spans="3:15" s="60" customFormat="1" ht="12.75" customHeight="1">
      <c r="C218" s="123"/>
      <c r="D218" s="120"/>
      <c r="O218" s="63"/>
    </row>
    <row r="219" spans="3:15" s="60" customFormat="1" ht="12.75" customHeight="1">
      <c r="C219" s="123"/>
      <c r="D219" s="120"/>
      <c r="O219" s="63"/>
    </row>
    <row r="220" spans="3:15" s="60" customFormat="1" ht="12.75" customHeight="1">
      <c r="C220" s="123"/>
      <c r="D220" s="120"/>
      <c r="O220" s="63"/>
    </row>
    <row r="221" spans="3:15" s="60" customFormat="1" ht="12.75" customHeight="1">
      <c r="C221" s="123"/>
      <c r="D221" s="120"/>
      <c r="O221" s="63"/>
    </row>
    <row r="222" spans="3:15" s="60" customFormat="1" ht="12.75" customHeight="1">
      <c r="C222" s="123"/>
      <c r="D222" s="120"/>
      <c r="O222" s="63"/>
    </row>
    <row r="223" spans="3:15" s="60" customFormat="1" ht="12.75" customHeight="1">
      <c r="C223" s="123"/>
      <c r="D223" s="120"/>
      <c r="O223" s="63"/>
    </row>
    <row r="224" spans="3:15" s="60" customFormat="1" ht="12.75" customHeight="1">
      <c r="C224" s="123"/>
      <c r="D224" s="120"/>
      <c r="O224" s="63"/>
    </row>
    <row r="225" spans="3:15" s="60" customFormat="1" ht="12.75" customHeight="1">
      <c r="C225" s="123"/>
      <c r="D225" s="120"/>
      <c r="O225" s="63"/>
    </row>
    <row r="226" spans="3:15" s="60" customFormat="1" ht="12.75" customHeight="1">
      <c r="C226" s="123"/>
      <c r="D226" s="120"/>
      <c r="O226" s="63"/>
    </row>
    <row r="227" spans="3:15" s="60" customFormat="1" ht="12.75" customHeight="1">
      <c r="C227" s="123"/>
      <c r="D227" s="120"/>
      <c r="O227" s="63"/>
    </row>
    <row r="228" spans="3:15" s="60" customFormat="1" ht="12.75" customHeight="1">
      <c r="C228" s="123"/>
      <c r="D228" s="120"/>
      <c r="O228" s="63"/>
    </row>
    <row r="229" spans="3:15" s="60" customFormat="1" ht="12.75" customHeight="1">
      <c r="C229" s="123"/>
      <c r="D229" s="120"/>
      <c r="O229" s="63"/>
    </row>
    <row r="230" spans="3:15" s="60" customFormat="1" ht="12.75" customHeight="1">
      <c r="C230" s="123"/>
      <c r="D230" s="120"/>
      <c r="O230" s="63"/>
    </row>
    <row r="231" spans="3:15" s="60" customFormat="1" ht="12.75" customHeight="1">
      <c r="C231" s="123"/>
      <c r="D231" s="120"/>
      <c r="O231" s="63"/>
    </row>
    <row r="232" spans="3:15" s="60" customFormat="1" ht="12.75" customHeight="1">
      <c r="C232" s="123"/>
      <c r="D232" s="120"/>
      <c r="O232" s="63"/>
    </row>
    <row r="233" spans="3:15" s="60" customFormat="1" ht="12.75" customHeight="1">
      <c r="C233" s="123"/>
      <c r="D233" s="120"/>
      <c r="O233" s="63"/>
    </row>
    <row r="234" spans="3:15" s="60" customFormat="1" ht="12.75" customHeight="1">
      <c r="C234" s="123"/>
      <c r="D234" s="120"/>
      <c r="O234" s="63"/>
    </row>
    <row r="235" spans="3:15" s="60" customFormat="1" ht="12.75" customHeight="1">
      <c r="C235" s="123"/>
      <c r="D235" s="120"/>
      <c r="O235" s="63"/>
    </row>
    <row r="236" spans="3:15" s="60" customFormat="1" ht="12.75" customHeight="1">
      <c r="C236" s="123"/>
      <c r="D236" s="120"/>
      <c r="O236" s="63"/>
    </row>
    <row r="237" spans="3:15" s="60" customFormat="1" ht="12.75" customHeight="1">
      <c r="C237" s="123"/>
      <c r="D237" s="120"/>
      <c r="O237" s="63"/>
    </row>
    <row r="238" spans="3:15" s="60" customFormat="1" ht="12.75" customHeight="1">
      <c r="C238" s="123"/>
      <c r="D238" s="120"/>
      <c r="O238" s="63"/>
    </row>
    <row r="239" spans="3:15" s="60" customFormat="1" ht="12.75" customHeight="1">
      <c r="C239" s="123"/>
      <c r="D239" s="120"/>
      <c r="O239" s="63"/>
    </row>
    <row r="240" spans="3:15" s="60" customFormat="1" ht="12.75" customHeight="1">
      <c r="C240" s="123"/>
      <c r="D240" s="120"/>
      <c r="O240" s="63"/>
    </row>
    <row r="241" spans="3:15" s="60" customFormat="1" ht="12.75" customHeight="1">
      <c r="C241" s="123"/>
      <c r="D241" s="120"/>
      <c r="O241" s="63"/>
    </row>
    <row r="242" spans="3:15" s="60" customFormat="1" ht="12.75" customHeight="1">
      <c r="C242" s="123"/>
      <c r="D242" s="120"/>
      <c r="O242" s="63"/>
    </row>
    <row r="243" spans="3:15" s="60" customFormat="1" ht="12.75" customHeight="1">
      <c r="C243" s="123"/>
      <c r="D243" s="120"/>
      <c r="O243" s="63"/>
    </row>
    <row r="244" spans="3:15" s="60" customFormat="1" ht="12.75" customHeight="1">
      <c r="C244" s="123"/>
      <c r="D244" s="120"/>
      <c r="O244" s="63"/>
    </row>
    <row r="245" spans="3:15" s="60" customFormat="1" ht="12.75" customHeight="1">
      <c r="C245" s="123"/>
      <c r="D245" s="120"/>
      <c r="O245" s="63"/>
    </row>
    <row r="246" spans="3:15" s="60" customFormat="1" ht="12.75" customHeight="1">
      <c r="C246" s="123"/>
      <c r="D246" s="120"/>
      <c r="O246" s="63"/>
    </row>
    <row r="247" spans="3:15" s="60" customFormat="1" ht="12.75" customHeight="1">
      <c r="C247" s="123"/>
      <c r="D247" s="120"/>
      <c r="O247" s="63"/>
    </row>
    <row r="248" spans="3:15" s="60" customFormat="1" ht="12.75" customHeight="1">
      <c r="C248" s="123"/>
      <c r="D248" s="120"/>
      <c r="O248" s="63"/>
    </row>
    <row r="249" spans="3:15" s="60" customFormat="1" ht="12.75" customHeight="1">
      <c r="C249" s="123"/>
      <c r="D249" s="120"/>
      <c r="O249" s="63"/>
    </row>
    <row r="250" spans="3:15" s="60" customFormat="1" ht="12.75" customHeight="1">
      <c r="C250" s="123"/>
      <c r="D250" s="120"/>
      <c r="O250" s="63"/>
    </row>
    <row r="251" spans="3:15" s="60" customFormat="1" ht="12.75" customHeight="1">
      <c r="C251" s="123"/>
      <c r="D251" s="120"/>
      <c r="O251" s="63"/>
    </row>
    <row r="252" spans="3:15" s="60" customFormat="1" ht="12.75" customHeight="1">
      <c r="C252" s="123"/>
      <c r="D252" s="120"/>
      <c r="O252" s="63"/>
    </row>
    <row r="253" spans="3:15" s="60" customFormat="1" ht="12.75" customHeight="1">
      <c r="C253" s="123"/>
      <c r="D253" s="120"/>
      <c r="O253" s="63"/>
    </row>
    <row r="254" spans="3:15" s="60" customFormat="1" ht="12.75" customHeight="1">
      <c r="C254" s="123"/>
      <c r="D254" s="120"/>
      <c r="O254" s="63"/>
    </row>
    <row r="255" spans="3:15" s="60" customFormat="1" ht="12.75" customHeight="1">
      <c r="C255" s="123"/>
      <c r="D255" s="120"/>
      <c r="O255" s="63"/>
    </row>
    <row r="256" spans="3:15" s="60" customFormat="1" ht="12.75" customHeight="1">
      <c r="C256" s="123"/>
      <c r="D256" s="120"/>
      <c r="O256" s="63"/>
    </row>
    <row r="257" spans="3:15" s="60" customFormat="1" ht="12.75" customHeight="1">
      <c r="C257" s="123"/>
      <c r="D257" s="120"/>
      <c r="O257" s="63"/>
    </row>
    <row r="258" spans="3:15" s="60" customFormat="1" ht="12.75" customHeight="1">
      <c r="C258" s="123"/>
      <c r="D258" s="120"/>
      <c r="O258" s="63"/>
    </row>
    <row r="259" spans="3:15" s="60" customFormat="1" ht="12.75" customHeight="1">
      <c r="C259" s="123"/>
      <c r="D259" s="120"/>
      <c r="O259" s="63"/>
    </row>
    <row r="260" spans="3:15" s="60" customFormat="1" ht="12.75" customHeight="1">
      <c r="C260" s="123"/>
      <c r="D260" s="120"/>
      <c r="O260" s="63"/>
    </row>
    <row r="261" spans="3:15" s="60" customFormat="1" ht="12.75" customHeight="1">
      <c r="C261" s="123"/>
      <c r="D261" s="120"/>
      <c r="O261" s="63"/>
    </row>
    <row r="262" spans="3:15" s="60" customFormat="1" ht="12.75" customHeight="1">
      <c r="C262" s="123"/>
      <c r="D262" s="120"/>
      <c r="O262" s="63"/>
    </row>
    <row r="263" spans="3:15" s="60" customFormat="1" ht="12.75" customHeight="1">
      <c r="C263" s="123"/>
      <c r="D263" s="120"/>
      <c r="O263" s="63"/>
    </row>
    <row r="264" spans="3:15" s="60" customFormat="1" ht="12.75" customHeight="1">
      <c r="C264" s="123"/>
      <c r="D264" s="120"/>
      <c r="O264" s="63"/>
    </row>
    <row r="265" spans="3:15" s="60" customFormat="1" ht="12.75" customHeight="1">
      <c r="C265" s="123"/>
      <c r="D265" s="120"/>
      <c r="O265" s="63"/>
    </row>
    <row r="266" spans="3:15" s="60" customFormat="1" ht="12.75" customHeight="1">
      <c r="C266" s="123"/>
      <c r="D266" s="120"/>
      <c r="O266" s="63"/>
    </row>
    <row r="267" spans="3:15" s="60" customFormat="1" ht="12.75" customHeight="1">
      <c r="C267" s="123"/>
      <c r="D267" s="120"/>
      <c r="O267" s="63"/>
    </row>
    <row r="268" spans="3:15" s="60" customFormat="1" ht="12.75" customHeight="1">
      <c r="C268" s="123"/>
      <c r="D268" s="120"/>
      <c r="O268" s="63"/>
    </row>
    <row r="269" spans="3:15" s="60" customFormat="1" ht="12.75" customHeight="1">
      <c r="C269" s="123"/>
      <c r="D269" s="120"/>
      <c r="O269" s="63"/>
    </row>
    <row r="270" spans="3:15" s="60" customFormat="1" ht="12.75" customHeight="1">
      <c r="C270" s="123"/>
      <c r="D270" s="120"/>
      <c r="O270" s="63"/>
    </row>
    <row r="271" spans="3:15" s="60" customFormat="1" ht="12.75" customHeight="1">
      <c r="C271" s="123"/>
      <c r="D271" s="120"/>
      <c r="O271" s="63"/>
    </row>
    <row r="272" spans="3:15" s="60" customFormat="1" ht="12.75" customHeight="1">
      <c r="C272" s="123"/>
      <c r="D272" s="120"/>
      <c r="O272" s="63"/>
    </row>
    <row r="273" spans="3:15" s="60" customFormat="1" ht="12.75" customHeight="1">
      <c r="C273" s="123"/>
      <c r="D273" s="120"/>
      <c r="O273" s="63"/>
    </row>
    <row r="274" spans="3:15" s="60" customFormat="1" ht="12.75" customHeight="1">
      <c r="C274" s="123"/>
      <c r="D274" s="120"/>
      <c r="O274" s="63"/>
    </row>
    <row r="275" spans="3:15" s="60" customFormat="1" ht="12.75" customHeight="1">
      <c r="C275" s="123"/>
      <c r="D275" s="120"/>
      <c r="O275" s="63"/>
    </row>
    <row r="276" spans="3:15" s="60" customFormat="1" ht="12.75" customHeight="1">
      <c r="C276" s="123"/>
      <c r="D276" s="120"/>
      <c r="O276" s="63"/>
    </row>
    <row r="277" spans="3:15" s="60" customFormat="1" ht="12.75" customHeight="1">
      <c r="C277" s="123"/>
      <c r="D277" s="120"/>
      <c r="O277" s="63"/>
    </row>
    <row r="278" spans="3:15" s="60" customFormat="1" ht="12.75" customHeight="1">
      <c r="C278" s="123"/>
      <c r="D278" s="120"/>
      <c r="O278" s="63"/>
    </row>
    <row r="279" spans="3:15" s="60" customFormat="1" ht="12.75" customHeight="1">
      <c r="C279" s="123"/>
      <c r="D279" s="120"/>
      <c r="O279" s="63"/>
    </row>
    <row r="280" spans="3:15" s="60" customFormat="1" ht="12.75" customHeight="1">
      <c r="C280" s="123"/>
      <c r="D280" s="120"/>
      <c r="O280" s="63"/>
    </row>
    <row r="281" spans="3:15" s="60" customFormat="1" ht="12.75" customHeight="1">
      <c r="C281" s="123"/>
      <c r="D281" s="120"/>
      <c r="O281" s="63"/>
    </row>
    <row r="282" spans="3:15" s="60" customFormat="1" ht="12.75" customHeight="1">
      <c r="C282" s="123"/>
      <c r="D282" s="120"/>
      <c r="O282" s="63"/>
    </row>
    <row r="283" spans="3:15" s="60" customFormat="1" ht="12.75" customHeight="1">
      <c r="C283" s="123"/>
      <c r="D283" s="120"/>
      <c r="O283" s="63"/>
    </row>
    <row r="284" spans="3:15" s="60" customFormat="1" ht="12.75" customHeight="1">
      <c r="C284" s="123"/>
      <c r="D284" s="120"/>
      <c r="O284" s="63"/>
    </row>
    <row r="285" spans="3:15" s="60" customFormat="1" ht="12.75" customHeight="1">
      <c r="C285" s="123"/>
      <c r="D285" s="120"/>
      <c r="O285" s="63"/>
    </row>
    <row r="286" spans="3:15" s="60" customFormat="1" ht="12.75" customHeight="1">
      <c r="C286" s="123"/>
      <c r="D286" s="120"/>
      <c r="O286" s="63"/>
    </row>
    <row r="287" spans="3:15" s="60" customFormat="1" ht="12.75" customHeight="1">
      <c r="C287" s="123"/>
      <c r="D287" s="120"/>
      <c r="O287" s="63"/>
    </row>
    <row r="288" spans="3:15" s="60" customFormat="1" ht="12.75" customHeight="1">
      <c r="C288" s="123"/>
      <c r="D288" s="120"/>
      <c r="O288" s="63"/>
    </row>
    <row r="289" spans="3:15" s="60" customFormat="1" ht="12.75" customHeight="1">
      <c r="C289" s="123"/>
      <c r="D289" s="120"/>
      <c r="O289" s="63"/>
    </row>
    <row r="290" spans="3:15" s="60" customFormat="1" ht="12.75" customHeight="1">
      <c r="C290" s="123"/>
      <c r="D290" s="120"/>
      <c r="O290" s="63"/>
    </row>
    <row r="291" spans="3:15" s="60" customFormat="1" ht="12.75" customHeight="1">
      <c r="C291" s="124"/>
      <c r="D291" s="120"/>
      <c r="O291" s="63"/>
    </row>
    <row r="292" spans="3:15" s="60" customFormat="1" ht="12.75" customHeight="1">
      <c r="C292" s="125"/>
      <c r="D292" s="120"/>
      <c r="O292" s="63"/>
    </row>
    <row r="293" spans="3:15" s="60" customFormat="1" ht="12.75" customHeight="1">
      <c r="C293" s="123"/>
      <c r="D293" s="120"/>
      <c r="O293" s="63"/>
    </row>
    <row r="294" spans="3:15" s="60" customFormat="1" ht="12.75" customHeight="1">
      <c r="C294" s="123"/>
      <c r="D294" s="120"/>
      <c r="O294" s="63"/>
    </row>
    <row r="295" spans="3:15" s="60" customFormat="1" ht="12.75" customHeight="1">
      <c r="C295" s="123"/>
      <c r="D295" s="120"/>
      <c r="O295" s="63"/>
    </row>
    <row r="296" spans="3:15" s="60" customFormat="1" ht="12.75" customHeight="1">
      <c r="C296" s="123"/>
      <c r="D296" s="120"/>
      <c r="O296" s="63"/>
    </row>
    <row r="297" spans="3:15" s="60" customFormat="1" ht="12.75" customHeight="1">
      <c r="C297" s="123"/>
      <c r="D297" s="120"/>
      <c r="O297" s="63"/>
    </row>
    <row r="298" spans="3:15" s="60" customFormat="1" ht="12.75" customHeight="1">
      <c r="C298" s="123"/>
      <c r="D298" s="120"/>
      <c r="O298" s="63"/>
    </row>
    <row r="299" spans="3:15" s="60" customFormat="1" ht="12.75" customHeight="1">
      <c r="C299" s="123"/>
      <c r="D299" s="120"/>
      <c r="O299" s="63"/>
    </row>
    <row r="300" spans="3:15" s="60" customFormat="1" ht="12.75" customHeight="1">
      <c r="C300" s="123"/>
      <c r="D300" s="120"/>
      <c r="O300" s="63"/>
    </row>
    <row r="301" spans="3:15" s="60" customFormat="1" ht="12.75" customHeight="1">
      <c r="C301" s="123"/>
      <c r="D301" s="120"/>
      <c r="O301" s="63"/>
    </row>
    <row r="302" spans="3:15" s="60" customFormat="1" ht="12.75" customHeight="1">
      <c r="C302" s="123"/>
      <c r="D302" s="120"/>
      <c r="O302" s="63"/>
    </row>
    <row r="303" spans="3:15" s="60" customFormat="1" ht="12.75" customHeight="1">
      <c r="C303" s="123"/>
      <c r="D303" s="120"/>
      <c r="O303" s="63"/>
    </row>
    <row r="304" spans="3:15" s="60" customFormat="1" ht="12.75" customHeight="1">
      <c r="C304" s="123"/>
      <c r="D304" s="120"/>
      <c r="O304" s="63"/>
    </row>
    <row r="305" spans="3:15" s="60" customFormat="1" ht="12.75" customHeight="1">
      <c r="C305" s="123"/>
      <c r="D305" s="120"/>
      <c r="O305" s="63"/>
    </row>
    <row r="306" spans="3:15" s="60" customFormat="1" ht="12.75" customHeight="1">
      <c r="C306" s="123"/>
      <c r="D306" s="120"/>
      <c r="O306" s="63"/>
    </row>
    <row r="307" spans="3:15" s="60" customFormat="1" ht="12.75" customHeight="1">
      <c r="C307" s="123"/>
      <c r="D307" s="120"/>
      <c r="O307" s="63"/>
    </row>
    <row r="308" spans="3:15" s="60" customFormat="1" ht="12.75" customHeight="1">
      <c r="C308" s="123"/>
      <c r="D308" s="120"/>
      <c r="O308" s="63"/>
    </row>
    <row r="309" spans="3:15" s="60" customFormat="1" ht="12.75" customHeight="1">
      <c r="C309" s="123"/>
      <c r="D309" s="120"/>
      <c r="O309" s="63"/>
    </row>
    <row r="310" spans="3:15" s="60" customFormat="1" ht="12.75" customHeight="1">
      <c r="C310" s="123"/>
      <c r="D310" s="120"/>
      <c r="O310" s="63"/>
    </row>
    <row r="311" spans="3:15" s="60" customFormat="1" ht="12.75" customHeight="1">
      <c r="C311" s="123"/>
      <c r="D311" s="120"/>
      <c r="O311" s="63"/>
    </row>
    <row r="312" s="60" customFormat="1" ht="12.75" customHeight="1">
      <c r="O312" s="63"/>
    </row>
    <row r="313" s="60" customFormat="1" ht="12.75" customHeight="1">
      <c r="O313" s="63"/>
    </row>
    <row r="314" s="60" customFormat="1" ht="12.75" customHeight="1">
      <c r="O314" s="63"/>
    </row>
    <row r="315" s="60" customFormat="1" ht="12.75" customHeight="1">
      <c r="O315" s="63"/>
    </row>
    <row r="316" s="60" customFormat="1" ht="12.75" customHeight="1">
      <c r="O316" s="63"/>
    </row>
    <row r="317" s="60" customFormat="1" ht="12.75" customHeight="1">
      <c r="O317" s="63"/>
    </row>
    <row r="318" s="60" customFormat="1" ht="12.75" customHeight="1">
      <c r="O318" s="63"/>
    </row>
    <row r="319" s="60" customFormat="1" ht="12.75" customHeight="1">
      <c r="O319" s="63"/>
    </row>
    <row r="320" s="60" customFormat="1" ht="12.75" customHeight="1">
      <c r="O320" s="63"/>
    </row>
    <row r="321" s="60" customFormat="1" ht="12.75" customHeight="1">
      <c r="O321" s="63"/>
    </row>
    <row r="322" s="60" customFormat="1" ht="12.75" customHeight="1">
      <c r="O322" s="63"/>
    </row>
    <row r="323" s="60" customFormat="1" ht="12.75" customHeight="1">
      <c r="O323" s="63"/>
    </row>
    <row r="324" s="60" customFormat="1" ht="12.75" customHeight="1">
      <c r="O324" s="63"/>
    </row>
    <row r="325" s="60" customFormat="1" ht="12.75" customHeight="1">
      <c r="O325" s="63"/>
    </row>
    <row r="326" s="60" customFormat="1" ht="12.75" customHeight="1">
      <c r="O326" s="63"/>
    </row>
    <row r="327" s="60" customFormat="1" ht="12.75" customHeight="1">
      <c r="O327" s="63"/>
    </row>
    <row r="328" s="60" customFormat="1" ht="12.75" customHeight="1">
      <c r="O328" s="63"/>
    </row>
    <row r="329" s="60" customFormat="1" ht="12.75" customHeight="1">
      <c r="O329" s="63"/>
    </row>
    <row r="330" s="60" customFormat="1" ht="12.75" customHeight="1">
      <c r="O330" s="63"/>
    </row>
    <row r="331" s="60" customFormat="1" ht="12.75" customHeight="1">
      <c r="O331" s="63"/>
    </row>
    <row r="332" s="60" customFormat="1" ht="12.75" customHeight="1">
      <c r="O332" s="63"/>
    </row>
    <row r="333" s="60" customFormat="1" ht="12.75" customHeight="1">
      <c r="O333" s="63"/>
    </row>
    <row r="334" s="60" customFormat="1" ht="12.75" customHeight="1">
      <c r="O334" s="63"/>
    </row>
    <row r="335" s="60" customFormat="1" ht="12.75" customHeight="1">
      <c r="O335" s="63"/>
    </row>
    <row r="336" s="60" customFormat="1" ht="12.75" customHeight="1">
      <c r="O336" s="63"/>
    </row>
    <row r="337" s="60" customFormat="1" ht="12.75" customHeight="1">
      <c r="O337" s="63"/>
    </row>
    <row r="338" s="60" customFormat="1" ht="12.75" customHeight="1">
      <c r="O338" s="63"/>
    </row>
    <row r="339" s="60" customFormat="1" ht="12.75" customHeight="1">
      <c r="O339" s="63"/>
    </row>
    <row r="340" s="60" customFormat="1" ht="12.75" customHeight="1">
      <c r="O340" s="63"/>
    </row>
    <row r="341" s="60" customFormat="1" ht="12.75" customHeight="1">
      <c r="O341" s="63"/>
    </row>
    <row r="342" s="60" customFormat="1" ht="12.75" customHeight="1">
      <c r="O342" s="63"/>
    </row>
    <row r="343" s="60" customFormat="1" ht="12.75" customHeight="1">
      <c r="O343" s="63"/>
    </row>
    <row r="344" s="60" customFormat="1" ht="12.75" customHeight="1">
      <c r="O344" s="63"/>
    </row>
    <row r="345" s="60" customFormat="1" ht="12.75" customHeight="1">
      <c r="O345" s="63"/>
    </row>
    <row r="346" s="60" customFormat="1" ht="12.75" customHeight="1">
      <c r="O346" s="63"/>
    </row>
    <row r="347" s="60" customFormat="1" ht="12.75" customHeight="1">
      <c r="O347" s="63"/>
    </row>
    <row r="348" s="60" customFormat="1" ht="12.75" customHeight="1">
      <c r="O348" s="63"/>
    </row>
    <row r="349" s="60" customFormat="1" ht="12.75" customHeight="1">
      <c r="O349" s="63"/>
    </row>
    <row r="350" s="60" customFormat="1" ht="12.75" customHeight="1">
      <c r="O350" s="63"/>
    </row>
    <row r="351" s="60" customFormat="1" ht="12.75" customHeight="1">
      <c r="O351" s="63"/>
    </row>
    <row r="352" s="60" customFormat="1" ht="12.75" customHeight="1">
      <c r="O352" s="63"/>
    </row>
    <row r="353" s="60" customFormat="1" ht="12.75" customHeight="1">
      <c r="O353" s="63"/>
    </row>
    <row r="354" s="60" customFormat="1" ht="12.75" customHeight="1">
      <c r="O354" s="63"/>
    </row>
    <row r="355" s="60" customFormat="1" ht="12.75" customHeight="1">
      <c r="O355" s="63"/>
    </row>
    <row r="356" s="60" customFormat="1" ht="12.75" customHeight="1">
      <c r="O356" s="63"/>
    </row>
    <row r="357" s="60" customFormat="1" ht="12.75" customHeight="1">
      <c r="O357" s="63"/>
    </row>
    <row r="358" s="60" customFormat="1" ht="12.75" customHeight="1">
      <c r="O358" s="63"/>
    </row>
    <row r="359" s="60" customFormat="1" ht="12.75" customHeight="1">
      <c r="O359" s="63"/>
    </row>
    <row r="360" s="60" customFormat="1" ht="12.75" customHeight="1">
      <c r="O360" s="63"/>
    </row>
    <row r="361" s="60" customFormat="1" ht="12.75" customHeight="1">
      <c r="O361" s="63"/>
    </row>
    <row r="362" s="60" customFormat="1" ht="12.75" customHeight="1">
      <c r="O362" s="63"/>
    </row>
    <row r="363" s="60" customFormat="1" ht="12.75" customHeight="1">
      <c r="O363" s="63"/>
    </row>
    <row r="364" s="60" customFormat="1" ht="12.75" customHeight="1">
      <c r="O364" s="63"/>
    </row>
    <row r="365" s="60" customFormat="1" ht="12.75" customHeight="1">
      <c r="O365" s="63"/>
    </row>
    <row r="366" s="60" customFormat="1" ht="12.75" customHeight="1">
      <c r="O366" s="63"/>
    </row>
    <row r="367" s="60" customFormat="1" ht="12.75" customHeight="1">
      <c r="O367" s="63"/>
    </row>
    <row r="368" s="60" customFormat="1" ht="12.75" customHeight="1"/>
    <row r="369" s="60" customFormat="1" ht="12.75" customHeight="1"/>
    <row r="370" s="60" customFormat="1" ht="12.75" customHeight="1"/>
    <row r="371" s="60" customFormat="1" ht="12.75" customHeight="1"/>
    <row r="372" s="60" customFormat="1" ht="12.75" customHeight="1"/>
    <row r="373" s="60" customFormat="1" ht="12.75" customHeight="1"/>
    <row r="374" s="60" customFormat="1" ht="12.75" customHeight="1"/>
    <row r="375" s="60" customFormat="1" ht="12.75" customHeight="1"/>
    <row r="376" s="60" customFormat="1" ht="12.75" customHeight="1"/>
    <row r="377" s="60" customFormat="1" ht="12.75" customHeight="1"/>
    <row r="378" s="60" customFormat="1" ht="12.75" customHeight="1"/>
    <row r="379" s="60" customFormat="1" ht="12.75" customHeight="1"/>
    <row r="380" s="60" customFormat="1" ht="12.75" customHeight="1"/>
    <row r="381" s="60" customFormat="1" ht="12.75" customHeight="1"/>
    <row r="382" s="60" customFormat="1" ht="12.75" customHeight="1"/>
    <row r="383" s="60" customFormat="1" ht="12.75" customHeight="1"/>
    <row r="384" s="60" customFormat="1" ht="12.75" customHeight="1"/>
    <row r="385" s="60" customFormat="1" ht="12.75" customHeight="1"/>
    <row r="386" s="60" customFormat="1" ht="12.75" customHeight="1"/>
    <row r="387" s="60" customFormat="1" ht="12.75" customHeight="1"/>
    <row r="388" s="60" customFormat="1" ht="12.75" customHeight="1"/>
    <row r="389" s="60" customFormat="1" ht="12.75" customHeight="1"/>
    <row r="390" s="60" customFormat="1" ht="12.75" customHeight="1"/>
    <row r="391" s="60" customFormat="1" ht="12.75" customHeight="1"/>
    <row r="392" s="60" customFormat="1" ht="12.75" customHeight="1"/>
    <row r="393" s="60" customFormat="1" ht="11.25"/>
    <row r="394" s="60" customFormat="1" ht="11.25"/>
    <row r="395" s="60" customFormat="1" ht="11.25"/>
    <row r="396" s="60" customFormat="1" ht="11.25"/>
    <row r="397" s="60" customFormat="1" ht="11.25"/>
    <row r="398" s="60" customFormat="1" ht="11.25"/>
    <row r="399" s="60" customFormat="1" ht="11.25"/>
    <row r="400" s="60" customFormat="1" ht="11.25"/>
    <row r="401" s="60" customFormat="1" ht="11.25"/>
    <row r="402" s="60" customFormat="1" ht="11.25"/>
    <row r="403" s="60" customFormat="1" ht="11.25"/>
    <row r="404" s="60" customFormat="1" ht="11.25"/>
    <row r="405" s="60" customFormat="1" ht="11.25"/>
    <row r="406" s="60" customFormat="1" ht="11.25"/>
    <row r="407" s="60" customFormat="1" ht="11.25"/>
    <row r="408" s="60" customFormat="1" ht="11.25"/>
    <row r="409" s="60" customFormat="1" ht="11.25"/>
    <row r="410" s="60" customFormat="1" ht="11.25"/>
    <row r="411" s="60" customFormat="1" ht="11.25"/>
    <row r="412" s="60" customFormat="1" ht="11.25"/>
    <row r="413" s="60" customFormat="1" ht="11.25"/>
    <row r="414" s="60" customFormat="1" ht="11.25"/>
    <row r="415" s="60" customFormat="1" ht="11.25"/>
    <row r="416" s="60" customFormat="1" ht="11.25"/>
    <row r="417" s="60" customFormat="1" ht="11.25"/>
    <row r="418" s="60" customFormat="1" ht="11.25"/>
    <row r="419" s="60" customFormat="1" ht="11.25"/>
    <row r="420" s="60" customFormat="1" ht="11.25"/>
    <row r="421" s="60" customFormat="1" ht="11.25"/>
    <row r="422" s="60" customFormat="1" ht="11.25"/>
    <row r="423" s="60" customFormat="1" ht="11.25"/>
    <row r="424" s="60" customFormat="1" ht="11.25"/>
    <row r="425" s="60" customFormat="1" ht="11.25"/>
    <row r="426" s="60" customFormat="1" ht="11.25"/>
    <row r="427" s="60" customFormat="1" ht="11.25"/>
    <row r="428" s="60" customFormat="1" ht="11.25"/>
    <row r="429" s="60" customFormat="1" ht="11.25"/>
    <row r="430" s="60" customFormat="1" ht="11.25"/>
    <row r="431" s="60" customFormat="1" ht="11.25"/>
    <row r="432" s="60" customFormat="1" ht="11.25"/>
    <row r="433" s="60" customFormat="1" ht="11.25"/>
    <row r="434" s="60" customFormat="1" ht="11.25"/>
    <row r="435" s="60" customFormat="1" ht="11.25"/>
    <row r="436" s="60" customFormat="1" ht="11.25"/>
    <row r="437" s="60" customFormat="1" ht="11.25"/>
    <row r="438" s="60" customFormat="1" ht="11.25"/>
    <row r="439" s="60" customFormat="1" ht="11.25"/>
    <row r="440" s="60" customFormat="1" ht="11.25"/>
    <row r="441" s="60" customFormat="1" ht="11.25"/>
    <row r="442" s="60" customFormat="1" ht="11.25"/>
    <row r="443" s="60" customFormat="1" ht="11.25"/>
    <row r="444" s="60" customFormat="1" ht="11.25"/>
    <row r="445" s="60" customFormat="1" ht="11.25"/>
    <row r="446" s="60" customFormat="1" ht="11.25"/>
    <row r="447" s="60" customFormat="1" ht="11.25"/>
    <row r="448" s="60" customFormat="1" ht="11.25"/>
    <row r="449" s="60" customFormat="1" ht="11.25"/>
    <row r="450" s="60" customFormat="1" ht="11.25"/>
    <row r="451" s="60" customFormat="1" ht="11.25"/>
    <row r="452" s="60" customFormat="1" ht="11.25"/>
    <row r="453" s="60" customFormat="1" ht="11.25"/>
    <row r="454" s="60" customFormat="1" ht="11.25"/>
    <row r="455" s="60" customFormat="1" ht="11.25"/>
    <row r="456" s="60" customFormat="1" ht="11.25"/>
    <row r="457" s="60" customFormat="1" ht="11.25"/>
    <row r="458" s="60" customFormat="1" ht="11.25"/>
    <row r="459" s="60" customFormat="1" ht="11.25"/>
    <row r="460" s="60" customFormat="1" ht="11.25"/>
    <row r="461" s="60" customFormat="1" ht="11.25"/>
    <row r="462" s="60" customFormat="1" ht="11.25"/>
    <row r="463" s="60" customFormat="1" ht="11.25"/>
    <row r="464" s="60" customFormat="1" ht="11.25"/>
    <row r="465" s="60" customFormat="1" ht="11.25"/>
    <row r="466" s="60" customFormat="1" ht="11.25"/>
    <row r="467" s="60" customFormat="1" ht="11.25"/>
    <row r="468" s="60" customFormat="1" ht="11.25"/>
    <row r="469" s="60" customFormat="1" ht="11.25"/>
    <row r="470" s="60" customFormat="1" ht="11.25"/>
    <row r="471" s="60" customFormat="1" ht="11.25"/>
    <row r="472" s="60" customFormat="1" ht="11.25"/>
    <row r="473" s="60" customFormat="1" ht="11.25"/>
    <row r="474" s="60" customFormat="1" ht="11.25"/>
    <row r="475" s="60" customFormat="1" ht="11.25"/>
    <row r="476" s="60" customFormat="1" ht="11.25"/>
    <row r="477" s="60" customFormat="1" ht="11.25"/>
    <row r="478" s="60" customFormat="1" ht="11.25"/>
    <row r="479" s="60" customFormat="1" ht="11.25"/>
    <row r="480" s="60" customFormat="1" ht="11.25"/>
    <row r="481" s="60" customFormat="1" ht="11.25"/>
    <row r="482" s="60" customFormat="1" ht="11.25"/>
    <row r="483" s="60" customFormat="1" ht="11.25"/>
    <row r="484" s="60" customFormat="1" ht="11.25"/>
    <row r="485" s="60" customFormat="1" ht="11.25"/>
    <row r="486" s="60" customFormat="1" ht="11.25"/>
    <row r="487" s="60" customFormat="1" ht="11.25"/>
    <row r="488" s="60" customFormat="1" ht="11.25"/>
    <row r="489" s="60" customFormat="1" ht="11.25"/>
    <row r="490" s="60" customFormat="1" ht="11.25"/>
    <row r="491" s="60" customFormat="1" ht="11.25"/>
    <row r="492" s="60" customFormat="1" ht="11.25"/>
    <row r="493" s="60" customFormat="1" ht="11.25"/>
    <row r="494" s="60" customFormat="1" ht="11.25"/>
    <row r="495" s="60" customFormat="1" ht="11.25"/>
    <row r="496" s="60" customFormat="1" ht="11.25"/>
    <row r="497" s="60" customFormat="1" ht="11.25"/>
    <row r="498" s="60" customFormat="1" ht="11.25"/>
    <row r="499" s="60" customFormat="1" ht="11.25"/>
    <row r="500" s="60" customFormat="1" ht="11.25"/>
    <row r="501" s="60" customFormat="1" ht="11.25"/>
    <row r="502" s="60" customFormat="1" ht="11.25"/>
    <row r="503" s="60" customFormat="1" ht="11.25"/>
    <row r="504" s="60" customFormat="1" ht="11.25"/>
    <row r="505" s="60" customFormat="1" ht="11.25"/>
    <row r="506" s="60" customFormat="1" ht="11.25"/>
    <row r="507" s="60" customFormat="1" ht="11.25"/>
    <row r="508" s="60" customFormat="1" ht="11.25"/>
    <row r="509" s="60" customFormat="1" ht="11.25"/>
    <row r="510" s="60" customFormat="1" ht="11.25"/>
    <row r="511" s="60" customFormat="1" ht="11.25"/>
    <row r="512" s="60" customFormat="1" ht="11.25"/>
    <row r="513" s="60" customFormat="1" ht="11.25"/>
    <row r="514" s="60" customFormat="1" ht="11.25"/>
    <row r="515" s="60" customFormat="1" ht="11.25"/>
    <row r="516" s="60" customFormat="1" ht="11.25"/>
    <row r="517" s="60" customFormat="1" ht="11.25"/>
    <row r="518" s="60" customFormat="1" ht="11.25"/>
    <row r="519" s="60" customFormat="1" ht="11.25"/>
    <row r="520" s="60" customFormat="1" ht="11.25"/>
    <row r="521" s="60" customFormat="1" ht="11.25"/>
    <row r="522" s="60" customFormat="1" ht="11.25"/>
    <row r="523" s="60" customFormat="1" ht="11.25"/>
    <row r="524" s="60" customFormat="1" ht="11.25"/>
    <row r="525" s="60" customFormat="1" ht="11.25"/>
    <row r="526" s="60" customFormat="1" ht="11.25"/>
    <row r="527" s="60" customFormat="1" ht="11.25"/>
    <row r="528" s="60" customFormat="1" ht="11.25"/>
    <row r="529" s="60" customFormat="1" ht="11.25"/>
    <row r="530" s="60" customFormat="1" ht="11.25"/>
    <row r="531" s="60" customFormat="1" ht="11.25"/>
    <row r="532" s="60" customFormat="1" ht="11.25"/>
    <row r="533" s="60" customFormat="1" ht="11.25"/>
    <row r="534" s="60" customFormat="1" ht="11.25"/>
    <row r="535" s="60" customFormat="1" ht="11.25"/>
    <row r="536" s="60" customFormat="1" ht="11.25"/>
    <row r="537" s="60" customFormat="1" ht="11.25"/>
    <row r="538" s="60" customFormat="1" ht="11.25"/>
    <row r="539" s="60" customFormat="1" ht="11.25"/>
    <row r="540" s="60" customFormat="1" ht="11.25"/>
    <row r="541" s="60" customFormat="1" ht="11.25"/>
    <row r="542" s="60" customFormat="1" ht="11.25"/>
    <row r="543" s="60" customFormat="1" ht="11.25"/>
    <row r="544" s="60" customFormat="1" ht="11.25"/>
    <row r="545" s="60" customFormat="1" ht="11.25"/>
    <row r="546" s="60" customFormat="1" ht="11.25"/>
    <row r="547" s="60" customFormat="1" ht="11.25"/>
    <row r="548" s="60" customFormat="1" ht="11.25"/>
    <row r="549" s="60" customFormat="1" ht="11.25"/>
    <row r="550" s="60" customFormat="1" ht="11.25"/>
    <row r="551" s="60" customFormat="1" ht="11.25"/>
    <row r="552" s="60" customFormat="1" ht="11.25"/>
    <row r="553" s="60" customFormat="1" ht="11.25"/>
    <row r="554" s="60" customFormat="1" ht="11.25"/>
    <row r="555" s="60" customFormat="1" ht="11.25"/>
    <row r="556" s="60" customFormat="1" ht="11.25"/>
    <row r="557" s="60" customFormat="1" ht="11.25"/>
    <row r="558" s="60" customFormat="1" ht="11.25"/>
    <row r="559" s="60" customFormat="1" ht="11.25"/>
    <row r="560" s="60" customFormat="1" ht="11.25"/>
    <row r="561" s="60" customFormat="1" ht="11.25"/>
    <row r="562" s="60" customFormat="1" ht="11.25"/>
    <row r="563" s="60" customFormat="1" ht="11.25"/>
    <row r="564" s="60" customFormat="1" ht="11.25"/>
    <row r="565" s="60" customFormat="1" ht="11.25"/>
    <row r="566" s="60" customFormat="1" ht="11.25"/>
    <row r="567" s="60" customFormat="1" ht="11.25"/>
    <row r="568" s="60" customFormat="1" ht="11.25"/>
    <row r="569" s="60" customFormat="1" ht="11.25"/>
    <row r="570" s="60" customFormat="1" ht="11.25"/>
    <row r="571" s="60" customFormat="1" ht="11.25"/>
    <row r="572" s="60" customFormat="1" ht="11.25"/>
    <row r="573" s="60" customFormat="1" ht="11.25"/>
    <row r="574" s="60" customFormat="1" ht="11.25"/>
    <row r="575" s="60" customFormat="1" ht="11.25"/>
    <row r="576" s="60" customFormat="1" ht="11.25"/>
    <row r="577" s="60" customFormat="1" ht="11.25"/>
    <row r="578" s="60" customFormat="1" ht="11.25"/>
    <row r="579" s="60" customFormat="1" ht="11.25"/>
    <row r="580" s="60" customFormat="1" ht="11.25"/>
    <row r="581" s="60" customFormat="1" ht="11.25"/>
    <row r="582" s="60" customFormat="1" ht="11.25"/>
    <row r="583" s="60" customFormat="1" ht="11.25"/>
    <row r="584" s="60" customFormat="1" ht="11.25"/>
    <row r="585" s="60" customFormat="1" ht="11.25"/>
    <row r="586" s="60" customFormat="1" ht="11.25"/>
    <row r="587" s="60" customFormat="1" ht="11.25"/>
    <row r="588" s="60" customFormat="1" ht="11.25"/>
    <row r="589" s="60" customFormat="1" ht="11.25"/>
    <row r="590" s="60" customFormat="1" ht="11.25"/>
    <row r="591" s="60" customFormat="1" ht="11.25"/>
    <row r="592" s="60" customFormat="1" ht="11.25"/>
    <row r="593" s="60" customFormat="1" ht="11.25"/>
    <row r="594" s="60" customFormat="1" ht="11.25"/>
    <row r="595" s="60" customFormat="1" ht="11.25"/>
    <row r="596" s="60" customFormat="1" ht="11.25"/>
    <row r="597" s="60" customFormat="1" ht="11.25"/>
    <row r="598" s="60" customFormat="1" ht="11.25"/>
    <row r="599" s="60" customFormat="1" ht="11.25"/>
    <row r="600" s="60" customFormat="1" ht="11.25"/>
    <row r="601" s="60" customFormat="1" ht="11.25"/>
    <row r="602" s="60" customFormat="1" ht="11.25"/>
    <row r="603" s="60" customFormat="1" ht="11.25"/>
    <row r="604" s="60" customFormat="1" ht="11.25"/>
    <row r="605" s="60" customFormat="1" ht="11.25"/>
    <row r="606" s="60" customFormat="1" ht="11.25"/>
    <row r="607" s="60" customFormat="1" ht="11.25"/>
    <row r="608" s="60" customFormat="1" ht="11.25"/>
    <row r="609" s="60" customFormat="1" ht="11.25"/>
    <row r="610" s="60" customFormat="1" ht="11.25"/>
    <row r="611" s="60" customFormat="1" ht="11.25"/>
    <row r="612" s="60" customFormat="1" ht="11.25"/>
    <row r="613" s="60" customFormat="1" ht="11.25"/>
    <row r="614" s="60" customFormat="1" ht="11.25"/>
    <row r="615" s="60" customFormat="1" ht="11.25"/>
    <row r="616" s="60" customFormat="1" ht="11.25"/>
    <row r="617" s="60" customFormat="1" ht="11.25"/>
    <row r="618" s="60" customFormat="1" ht="11.25"/>
    <row r="619" s="60" customFormat="1" ht="11.25"/>
    <row r="620" s="60" customFormat="1" ht="11.25"/>
    <row r="621" s="60" customFormat="1" ht="11.25"/>
    <row r="622" s="60" customFormat="1" ht="11.25"/>
    <row r="623" s="60" customFormat="1" ht="11.25"/>
    <row r="624" s="60" customFormat="1" ht="11.25"/>
    <row r="625" s="60" customFormat="1" ht="11.25"/>
    <row r="626" s="60" customFormat="1" ht="11.25"/>
    <row r="627" s="60" customFormat="1" ht="11.25"/>
    <row r="628" s="60" customFormat="1" ht="11.25"/>
    <row r="629" s="60" customFormat="1" ht="11.25"/>
    <row r="630" s="60" customFormat="1" ht="11.25"/>
    <row r="631" s="60" customFormat="1" ht="11.25"/>
    <row r="632" s="60" customFormat="1" ht="11.25"/>
    <row r="633" s="60" customFormat="1" ht="11.25"/>
    <row r="634" s="60" customFormat="1" ht="11.25"/>
    <row r="635" s="60" customFormat="1" ht="11.25"/>
    <row r="636" s="60" customFormat="1" ht="11.25"/>
    <row r="637" s="60" customFormat="1" ht="11.25"/>
    <row r="638" s="60" customFormat="1" ht="11.25"/>
    <row r="639" s="60" customFormat="1" ht="11.25"/>
    <row r="640" s="60" customFormat="1" ht="11.25"/>
    <row r="641" s="60" customFormat="1" ht="11.25"/>
    <row r="642" s="60" customFormat="1" ht="11.25"/>
    <row r="643" s="60" customFormat="1" ht="11.25"/>
    <row r="644" s="60" customFormat="1" ht="11.25"/>
    <row r="645" s="60" customFormat="1" ht="11.25"/>
    <row r="646" s="60" customFormat="1" ht="11.25"/>
    <row r="647" s="60" customFormat="1" ht="11.25"/>
    <row r="648" s="60" customFormat="1" ht="11.25"/>
    <row r="649" s="60" customFormat="1" ht="11.25"/>
    <row r="650" s="60" customFormat="1" ht="11.25"/>
    <row r="651" s="60" customFormat="1" ht="11.25"/>
    <row r="652" s="60" customFormat="1" ht="11.25"/>
    <row r="653" s="60" customFormat="1" ht="11.25"/>
    <row r="654" s="60" customFormat="1" ht="11.25"/>
    <row r="655" s="60" customFormat="1" ht="11.25"/>
    <row r="656" s="60" customFormat="1" ht="11.25"/>
    <row r="657" s="60" customFormat="1" ht="11.25"/>
    <row r="658" s="60" customFormat="1" ht="11.25"/>
    <row r="659" s="60" customFormat="1" ht="11.25"/>
    <row r="660" s="60" customFormat="1" ht="11.25"/>
    <row r="661" s="60" customFormat="1" ht="11.25"/>
    <row r="662" s="60" customFormat="1" ht="11.25"/>
    <row r="663" s="60" customFormat="1" ht="11.25"/>
    <row r="664" s="60" customFormat="1" ht="11.25"/>
    <row r="665" s="60" customFormat="1" ht="11.25"/>
    <row r="666" s="60" customFormat="1" ht="11.25"/>
    <row r="667" s="60" customFormat="1" ht="11.25"/>
    <row r="668" s="60" customFormat="1" ht="11.25"/>
    <row r="669" s="60" customFormat="1" ht="11.25"/>
    <row r="670" s="60" customFormat="1" ht="11.25"/>
    <row r="671" s="60" customFormat="1" ht="11.25"/>
    <row r="672" s="60" customFormat="1" ht="11.25"/>
    <row r="673" s="60" customFormat="1" ht="11.25"/>
    <row r="674" s="60" customFormat="1" ht="11.25"/>
    <row r="675" s="60" customFormat="1" ht="11.25"/>
    <row r="676" s="60" customFormat="1" ht="11.25"/>
    <row r="677" s="60" customFormat="1" ht="11.25"/>
    <row r="678" s="60" customFormat="1" ht="11.25"/>
    <row r="679" s="60" customFormat="1" ht="11.25"/>
    <row r="680" s="60" customFormat="1" ht="11.25"/>
    <row r="681" s="60" customFormat="1" ht="11.25"/>
    <row r="682" s="60" customFormat="1" ht="11.25"/>
    <row r="683" s="60" customFormat="1" ht="11.25"/>
    <row r="684" s="60" customFormat="1" ht="11.25"/>
    <row r="685" s="60" customFormat="1" ht="11.25"/>
    <row r="686" s="60" customFormat="1" ht="11.25"/>
    <row r="687" s="60" customFormat="1" ht="11.25"/>
    <row r="688" s="60" customFormat="1" ht="11.25"/>
    <row r="689" s="60" customFormat="1" ht="11.25"/>
    <row r="690" s="60" customFormat="1" ht="11.25"/>
    <row r="691" s="60" customFormat="1" ht="11.25"/>
    <row r="692" s="60" customFormat="1" ht="11.25"/>
    <row r="693" s="60" customFormat="1" ht="11.25"/>
    <row r="694" s="60" customFormat="1" ht="11.25"/>
    <row r="695" s="60" customFormat="1" ht="11.25"/>
    <row r="696" s="60" customFormat="1" ht="11.25"/>
    <row r="697" s="60" customFormat="1" ht="11.25"/>
    <row r="698" s="60" customFormat="1" ht="11.25"/>
    <row r="699" s="60" customFormat="1" ht="11.25"/>
    <row r="700" s="60" customFormat="1" ht="11.25"/>
    <row r="701" s="60" customFormat="1" ht="11.25"/>
    <row r="702" s="60" customFormat="1" ht="11.25"/>
    <row r="703" s="60" customFormat="1" ht="11.25"/>
    <row r="704" s="60" customFormat="1" ht="11.25"/>
    <row r="705" s="60" customFormat="1" ht="11.25"/>
    <row r="706" s="60" customFormat="1" ht="11.25"/>
    <row r="707" s="60" customFormat="1" ht="11.25"/>
    <row r="708" s="60" customFormat="1" ht="11.25"/>
    <row r="709" s="60" customFormat="1" ht="11.25"/>
    <row r="710" s="60" customFormat="1" ht="11.25"/>
    <row r="711" s="60" customFormat="1" ht="11.25"/>
    <row r="712" s="60" customFormat="1" ht="11.25"/>
    <row r="713" s="60" customFormat="1" ht="11.25"/>
    <row r="714" s="60" customFormat="1" ht="11.25"/>
    <row r="715" s="60" customFormat="1" ht="11.25"/>
    <row r="716" s="60" customFormat="1" ht="11.25"/>
    <row r="717" s="60" customFormat="1" ht="11.25"/>
    <row r="718" s="60" customFormat="1" ht="11.25"/>
    <row r="719" s="60" customFormat="1" ht="11.25"/>
    <row r="720" s="60" customFormat="1" ht="11.25"/>
    <row r="721" s="60" customFormat="1" ht="11.25"/>
    <row r="722" s="60" customFormat="1" ht="11.25"/>
    <row r="723" s="60" customFormat="1" ht="11.25"/>
    <row r="724" s="60" customFormat="1" ht="11.25"/>
    <row r="725" s="60" customFormat="1" ht="11.25"/>
    <row r="726" s="60" customFormat="1" ht="11.25"/>
    <row r="727" s="60" customFormat="1" ht="11.25"/>
    <row r="728" s="60" customFormat="1" ht="11.25"/>
    <row r="729" s="60" customFormat="1" ht="11.25"/>
    <row r="730" s="60" customFormat="1" ht="11.25"/>
    <row r="731" s="60" customFormat="1" ht="11.25"/>
    <row r="732" s="60" customFormat="1" ht="11.25"/>
    <row r="733" s="60" customFormat="1" ht="11.25"/>
    <row r="734" s="60" customFormat="1" ht="11.25"/>
    <row r="735" s="60" customFormat="1" ht="11.25"/>
    <row r="736" s="60" customFormat="1" ht="11.25"/>
    <row r="737" s="60" customFormat="1" ht="11.25"/>
    <row r="738" s="60" customFormat="1" ht="11.25"/>
    <row r="739" s="60" customFormat="1" ht="11.25"/>
    <row r="740" s="60" customFormat="1" ht="11.25"/>
    <row r="741" s="60" customFormat="1" ht="11.25"/>
    <row r="742" s="60" customFormat="1" ht="11.25"/>
    <row r="743" s="60" customFormat="1" ht="11.25"/>
    <row r="744" s="60" customFormat="1" ht="11.25"/>
    <row r="745" s="60" customFormat="1" ht="11.25"/>
    <row r="746" s="60" customFormat="1" ht="11.25"/>
    <row r="747" s="60" customFormat="1" ht="11.25"/>
    <row r="748" s="60" customFormat="1" ht="11.25"/>
    <row r="749" s="60" customFormat="1" ht="11.25"/>
    <row r="750" s="60" customFormat="1" ht="11.25"/>
    <row r="751" s="60" customFormat="1" ht="11.25"/>
    <row r="752" s="60" customFormat="1" ht="11.25"/>
    <row r="753" s="60" customFormat="1" ht="11.25"/>
    <row r="754" s="60" customFormat="1" ht="11.25"/>
    <row r="755" s="60" customFormat="1" ht="11.25"/>
    <row r="756" s="60" customFormat="1" ht="11.25"/>
    <row r="757" s="60" customFormat="1" ht="11.25"/>
    <row r="758" s="60" customFormat="1" ht="11.25"/>
    <row r="759" s="60" customFormat="1" ht="11.25"/>
    <row r="760" s="60" customFormat="1" ht="11.25"/>
    <row r="761" s="60" customFormat="1" ht="11.25"/>
    <row r="762" s="60" customFormat="1" ht="11.25"/>
    <row r="763" s="60" customFormat="1" ht="11.25"/>
    <row r="764" s="60" customFormat="1" ht="11.25"/>
    <row r="765" s="60" customFormat="1" ht="11.25"/>
    <row r="766" s="60" customFormat="1" ht="11.25"/>
    <row r="767" s="60" customFormat="1" ht="11.25"/>
    <row r="768" s="60" customFormat="1" ht="11.25"/>
    <row r="769" s="60" customFormat="1" ht="11.25"/>
    <row r="770" s="60" customFormat="1" ht="11.25"/>
    <row r="771" s="60" customFormat="1" ht="11.25"/>
    <row r="772" s="60" customFormat="1" ht="11.25"/>
    <row r="773" s="60" customFormat="1" ht="11.25"/>
    <row r="774" s="60" customFormat="1" ht="11.25"/>
    <row r="775" s="60" customFormat="1" ht="11.25"/>
    <row r="776" s="60" customFormat="1" ht="11.25"/>
    <row r="777" s="60" customFormat="1" ht="11.25"/>
    <row r="778" s="60" customFormat="1" ht="11.25"/>
    <row r="779" s="60" customFormat="1" ht="11.25"/>
    <row r="780" s="60" customFormat="1" ht="11.25"/>
    <row r="781" s="60" customFormat="1" ht="11.25"/>
    <row r="782" s="60" customFormat="1" ht="11.25"/>
    <row r="783" s="60" customFormat="1" ht="11.25"/>
    <row r="784" s="60" customFormat="1" ht="11.25"/>
    <row r="785" s="60" customFormat="1" ht="11.25"/>
    <row r="786" s="60" customFormat="1" ht="11.25"/>
    <row r="787" s="60" customFormat="1" ht="11.25"/>
    <row r="788" s="60" customFormat="1" ht="11.25"/>
    <row r="789" s="60" customFormat="1" ht="11.25"/>
    <row r="790" s="60" customFormat="1" ht="11.25"/>
    <row r="791" s="60" customFormat="1" ht="11.25"/>
    <row r="792" s="60" customFormat="1" ht="11.25"/>
    <row r="793" s="60" customFormat="1" ht="11.25"/>
    <row r="794" s="60" customFormat="1" ht="11.25"/>
    <row r="795" s="60" customFormat="1" ht="11.25"/>
    <row r="796" s="60" customFormat="1" ht="11.25"/>
    <row r="797" s="60" customFormat="1" ht="11.25"/>
    <row r="798" s="60" customFormat="1" ht="11.25"/>
    <row r="799" s="60" customFormat="1" ht="11.25"/>
    <row r="800" s="60" customFormat="1" ht="11.25"/>
    <row r="801" s="60" customFormat="1" ht="11.25"/>
    <row r="802" s="60" customFormat="1" ht="11.25"/>
    <row r="803" s="60" customFormat="1" ht="11.25"/>
    <row r="804" s="60" customFormat="1" ht="11.25"/>
    <row r="805" s="60" customFormat="1" ht="11.25"/>
    <row r="806" s="60" customFormat="1" ht="11.25"/>
    <row r="807" s="60" customFormat="1" ht="11.25"/>
    <row r="808" s="60" customFormat="1" ht="11.25"/>
    <row r="809" s="60" customFormat="1" ht="11.25"/>
    <row r="810" s="60" customFormat="1" ht="11.25"/>
    <row r="811" s="60" customFormat="1" ht="11.25"/>
    <row r="812" s="60" customFormat="1" ht="11.25"/>
    <row r="813" s="60" customFormat="1" ht="11.25"/>
    <row r="814" s="60" customFormat="1" ht="11.25"/>
    <row r="815" s="60" customFormat="1" ht="11.25"/>
    <row r="816" s="60" customFormat="1" ht="11.25"/>
    <row r="817" s="60" customFormat="1" ht="11.25"/>
    <row r="818" s="60" customFormat="1" ht="11.25"/>
    <row r="819" s="60" customFormat="1" ht="11.25"/>
    <row r="820" s="60" customFormat="1" ht="11.25"/>
    <row r="821" s="60" customFormat="1" ht="11.25"/>
    <row r="822" s="60" customFormat="1" ht="11.25"/>
    <row r="823" s="60" customFormat="1" ht="11.25"/>
    <row r="824" s="60" customFormat="1" ht="11.25"/>
    <row r="825" s="60" customFormat="1" ht="11.25"/>
    <row r="826" s="60" customFormat="1" ht="11.25"/>
    <row r="827" s="60" customFormat="1" ht="11.25"/>
    <row r="828" s="60" customFormat="1" ht="11.25"/>
    <row r="829" s="60" customFormat="1" ht="11.25"/>
    <row r="830" s="60" customFormat="1" ht="11.25"/>
    <row r="831" s="60" customFormat="1" ht="11.25"/>
    <row r="832" s="60" customFormat="1" ht="11.25"/>
    <row r="833" s="60" customFormat="1" ht="11.25"/>
    <row r="834" s="60" customFormat="1" ht="11.25"/>
    <row r="835" s="60" customFormat="1" ht="11.25"/>
    <row r="836" s="60" customFormat="1" ht="11.25"/>
    <row r="837" s="60" customFormat="1" ht="11.25"/>
    <row r="838" s="60" customFormat="1" ht="11.25"/>
    <row r="839" s="60" customFormat="1" ht="11.25"/>
    <row r="840" s="60" customFormat="1" ht="11.25"/>
    <row r="841" s="60" customFormat="1" ht="11.25"/>
    <row r="842" s="60" customFormat="1" ht="11.25"/>
    <row r="843" s="60" customFormat="1" ht="11.25"/>
    <row r="844" s="60" customFormat="1" ht="11.25"/>
    <row r="845" s="60" customFormat="1" ht="11.25"/>
    <row r="846" s="60" customFormat="1" ht="11.25"/>
    <row r="847" s="60" customFormat="1" ht="11.25"/>
    <row r="848" s="60" customFormat="1" ht="11.25"/>
    <row r="849" s="60" customFormat="1" ht="11.25"/>
    <row r="850" s="60" customFormat="1" ht="11.25"/>
    <row r="851" s="60" customFormat="1" ht="11.25"/>
    <row r="852" s="60" customFormat="1" ht="11.25"/>
    <row r="853" s="60" customFormat="1" ht="11.25"/>
    <row r="854" s="60" customFormat="1" ht="11.25"/>
    <row r="855" s="60" customFormat="1" ht="11.25"/>
    <row r="856" s="60" customFormat="1" ht="11.25"/>
    <row r="857" s="60" customFormat="1" ht="11.25"/>
    <row r="858" s="60" customFormat="1" ht="11.25"/>
    <row r="859" s="60" customFormat="1" ht="11.25"/>
    <row r="860" s="60" customFormat="1" ht="11.25"/>
    <row r="861" s="60" customFormat="1" ht="11.25"/>
    <row r="862" s="60" customFormat="1" ht="11.25"/>
    <row r="863" s="60" customFormat="1" ht="11.25"/>
    <row r="864" s="60" customFormat="1" ht="11.25"/>
    <row r="865" s="60" customFormat="1" ht="11.25"/>
    <row r="866" s="60" customFormat="1" ht="11.25"/>
    <row r="867" s="60" customFormat="1" ht="11.25"/>
    <row r="868" s="60" customFormat="1" ht="11.25"/>
    <row r="869" s="60" customFormat="1" ht="11.25"/>
    <row r="870" s="60" customFormat="1" ht="11.25"/>
    <row r="871" s="60" customFormat="1" ht="11.25"/>
    <row r="872" s="60" customFormat="1" ht="11.25"/>
    <row r="873" s="60" customFormat="1" ht="11.25"/>
    <row r="874" s="60" customFormat="1" ht="11.25"/>
    <row r="875" s="60" customFormat="1" ht="11.25"/>
    <row r="876" s="60" customFormat="1" ht="11.25"/>
    <row r="877" s="60" customFormat="1" ht="11.25"/>
    <row r="878" s="60" customFormat="1" ht="11.25"/>
    <row r="879" s="60" customFormat="1" ht="11.25"/>
    <row r="880" s="60" customFormat="1" ht="11.25"/>
    <row r="881" s="60" customFormat="1" ht="11.25"/>
    <row r="882" s="60" customFormat="1" ht="11.25"/>
    <row r="883" s="60" customFormat="1" ht="11.25"/>
    <row r="884" s="60" customFormat="1" ht="11.25"/>
    <row r="885" s="60" customFormat="1" ht="11.25"/>
    <row r="886" s="60" customFormat="1" ht="11.25"/>
    <row r="887" s="60" customFormat="1" ht="11.25"/>
    <row r="888" s="60" customFormat="1" ht="11.25"/>
    <row r="889" s="60" customFormat="1" ht="11.25"/>
    <row r="890" s="60" customFormat="1" ht="11.25"/>
    <row r="891" s="60" customFormat="1" ht="11.25"/>
    <row r="892" s="60" customFormat="1" ht="11.25"/>
    <row r="893" s="60" customFormat="1" ht="11.25"/>
    <row r="894" s="60" customFormat="1" ht="11.25"/>
    <row r="895" s="60" customFormat="1" ht="11.25"/>
    <row r="896" s="60" customFormat="1" ht="11.25"/>
    <row r="897" s="60" customFormat="1" ht="11.25"/>
    <row r="898" s="60" customFormat="1" ht="11.25"/>
    <row r="899" s="60" customFormat="1" ht="11.25"/>
    <row r="900" s="60" customFormat="1" ht="11.25"/>
    <row r="901" s="60" customFormat="1" ht="11.25"/>
    <row r="902" s="60" customFormat="1" ht="11.25"/>
    <row r="903" s="60" customFormat="1" ht="11.25"/>
    <row r="904" s="60" customFormat="1" ht="11.25"/>
    <row r="905" s="60" customFormat="1" ht="11.25"/>
    <row r="906" s="60" customFormat="1" ht="11.25"/>
    <row r="907" s="60" customFormat="1" ht="11.25"/>
    <row r="908" s="60" customFormat="1" ht="11.25"/>
    <row r="909" s="60" customFormat="1" ht="11.25"/>
    <row r="910" s="60" customFormat="1" ht="11.25"/>
    <row r="911" s="60" customFormat="1" ht="11.25"/>
    <row r="912" s="60" customFormat="1" ht="11.25"/>
    <row r="913" s="60" customFormat="1" ht="11.25"/>
    <row r="914" s="60" customFormat="1" ht="11.25"/>
    <row r="915" s="60" customFormat="1" ht="11.25"/>
    <row r="916" s="60" customFormat="1" ht="11.25"/>
    <row r="917" s="60" customFormat="1" ht="11.25"/>
    <row r="918" s="60" customFormat="1" ht="11.25"/>
    <row r="919" s="60" customFormat="1" ht="11.25"/>
    <row r="920" s="60" customFormat="1" ht="11.25"/>
    <row r="921" s="60" customFormat="1" ht="11.25"/>
    <row r="922" s="60" customFormat="1" ht="11.25"/>
    <row r="923" s="60" customFormat="1" ht="11.25"/>
    <row r="924" s="60" customFormat="1" ht="11.25"/>
    <row r="925" s="60" customFormat="1" ht="11.25"/>
    <row r="926" s="60" customFormat="1" ht="11.25"/>
    <row r="927" s="60" customFormat="1" ht="11.25"/>
    <row r="928" s="60" customFormat="1" ht="11.25"/>
    <row r="929" s="60" customFormat="1" ht="11.25"/>
    <row r="930" s="60" customFormat="1" ht="11.25"/>
    <row r="931" s="60" customFormat="1" ht="11.25"/>
    <row r="932" s="60" customFormat="1" ht="11.25"/>
    <row r="933" s="60" customFormat="1" ht="11.25"/>
    <row r="934" s="60" customFormat="1" ht="11.25"/>
    <row r="935" s="60" customFormat="1" ht="11.25"/>
    <row r="936" s="60" customFormat="1" ht="11.25"/>
    <row r="937" s="60" customFormat="1" ht="11.25"/>
    <row r="938" s="60" customFormat="1" ht="11.25"/>
    <row r="939" s="60" customFormat="1" ht="11.25"/>
    <row r="940" s="60" customFormat="1" ht="11.25"/>
    <row r="941" s="60" customFormat="1" ht="11.25"/>
    <row r="942" s="60" customFormat="1" ht="11.25"/>
    <row r="943" s="60" customFormat="1" ht="11.25"/>
    <row r="944" s="60" customFormat="1" ht="11.25"/>
    <row r="945" s="60" customFormat="1" ht="11.25"/>
    <row r="946" s="60" customFormat="1" ht="11.25"/>
    <row r="947" s="60" customFormat="1" ht="11.25"/>
    <row r="948" s="60" customFormat="1" ht="11.25"/>
    <row r="949" s="60" customFormat="1" ht="11.25"/>
    <row r="950" s="60" customFormat="1" ht="11.25"/>
    <row r="951" s="60" customFormat="1" ht="11.25"/>
    <row r="952" s="60" customFormat="1" ht="11.25"/>
    <row r="953" s="60" customFormat="1" ht="11.25"/>
    <row r="954" s="60" customFormat="1" ht="11.25"/>
    <row r="955" s="60" customFormat="1" ht="11.25"/>
    <row r="956" s="60" customFormat="1" ht="11.25"/>
    <row r="957" s="60" customFormat="1" ht="11.25"/>
    <row r="958" s="60" customFormat="1" ht="11.25"/>
    <row r="959" s="60" customFormat="1" ht="11.25"/>
    <row r="960" s="60" customFormat="1" ht="11.25"/>
    <row r="961" s="60" customFormat="1" ht="11.25"/>
    <row r="962" s="60" customFormat="1" ht="11.25"/>
    <row r="963" s="60" customFormat="1" ht="11.25"/>
    <row r="964" s="60" customFormat="1" ht="11.25"/>
    <row r="965" s="60" customFormat="1" ht="11.25"/>
    <row r="966" s="60" customFormat="1" ht="11.25"/>
    <row r="967" s="60" customFormat="1" ht="11.25"/>
    <row r="968" s="60" customFormat="1" ht="11.25"/>
    <row r="969" s="60" customFormat="1" ht="11.25"/>
    <row r="970" s="60" customFormat="1" ht="11.25"/>
    <row r="971" s="60" customFormat="1" ht="11.25"/>
    <row r="972" s="60" customFormat="1" ht="11.25"/>
    <row r="973" s="60" customFormat="1" ht="11.25"/>
    <row r="974" s="60" customFormat="1" ht="11.25"/>
    <row r="975" s="60" customFormat="1" ht="11.25"/>
    <row r="976" s="60" customFormat="1" ht="11.25"/>
    <row r="977" s="60" customFormat="1" ht="11.25"/>
    <row r="978" s="60" customFormat="1" ht="11.25"/>
    <row r="979" s="60" customFormat="1" ht="11.25"/>
    <row r="980" s="60" customFormat="1" ht="11.25"/>
    <row r="981" s="60" customFormat="1" ht="11.25"/>
    <row r="982" s="60" customFormat="1" ht="11.25"/>
    <row r="983" s="60" customFormat="1" ht="11.25"/>
    <row r="984" s="60" customFormat="1" ht="11.25"/>
    <row r="985" s="60" customFormat="1" ht="11.25"/>
    <row r="986" s="60" customFormat="1" ht="11.25"/>
    <row r="987" s="60" customFormat="1" ht="11.25"/>
    <row r="988" s="60" customFormat="1" ht="11.25"/>
    <row r="989" s="60" customFormat="1" ht="11.25"/>
    <row r="990" s="60" customFormat="1" ht="11.25"/>
    <row r="991" s="60" customFormat="1" ht="11.25"/>
    <row r="992" s="60" customFormat="1" ht="11.25"/>
    <row r="993" s="60" customFormat="1" ht="11.25"/>
    <row r="994" s="60" customFormat="1" ht="11.25"/>
    <row r="995" s="60" customFormat="1" ht="11.25"/>
    <row r="996" s="60" customFormat="1" ht="11.25"/>
    <row r="997" s="60" customFormat="1" ht="11.25"/>
    <row r="998" s="60" customFormat="1" ht="11.25"/>
    <row r="999" s="60" customFormat="1" ht="11.25"/>
    <row r="1000" s="60" customFormat="1" ht="11.25"/>
    <row r="1001" s="60" customFormat="1" ht="11.25"/>
    <row r="1002" s="60" customFormat="1" ht="11.25"/>
    <row r="1003" s="60" customFormat="1" ht="11.25"/>
    <row r="1004" s="60" customFormat="1" ht="11.25"/>
    <row r="1005" s="60" customFormat="1" ht="11.25"/>
    <row r="1006" s="60" customFormat="1" ht="11.25"/>
    <row r="1007" s="60" customFormat="1" ht="11.25"/>
    <row r="1008" s="60" customFormat="1" ht="11.25"/>
    <row r="1009" s="60" customFormat="1" ht="11.25"/>
    <row r="1010" s="60" customFormat="1" ht="11.25"/>
    <row r="1011" s="60" customFormat="1" ht="11.25"/>
    <row r="1012" s="60" customFormat="1" ht="11.25"/>
    <row r="1013" s="60" customFormat="1" ht="11.25"/>
    <row r="1014" s="60" customFormat="1" ht="11.25"/>
    <row r="1015" s="60" customFormat="1" ht="11.25"/>
    <row r="1016" s="60" customFormat="1" ht="11.25"/>
    <row r="1017" s="60" customFormat="1" ht="11.25"/>
    <row r="1018" s="60" customFormat="1" ht="11.25"/>
    <row r="1019" s="60" customFormat="1" ht="11.25"/>
    <row r="1020" s="60" customFormat="1" ht="11.25"/>
    <row r="1021" s="60" customFormat="1" ht="11.25"/>
    <row r="1022" s="60" customFormat="1" ht="11.25"/>
    <row r="1023" s="60" customFormat="1" ht="11.25"/>
    <row r="1024" s="60" customFormat="1" ht="11.25"/>
    <row r="1025" s="60" customFormat="1" ht="11.25"/>
    <row r="1026" s="60" customFormat="1" ht="11.25"/>
    <row r="1027" s="60" customFormat="1" ht="11.25"/>
    <row r="1028" s="60" customFormat="1" ht="11.25"/>
    <row r="1029" s="60" customFormat="1" ht="11.25"/>
    <row r="1030" s="60" customFormat="1" ht="11.25"/>
    <row r="1031" s="60" customFormat="1" ht="11.25"/>
    <row r="1032" s="60" customFormat="1" ht="11.25"/>
    <row r="1033" s="60" customFormat="1" ht="11.25"/>
    <row r="1034" s="60" customFormat="1" ht="11.25"/>
    <row r="1035" s="60" customFormat="1" ht="11.25"/>
    <row r="1036" s="60" customFormat="1" ht="11.25"/>
    <row r="1037" s="60" customFormat="1" ht="11.25"/>
    <row r="1038" s="60" customFormat="1" ht="11.25"/>
    <row r="1039" s="60" customFormat="1" ht="11.25"/>
    <row r="1040" s="60" customFormat="1" ht="11.25"/>
    <row r="1041" s="60" customFormat="1" ht="11.25"/>
    <row r="1042" s="60" customFormat="1" ht="11.25"/>
    <row r="1043" s="60" customFormat="1" ht="11.25"/>
    <row r="1044" s="60" customFormat="1" ht="11.25"/>
    <row r="1045" s="60" customFormat="1" ht="11.25"/>
    <row r="1046" s="60" customFormat="1" ht="11.25"/>
    <row r="1047" s="60" customFormat="1" ht="11.25"/>
    <row r="1048" s="60" customFormat="1" ht="11.25"/>
    <row r="1049" s="60" customFormat="1" ht="11.25"/>
    <row r="1050" s="60" customFormat="1" ht="11.25"/>
    <row r="1051" s="60" customFormat="1" ht="11.25"/>
    <row r="1052" s="60" customFormat="1" ht="11.25"/>
    <row r="1053" s="60" customFormat="1" ht="11.25"/>
    <row r="1054" s="60" customFormat="1" ht="11.25"/>
    <row r="1055" s="60" customFormat="1" ht="11.25"/>
    <row r="1056" s="60" customFormat="1" ht="11.25"/>
    <row r="1057" s="60" customFormat="1" ht="11.25"/>
    <row r="1058" s="60" customFormat="1" ht="11.25"/>
    <row r="1059" s="60" customFormat="1" ht="11.25"/>
    <row r="1060" s="60" customFormat="1" ht="11.25"/>
    <row r="1061" s="60" customFormat="1" ht="11.25"/>
    <row r="1062" s="60" customFormat="1" ht="11.25"/>
    <row r="1063" s="60" customFormat="1" ht="11.25"/>
    <row r="1064" s="60" customFormat="1" ht="11.25"/>
    <row r="1065" s="60" customFormat="1" ht="11.25"/>
    <row r="1066" s="60" customFormat="1" ht="11.25"/>
    <row r="1067" s="60" customFormat="1" ht="11.25"/>
    <row r="1068" s="60" customFormat="1" ht="11.25"/>
    <row r="1069" s="60" customFormat="1" ht="11.25"/>
    <row r="1070" s="60" customFormat="1" ht="11.25"/>
    <row r="1071" s="60" customFormat="1" ht="11.25"/>
    <row r="1072" s="60" customFormat="1" ht="11.25"/>
    <row r="1073" s="60" customFormat="1" ht="11.25"/>
    <row r="1074" s="60" customFormat="1" ht="11.25"/>
    <row r="1075" s="60" customFormat="1" ht="11.25"/>
    <row r="1076" s="60" customFormat="1" ht="11.25"/>
    <row r="1077" s="60" customFormat="1" ht="11.25"/>
    <row r="1078" s="60" customFormat="1" ht="11.25"/>
    <row r="1079" s="60" customFormat="1" ht="11.25"/>
    <row r="1080" s="60" customFormat="1" ht="11.25"/>
    <row r="1081" s="60" customFormat="1" ht="11.25"/>
    <row r="1082" s="60" customFormat="1" ht="11.25"/>
    <row r="1083" s="60" customFormat="1" ht="11.25"/>
    <row r="1084" s="60" customFormat="1" ht="11.25"/>
    <row r="1085" s="60" customFormat="1" ht="11.25"/>
    <row r="1086" s="60" customFormat="1" ht="11.25"/>
    <row r="1087" s="60" customFormat="1" ht="11.25"/>
    <row r="1088" s="60" customFormat="1" ht="11.25"/>
    <row r="1089" s="60" customFormat="1" ht="11.25"/>
    <row r="1090" s="60" customFormat="1" ht="11.25"/>
    <row r="1091" s="60" customFormat="1" ht="11.25"/>
    <row r="1092" s="60" customFormat="1" ht="11.25"/>
    <row r="1093" s="60" customFormat="1" ht="11.25"/>
    <row r="1094" s="60" customFormat="1" ht="11.25"/>
    <row r="1095" s="60" customFormat="1" ht="11.25"/>
    <row r="1096" s="60" customFormat="1" ht="11.25"/>
    <row r="1097" s="60" customFormat="1" ht="11.25"/>
    <row r="1098" s="60" customFormat="1" ht="11.25"/>
    <row r="1099" s="60" customFormat="1" ht="11.25"/>
    <row r="1100" s="60" customFormat="1" ht="11.25"/>
    <row r="1101" s="60" customFormat="1" ht="11.25"/>
    <row r="1102" s="60" customFormat="1" ht="11.25"/>
    <row r="1103" s="60" customFormat="1" ht="11.25"/>
    <row r="1104" s="60" customFormat="1" ht="11.25"/>
    <row r="1105" s="60" customFormat="1" ht="11.25"/>
    <row r="1106" s="60" customFormat="1" ht="11.25"/>
    <row r="1107" s="60" customFormat="1" ht="11.25"/>
    <row r="1108" s="60" customFormat="1" ht="11.25"/>
    <row r="1109" s="60" customFormat="1" ht="11.25"/>
    <row r="1110" s="60" customFormat="1" ht="11.25"/>
    <row r="1111" s="60" customFormat="1" ht="11.25"/>
    <row r="1112" s="60" customFormat="1" ht="11.25"/>
    <row r="1113" s="60" customFormat="1" ht="11.25"/>
    <row r="1114" s="60" customFormat="1" ht="11.25"/>
    <row r="1115" s="60" customFormat="1" ht="11.25"/>
    <row r="1116" s="60" customFormat="1" ht="11.25"/>
    <row r="1117" s="60" customFormat="1" ht="11.25"/>
    <row r="1118" s="60" customFormat="1" ht="11.25"/>
    <row r="1119" s="60" customFormat="1" ht="11.25"/>
    <row r="1120" s="60" customFormat="1" ht="11.25"/>
    <row r="1121" s="60" customFormat="1" ht="11.25"/>
    <row r="1122" s="60" customFormat="1" ht="11.25"/>
    <row r="1123" s="60" customFormat="1" ht="11.25"/>
    <row r="1124" s="60" customFormat="1" ht="11.25"/>
    <row r="1125" s="60" customFormat="1" ht="11.25"/>
    <row r="1126" s="60" customFormat="1" ht="11.25"/>
    <row r="1127" s="60" customFormat="1" ht="11.25"/>
    <row r="1128" s="60" customFormat="1" ht="11.25"/>
    <row r="1129" s="60" customFormat="1" ht="11.25"/>
    <row r="1130" s="60" customFormat="1" ht="11.25"/>
    <row r="1131" s="60" customFormat="1" ht="11.25"/>
    <row r="1132" s="60" customFormat="1" ht="11.25"/>
    <row r="1133" s="60" customFormat="1" ht="11.25"/>
    <row r="1134" s="60" customFormat="1" ht="11.25"/>
    <row r="1135" s="60" customFormat="1" ht="11.25"/>
    <row r="1136" s="60" customFormat="1" ht="11.25"/>
    <row r="1137" s="60" customFormat="1" ht="11.25"/>
    <row r="1138" s="60" customFormat="1" ht="11.25"/>
    <row r="1139" s="60" customFormat="1" ht="11.25"/>
    <row r="1140" s="60" customFormat="1" ht="11.25"/>
    <row r="1141" s="60" customFormat="1" ht="11.25"/>
    <row r="1142" s="60" customFormat="1" ht="11.25"/>
    <row r="1143" s="60" customFormat="1" ht="11.25"/>
    <row r="1144" s="60" customFormat="1" ht="11.25"/>
    <row r="1145" s="60" customFormat="1" ht="11.25"/>
    <row r="1146" s="60" customFormat="1" ht="11.25"/>
    <row r="1147" s="60" customFormat="1" ht="11.25"/>
    <row r="1148" s="60" customFormat="1" ht="11.25"/>
    <row r="1149" s="60" customFormat="1" ht="11.25"/>
    <row r="1150" s="60" customFormat="1" ht="11.25"/>
    <row r="1151" s="60" customFormat="1" ht="11.25"/>
    <row r="1152" s="60" customFormat="1" ht="11.25"/>
    <row r="1153" s="60" customFormat="1" ht="11.25"/>
    <row r="1154" s="60" customFormat="1" ht="11.25"/>
    <row r="1155" s="60" customFormat="1" ht="11.25"/>
    <row r="1156" s="60" customFormat="1" ht="11.25"/>
    <row r="1157" s="60" customFormat="1" ht="11.25"/>
    <row r="1158" s="60" customFormat="1" ht="11.25"/>
    <row r="1159" s="60" customFormat="1" ht="11.25"/>
    <row r="1160" s="60" customFormat="1" ht="11.25"/>
    <row r="1161" s="60" customFormat="1" ht="11.25"/>
    <row r="1162" s="60" customFormat="1" ht="11.25"/>
    <row r="1163" s="60" customFormat="1" ht="11.25"/>
    <row r="1164" s="60" customFormat="1" ht="11.25"/>
    <row r="1165" s="60" customFormat="1" ht="11.25"/>
    <row r="1166" s="60" customFormat="1" ht="11.25"/>
    <row r="1167" s="60" customFormat="1" ht="11.25"/>
    <row r="1168" s="60" customFormat="1" ht="11.25"/>
    <row r="1169" s="60" customFormat="1" ht="11.25"/>
    <row r="1170" s="60" customFormat="1" ht="11.25"/>
    <row r="1171" s="60" customFormat="1" ht="11.25"/>
    <row r="1172" s="60" customFormat="1" ht="11.25"/>
    <row r="1173" s="60" customFormat="1" ht="11.25"/>
    <row r="1174" s="60" customFormat="1" ht="11.25"/>
    <row r="1175" s="60" customFormat="1" ht="11.25"/>
    <row r="1176" s="60" customFormat="1" ht="11.25"/>
    <row r="1177" s="60" customFormat="1" ht="11.25"/>
    <row r="1178" s="60" customFormat="1" ht="11.25"/>
    <row r="1179" s="60" customFormat="1" ht="11.25"/>
    <row r="1180" s="60" customFormat="1" ht="11.25"/>
    <row r="1181" s="60" customFormat="1" ht="11.25"/>
    <row r="1182" s="60" customFormat="1" ht="11.25"/>
    <row r="1183" s="60" customFormat="1" ht="11.25"/>
    <row r="1184" s="60" customFormat="1" ht="11.25"/>
    <row r="1185" s="60" customFormat="1" ht="11.25"/>
    <row r="1186" s="60" customFormat="1" ht="11.25"/>
    <row r="1187" s="60" customFormat="1" ht="11.25"/>
    <row r="1188" s="60" customFormat="1" ht="11.25"/>
    <row r="1189" s="60" customFormat="1" ht="11.25"/>
    <row r="1190" s="60" customFormat="1" ht="11.25"/>
    <row r="1191" s="60" customFormat="1" ht="11.25"/>
    <row r="1192" s="60" customFormat="1" ht="11.25"/>
    <row r="1193" s="60" customFormat="1" ht="11.25"/>
    <row r="1194" s="60" customFormat="1" ht="11.25"/>
    <row r="1195" s="60" customFormat="1" ht="11.25"/>
    <row r="1196" s="60" customFormat="1" ht="11.25"/>
    <row r="1197" s="60" customFormat="1" ht="11.25"/>
    <row r="1198" s="60" customFormat="1" ht="11.25"/>
    <row r="1199" s="60" customFormat="1" ht="11.25"/>
    <row r="1200" s="60" customFormat="1" ht="11.25"/>
    <row r="1201" s="60" customFormat="1" ht="11.25"/>
    <row r="1202" s="60" customFormat="1" ht="11.25"/>
    <row r="1203" s="60" customFormat="1" ht="11.25"/>
    <row r="1204" s="60" customFormat="1" ht="11.25"/>
    <row r="1205" s="60" customFormat="1" ht="11.25"/>
    <row r="1206" s="60" customFormat="1" ht="11.25"/>
    <row r="1207" s="60" customFormat="1" ht="11.25"/>
    <row r="1208" s="60" customFormat="1" ht="11.25"/>
    <row r="1209" s="60" customFormat="1" ht="11.25"/>
    <row r="1210" s="60" customFormat="1" ht="11.25"/>
    <row r="1211" s="60" customFormat="1" ht="11.25"/>
    <row r="1212" s="60" customFormat="1" ht="11.25"/>
    <row r="1213" s="60" customFormat="1" ht="11.25"/>
    <row r="1214" s="60" customFormat="1" ht="11.25"/>
    <row r="1215" s="60" customFormat="1" ht="11.25"/>
    <row r="1216" s="60" customFormat="1" ht="11.25"/>
    <row r="1217" s="60" customFormat="1" ht="11.25"/>
    <row r="1218" s="60" customFormat="1" ht="11.25"/>
    <row r="1219" s="60" customFormat="1" ht="11.25"/>
    <row r="1220" s="60" customFormat="1" ht="11.25"/>
    <row r="1221" s="60" customFormat="1" ht="11.25"/>
    <row r="1222" s="60" customFormat="1" ht="11.25"/>
    <row r="1223" s="60" customFormat="1" ht="11.25"/>
    <row r="1224" s="60" customFormat="1" ht="11.25"/>
    <row r="1225" s="60" customFormat="1" ht="11.25"/>
    <row r="1226" s="60" customFormat="1" ht="11.25"/>
    <row r="1227" s="60" customFormat="1" ht="11.25"/>
    <row r="1228" s="60" customFormat="1" ht="11.25"/>
    <row r="1229" s="60" customFormat="1" ht="11.25"/>
    <row r="1230" s="60" customFormat="1" ht="11.25"/>
    <row r="1231" s="60" customFormat="1" ht="11.25"/>
    <row r="1232" s="60" customFormat="1" ht="11.25"/>
    <row r="1233" s="60" customFormat="1" ht="11.25"/>
    <row r="1234" s="60" customFormat="1" ht="11.25"/>
    <row r="1235" s="60" customFormat="1" ht="11.25"/>
    <row r="1236" s="60" customFormat="1" ht="11.25"/>
    <row r="1237" s="60" customFormat="1" ht="11.25"/>
    <row r="1238" s="60" customFormat="1" ht="11.25"/>
    <row r="1239" s="60" customFormat="1" ht="11.25"/>
    <row r="1240" s="60" customFormat="1" ht="11.25"/>
    <row r="1241" s="60" customFormat="1" ht="11.25"/>
    <row r="1242" s="60" customFormat="1" ht="11.25"/>
    <row r="1243" s="60" customFormat="1" ht="11.25"/>
    <row r="1244" s="60" customFormat="1" ht="11.25"/>
    <row r="1245" s="60" customFormat="1" ht="11.25"/>
    <row r="1246" s="60" customFormat="1" ht="11.25"/>
    <row r="1247" s="60" customFormat="1" ht="11.25"/>
    <row r="1248" s="60" customFormat="1" ht="11.25"/>
    <row r="1249" s="60" customFormat="1" ht="11.25"/>
    <row r="1250" s="60" customFormat="1" ht="11.25"/>
    <row r="1251" s="60" customFormat="1" ht="11.25"/>
    <row r="1252" s="60" customFormat="1" ht="11.25"/>
    <row r="1253" s="60" customFormat="1" ht="11.25"/>
    <row r="1254" s="60" customFormat="1" ht="11.25"/>
    <row r="1255" s="60" customFormat="1" ht="11.25"/>
    <row r="1256" s="60" customFormat="1" ht="11.25"/>
    <row r="1257" s="60" customFormat="1" ht="11.25"/>
    <row r="1258" s="60" customFormat="1" ht="11.25"/>
    <row r="1259" s="60" customFormat="1" ht="11.25"/>
    <row r="1260" s="60" customFormat="1" ht="11.25"/>
    <row r="1261" s="60" customFormat="1" ht="11.25"/>
    <row r="1262" s="60" customFormat="1" ht="11.25"/>
    <row r="1263" s="60" customFormat="1" ht="11.25"/>
    <row r="1264" s="60" customFormat="1" ht="11.25"/>
    <row r="1265" s="60" customFormat="1" ht="11.25"/>
    <row r="1266" s="60" customFormat="1" ht="11.25"/>
    <row r="1267" s="60" customFormat="1" ht="11.25"/>
    <row r="1268" s="60" customFormat="1" ht="11.25"/>
    <row r="1269" s="60" customFormat="1" ht="11.25"/>
    <row r="1270" s="60" customFormat="1" ht="11.25"/>
    <row r="1271" s="60" customFormat="1" ht="11.25"/>
    <row r="1272" s="60" customFormat="1" ht="11.25"/>
    <row r="1273" s="60" customFormat="1" ht="11.25"/>
    <row r="1274" s="60" customFormat="1" ht="11.25"/>
    <row r="1275" s="60" customFormat="1" ht="11.25"/>
    <row r="1276" s="60" customFormat="1" ht="11.25"/>
    <row r="1277" s="60" customFormat="1" ht="11.25"/>
    <row r="1278" s="60" customFormat="1" ht="11.25"/>
    <row r="1279" s="60" customFormat="1" ht="11.25"/>
    <row r="1280" s="60" customFormat="1" ht="11.25"/>
    <row r="1281" s="60" customFormat="1" ht="11.25"/>
    <row r="1282" s="60" customFormat="1" ht="11.25"/>
    <row r="1283" s="60" customFormat="1" ht="11.25"/>
    <row r="1284" s="60" customFormat="1" ht="11.25"/>
    <row r="1285" s="60" customFormat="1" ht="11.25"/>
    <row r="1286" s="60" customFormat="1" ht="11.25"/>
    <row r="1287" s="60" customFormat="1" ht="11.25"/>
    <row r="1288" s="60" customFormat="1" ht="11.25"/>
    <row r="1289" s="60" customFormat="1" ht="11.25"/>
    <row r="1290" s="60" customFormat="1" ht="11.25"/>
    <row r="1291" s="60" customFormat="1" ht="11.25"/>
    <row r="1292" s="60" customFormat="1" ht="11.25"/>
    <row r="1293" s="60" customFormat="1" ht="11.25"/>
    <row r="1294" s="60" customFormat="1" ht="11.25"/>
    <row r="1295" s="60" customFormat="1" ht="11.25"/>
    <row r="1296" s="60" customFormat="1" ht="11.25"/>
    <row r="1297" s="60" customFormat="1" ht="11.25"/>
    <row r="1298" s="60" customFormat="1" ht="11.25"/>
    <row r="1299" s="60" customFormat="1" ht="11.25"/>
    <row r="1300" s="60" customFormat="1" ht="11.25"/>
    <row r="1301" s="60" customFormat="1" ht="11.25"/>
    <row r="1302" s="60" customFormat="1" ht="11.25"/>
    <row r="1303" s="60" customFormat="1" ht="11.25"/>
    <row r="1304" s="60" customFormat="1" ht="11.25"/>
    <row r="1305" s="60" customFormat="1" ht="11.25"/>
    <row r="1306" s="60" customFormat="1" ht="11.25"/>
    <row r="1307" s="60" customFormat="1" ht="11.25"/>
    <row r="1308" s="60" customFormat="1" ht="11.25"/>
    <row r="1309" s="60" customFormat="1" ht="11.25"/>
    <row r="1310" s="60" customFormat="1" ht="11.25"/>
    <row r="1311" s="60" customFormat="1" ht="11.25"/>
    <row r="1312" s="60" customFormat="1" ht="11.25"/>
    <row r="1313" s="60" customFormat="1" ht="11.25"/>
    <row r="1314" s="60" customFormat="1" ht="11.25"/>
    <row r="1315" s="60" customFormat="1" ht="11.25"/>
    <row r="1316" s="60" customFormat="1" ht="11.25"/>
    <row r="1317" s="60" customFormat="1" ht="11.25"/>
    <row r="1318" s="60" customFormat="1" ht="11.25"/>
    <row r="1319" s="60" customFormat="1" ht="11.25"/>
    <row r="1320" s="60" customFormat="1" ht="11.25"/>
    <row r="1321" s="60" customFormat="1" ht="11.25"/>
    <row r="1322" s="60" customFormat="1" ht="11.25"/>
    <row r="1323" s="60" customFormat="1" ht="11.25"/>
    <row r="1324" s="60" customFormat="1" ht="11.25"/>
    <row r="1325" s="60" customFormat="1" ht="11.25"/>
    <row r="1326" s="60" customFormat="1" ht="11.25"/>
    <row r="1327" s="60" customFormat="1" ht="11.25"/>
    <row r="1328" s="60" customFormat="1" ht="11.25"/>
    <row r="1329" s="60" customFormat="1" ht="11.25"/>
    <row r="1330" s="60" customFormat="1" ht="11.25"/>
    <row r="1331" s="60" customFormat="1" ht="11.25"/>
    <row r="1332" s="60" customFormat="1" ht="11.25"/>
    <row r="1333" s="60" customFormat="1" ht="11.25"/>
    <row r="1334" s="60" customFormat="1" ht="11.25"/>
    <row r="1335" s="60" customFormat="1" ht="11.25"/>
    <row r="1336" s="60" customFormat="1" ht="11.25"/>
    <row r="1337" s="60" customFormat="1" ht="11.25"/>
    <row r="1338" s="60" customFormat="1" ht="11.25"/>
    <row r="1339" s="60" customFormat="1" ht="11.25"/>
    <row r="1340" s="60" customFormat="1" ht="11.25"/>
    <row r="1341" s="60" customFormat="1" ht="11.25"/>
    <row r="1342" s="60" customFormat="1" ht="11.25"/>
    <row r="1343" s="60" customFormat="1" ht="11.25"/>
    <row r="1344" s="60" customFormat="1" ht="11.25"/>
    <row r="1345" s="60" customFormat="1" ht="11.25"/>
    <row r="1346" s="60" customFormat="1" ht="11.25"/>
    <row r="1347" s="60" customFormat="1" ht="11.25"/>
    <row r="1348" s="60" customFormat="1" ht="11.25"/>
    <row r="1349" s="60" customFormat="1" ht="11.25"/>
    <row r="1350" s="60" customFormat="1" ht="11.25"/>
    <row r="1351" s="60" customFormat="1" ht="11.25"/>
    <row r="1352" s="60" customFormat="1" ht="11.25"/>
    <row r="1353" s="60" customFormat="1" ht="11.25"/>
    <row r="1354" s="60" customFormat="1" ht="11.25"/>
    <row r="1355" s="60" customFormat="1" ht="11.25"/>
    <row r="1356" s="60" customFormat="1" ht="11.25"/>
    <row r="1357" s="60" customFormat="1" ht="11.25"/>
    <row r="1358" s="60" customFormat="1" ht="11.25"/>
    <row r="1359" s="60" customFormat="1" ht="11.25"/>
    <row r="1360" s="60" customFormat="1" ht="11.25"/>
    <row r="1361" s="60" customFormat="1" ht="11.25"/>
    <row r="1362" s="60" customFormat="1" ht="11.25"/>
    <row r="1363" s="60" customFormat="1" ht="11.25"/>
    <row r="1364" s="60" customFormat="1" ht="11.25"/>
    <row r="1365" s="60" customFormat="1" ht="11.25"/>
    <row r="1366" s="60" customFormat="1" ht="11.25"/>
    <row r="1367" s="60" customFormat="1" ht="11.25"/>
    <row r="1368" s="60" customFormat="1" ht="11.25"/>
    <row r="1369" s="60" customFormat="1" ht="11.25"/>
    <row r="1370" s="60" customFormat="1" ht="11.25"/>
    <row r="1371" s="60" customFormat="1" ht="11.25"/>
    <row r="1372" s="60" customFormat="1" ht="11.25"/>
    <row r="1373" s="60" customFormat="1" ht="11.25"/>
    <row r="1374" s="60" customFormat="1" ht="11.25"/>
    <row r="1375" s="60" customFormat="1" ht="11.25"/>
    <row r="1376" s="60" customFormat="1" ht="11.25"/>
    <row r="1377" s="60" customFormat="1" ht="11.25"/>
    <row r="1378" s="60" customFormat="1" ht="11.25"/>
    <row r="1379" s="60" customFormat="1" ht="11.25"/>
    <row r="1380" s="60" customFormat="1" ht="11.25"/>
    <row r="1381" s="60" customFormat="1" ht="11.25"/>
    <row r="1382" s="60" customFormat="1" ht="11.25"/>
    <row r="1383" s="60" customFormat="1" ht="11.25"/>
    <row r="1384" s="60" customFormat="1" ht="11.25"/>
    <row r="1385" s="60" customFormat="1" ht="11.25"/>
    <row r="1386" s="60" customFormat="1" ht="11.25"/>
    <row r="1387" s="60" customFormat="1" ht="11.25"/>
    <row r="1388" s="60" customFormat="1" ht="11.25"/>
    <row r="1389" s="60" customFormat="1" ht="11.25"/>
    <row r="1390" s="60" customFormat="1" ht="11.25"/>
    <row r="1391" s="60" customFormat="1" ht="11.25"/>
    <row r="1392" s="60" customFormat="1" ht="11.25"/>
    <row r="1393" s="60" customFormat="1" ht="11.25"/>
    <row r="1394" s="60" customFormat="1" ht="11.25"/>
    <row r="1395" s="60" customFormat="1" ht="11.25"/>
    <row r="1396" s="60" customFormat="1" ht="11.25"/>
    <row r="1397" s="60" customFormat="1" ht="11.25"/>
    <row r="1398" s="60" customFormat="1" ht="11.25"/>
    <row r="1399" s="60" customFormat="1" ht="11.25"/>
    <row r="1400" s="60" customFormat="1" ht="11.25"/>
    <row r="1401" s="60" customFormat="1" ht="11.25"/>
    <row r="1402" s="60" customFormat="1" ht="11.25"/>
    <row r="1403" s="60" customFormat="1" ht="11.25"/>
    <row r="1404" s="60" customFormat="1" ht="11.25"/>
    <row r="1405" s="60" customFormat="1" ht="11.25"/>
    <row r="1406" s="60" customFormat="1" ht="11.25"/>
    <row r="1407" s="60" customFormat="1" ht="11.25"/>
    <row r="1408" s="60" customFormat="1" ht="11.25"/>
    <row r="1409" s="60" customFormat="1" ht="11.25"/>
    <row r="1410" s="60" customFormat="1" ht="11.25"/>
    <row r="1411" s="60" customFormat="1" ht="11.25"/>
    <row r="1412" s="60" customFormat="1" ht="11.25"/>
    <row r="1413" s="60" customFormat="1" ht="11.25"/>
    <row r="1414" s="60" customFormat="1" ht="11.25"/>
    <row r="1415" s="60" customFormat="1" ht="11.25"/>
    <row r="1416" s="60" customFormat="1" ht="11.25"/>
    <row r="1417" s="60" customFormat="1" ht="11.25"/>
    <row r="1418" s="60" customFormat="1" ht="11.25"/>
    <row r="1419" s="60" customFormat="1" ht="11.25"/>
    <row r="1420" s="60" customFormat="1" ht="11.25"/>
    <row r="1421" s="60" customFormat="1" ht="11.25"/>
    <row r="1422" s="60" customFormat="1" ht="11.25"/>
    <row r="1423" s="60" customFormat="1" ht="11.25"/>
    <row r="1424" s="60" customFormat="1" ht="11.25"/>
    <row r="1425" s="60" customFormat="1" ht="11.25"/>
    <row r="1426" s="60" customFormat="1" ht="11.25"/>
    <row r="1427" s="60" customFormat="1" ht="11.25"/>
    <row r="1428" s="60" customFormat="1" ht="11.25"/>
    <row r="1429" s="60" customFormat="1" ht="11.25"/>
    <row r="1430" s="60" customFormat="1" ht="11.25"/>
    <row r="1431" s="60" customFormat="1" ht="11.25"/>
    <row r="1432" s="60" customFormat="1" ht="11.25"/>
    <row r="1433" s="60" customFormat="1" ht="11.25"/>
    <row r="1434" s="60" customFormat="1" ht="11.25"/>
    <row r="1435" s="60" customFormat="1" ht="11.25"/>
    <row r="1436" s="60" customFormat="1" ht="11.25"/>
    <row r="1437" s="60" customFormat="1" ht="11.25"/>
    <row r="1438" s="60" customFormat="1" ht="11.25"/>
    <row r="1439" s="60" customFormat="1" ht="11.25"/>
    <row r="1440" s="60" customFormat="1" ht="11.25"/>
    <row r="1441" s="60" customFormat="1" ht="11.25"/>
    <row r="1442" s="60" customFormat="1" ht="11.25"/>
    <row r="1443" s="60" customFormat="1" ht="11.25"/>
    <row r="1444" s="60" customFormat="1" ht="11.25"/>
    <row r="1445" s="60" customFormat="1" ht="11.25"/>
    <row r="1446" s="60" customFormat="1" ht="11.25"/>
    <row r="1447" s="60" customFormat="1" ht="11.25"/>
    <row r="1448" s="60" customFormat="1" ht="11.25"/>
    <row r="1449" s="60" customFormat="1" ht="11.25"/>
    <row r="1450" s="60" customFormat="1" ht="11.25"/>
    <row r="1451" s="60" customFormat="1" ht="11.25"/>
    <row r="1452" s="60" customFormat="1" ht="11.25"/>
    <row r="1453" s="60" customFormat="1" ht="11.25"/>
    <row r="1454" s="60" customFormat="1" ht="11.25"/>
    <row r="1455" s="60" customFormat="1" ht="11.25"/>
    <row r="1456" s="60" customFormat="1" ht="11.25"/>
    <row r="1457" s="60" customFormat="1" ht="11.25"/>
    <row r="1458" s="60" customFormat="1" ht="11.25"/>
    <row r="1459" s="60" customFormat="1" ht="11.25"/>
    <row r="1460" s="60" customFormat="1" ht="11.25"/>
    <row r="1461" s="60" customFormat="1" ht="11.25"/>
    <row r="1462" s="60" customFormat="1" ht="11.25"/>
    <row r="1463" s="60" customFormat="1" ht="11.25"/>
    <row r="1464" s="60" customFormat="1" ht="11.25"/>
    <row r="1465" s="60" customFormat="1" ht="11.25"/>
    <row r="1466" s="60" customFormat="1" ht="11.25"/>
    <row r="1467" s="60" customFormat="1" ht="11.25"/>
    <row r="1468" s="60" customFormat="1" ht="11.25"/>
    <row r="1469" s="60" customFormat="1" ht="11.25"/>
    <row r="1470" s="60" customFormat="1" ht="11.25"/>
    <row r="1471" s="60" customFormat="1" ht="11.25"/>
    <row r="1472" s="60" customFormat="1" ht="11.25"/>
    <row r="1473" s="60" customFormat="1" ht="11.25"/>
    <row r="1474" s="60" customFormat="1" ht="11.25"/>
    <row r="1475" s="60" customFormat="1" ht="11.25"/>
    <row r="1476" s="60" customFormat="1" ht="11.25"/>
    <row r="1477" s="60" customFormat="1" ht="11.25"/>
    <row r="1478" s="60" customFormat="1" ht="11.25"/>
    <row r="1479" s="60" customFormat="1" ht="11.25"/>
    <row r="1480" s="60" customFormat="1" ht="11.25"/>
    <row r="1481" s="60" customFormat="1" ht="11.25"/>
    <row r="1482" s="60" customFormat="1" ht="11.25"/>
    <row r="1483" s="60" customFormat="1" ht="11.25"/>
    <row r="1484" s="60" customFormat="1" ht="11.25"/>
    <row r="1485" s="60" customFormat="1" ht="11.25"/>
    <row r="1486" s="60" customFormat="1" ht="11.25"/>
    <row r="1487" s="60" customFormat="1" ht="11.25"/>
    <row r="1488" s="60" customFormat="1" ht="11.25"/>
    <row r="1489" s="60" customFormat="1" ht="11.25"/>
    <row r="1490" s="60" customFormat="1" ht="11.25"/>
    <row r="1491" s="60" customFormat="1" ht="11.25"/>
    <row r="1492" s="60" customFormat="1" ht="11.25"/>
    <row r="1493" s="60" customFormat="1" ht="11.25"/>
    <row r="1494" s="60" customFormat="1" ht="11.25"/>
    <row r="1495" s="60" customFormat="1" ht="11.25"/>
    <row r="1496" s="60" customFormat="1" ht="11.25"/>
    <row r="1497" s="60" customFormat="1" ht="11.25"/>
    <row r="1498" s="60" customFormat="1" ht="11.25"/>
    <row r="1499" s="60" customFormat="1" ht="11.25"/>
    <row r="1500" s="60" customFormat="1" ht="11.25"/>
    <row r="1501" s="60" customFormat="1" ht="11.25"/>
    <row r="1502" s="60" customFormat="1" ht="11.25"/>
    <row r="1503" s="60" customFormat="1" ht="11.25"/>
    <row r="1504" s="60" customFormat="1" ht="11.25"/>
    <row r="1505" s="60" customFormat="1" ht="11.25"/>
    <row r="1506" s="60" customFormat="1" ht="11.25"/>
    <row r="1507" s="60" customFormat="1" ht="11.25"/>
    <row r="1508" s="60" customFormat="1" ht="11.25"/>
    <row r="1509" s="60" customFormat="1" ht="11.25"/>
    <row r="1510" s="60" customFormat="1" ht="11.25"/>
    <row r="1511" s="60" customFormat="1" ht="11.25"/>
    <row r="1512" s="60" customFormat="1" ht="11.25"/>
    <row r="1513" s="60" customFormat="1" ht="11.25"/>
    <row r="1514" s="60" customFormat="1" ht="11.25"/>
    <row r="1515" s="60" customFormat="1" ht="11.25"/>
    <row r="1516" s="60" customFormat="1" ht="11.25"/>
    <row r="1517" s="60" customFormat="1" ht="11.25"/>
    <row r="1518" s="60" customFormat="1" ht="11.25"/>
    <row r="1519" s="60" customFormat="1" ht="11.25"/>
    <row r="1520" s="60" customFormat="1" ht="11.25"/>
    <row r="1521" s="60" customFormat="1" ht="11.25"/>
    <row r="1522" s="60" customFormat="1" ht="11.25"/>
    <row r="1523" s="60" customFormat="1" ht="11.25"/>
    <row r="1524" s="60" customFormat="1" ht="11.25"/>
    <row r="1525" s="60" customFormat="1" ht="11.25"/>
    <row r="1526" s="60" customFormat="1" ht="11.25"/>
    <row r="1527" s="60" customFormat="1" ht="11.25"/>
    <row r="1528" s="60" customFormat="1" ht="11.25"/>
    <row r="1529" s="60" customFormat="1" ht="11.25"/>
    <row r="1530" s="60" customFormat="1" ht="11.25"/>
    <row r="1531" s="60" customFormat="1" ht="11.25"/>
    <row r="1532" s="60" customFormat="1" ht="11.25"/>
    <row r="1533" s="60" customFormat="1" ht="11.25"/>
  </sheetData>
  <sheetProtection/>
  <mergeCells count="10">
    <mergeCell ref="B2:B3"/>
    <mergeCell ref="C2:C3"/>
    <mergeCell ref="D2:D3"/>
    <mergeCell ref="E2:E3"/>
    <mergeCell ref="J2:M2"/>
    <mergeCell ref="N2:N3"/>
    <mergeCell ref="F2:F3"/>
    <mergeCell ref="G2:G3"/>
    <mergeCell ref="H2:H3"/>
    <mergeCell ref="I2:I3"/>
  </mergeCells>
  <printOptions/>
  <pageMargins left="0.3937007874015748" right="0.2755905511811024" top="0.8661417322834646" bottom="0.2755905511811024" header="0.5118110236220472" footer="0.5118110236220472"/>
  <pageSetup fitToHeight="2" fitToWidth="1" horizontalDpi="600" verticalDpi="600" orientation="landscape" paperSize="9" scale="84" r:id="rId3"/>
  <headerFooter alignWithMargins="0">
    <oddHeader>&amp;LSlovenský vodohospodársky podnik, štátny podnik Banská Štiavnica&amp;CInvesticný program 
 PLÁN A ROZPOČET NA ROK 2013 
&amp;Rv EUR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aa</cp:lastModifiedBy>
  <cp:lastPrinted>2011-11-16T09:22:34Z</cp:lastPrinted>
  <dcterms:created xsi:type="dcterms:W3CDTF">1999-12-06T06:08:41Z</dcterms:created>
  <dcterms:modified xsi:type="dcterms:W3CDTF">2011-12-19T08:04:15Z</dcterms:modified>
  <cp:category/>
  <cp:version/>
  <cp:contentType/>
  <cp:contentStatus/>
</cp:coreProperties>
</file>