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Default Extension="vml" ContentType="application/vnd.openxmlformats-officedocument.vmlDrawing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20" windowWidth="18420" windowHeight="11640" tabRatio="766" firstSheet="21" activeTab="21"/>
  </bookViews>
  <sheets>
    <sheet name="  výkaz k 30.06.07 s  predp (2)" sheetId="1" r:id="rId1"/>
    <sheet name="Plnenie k 31.12.06" sheetId="2" r:id="rId2"/>
    <sheet name="Nový posl. výkaz k 31.12.06 " sheetId="3" r:id="rId3"/>
    <sheet name="Nový  výkaz k 31.03.07" sheetId="4" r:id="rId4"/>
    <sheet name="Finančné operácie - k 30.9.07  " sheetId="5" r:id="rId5"/>
    <sheet name="výkaz k 30.9.07 v SKK" sheetId="6" r:id="rId6"/>
    <sheet name="Fin.oper.-predpoklad k 31.12.07" sheetId="7" r:id="rId7"/>
    <sheet name="P a V -predpoklad k 31.12.07" sheetId="8" r:id="rId8"/>
    <sheet name="výkaz k 30.06.08" sheetId="9" r:id="rId9"/>
    <sheet name="Finančné operácie - k 30.06.08" sheetId="10" r:id="rId10"/>
    <sheet name="PaVpredpoklad k 31.12.08" sheetId="11" r:id="rId11"/>
    <sheet name="FO predpoklad k 31.12.08" sheetId="12" r:id="rId12"/>
    <sheet name="výkaz k 30.09.09pre riaditeľa" sheetId="13" r:id="rId13"/>
    <sheet name="Fin. oper. - k 30.09 pre riadit" sheetId="14" r:id="rId14"/>
    <sheet name="výkaz k 31.12.08  " sheetId="15" r:id="rId15"/>
    <sheet name="Finančné operácie - k 31.12.08" sheetId="16" r:id="rId16"/>
    <sheet name="P a V k 31.3.2009" sheetId="17" r:id="rId17"/>
    <sheet name="Finanč.operácie k 31.3.2009" sheetId="18" r:id="rId18"/>
    <sheet name="výkaz k 31.12.09" sheetId="19" r:id="rId19"/>
    <sheet name="Finančné operácie - k 31.12.09" sheetId="20" r:id="rId20"/>
    <sheet name="výkaz k 31.03.10" sheetId="21" r:id="rId21"/>
    <sheet name="výkaz k 31.12.10" sheetId="22" r:id="rId22"/>
    <sheet name="výdavky31.12.2010" sheetId="23" r:id="rId23"/>
    <sheet name="Finančné operácie31.12.10" sheetId="24" r:id="rId24"/>
  </sheets>
  <definedNames/>
  <calcPr fullCalcOnLoad="1"/>
</workbook>
</file>

<file path=xl/comments23.xml><?xml version="1.0" encoding="utf-8"?>
<comments xmlns="http://schemas.openxmlformats.org/spreadsheetml/2006/main">
  <authors>
    <author>majekova</author>
  </authors>
  <commentList>
    <comment ref="F75" authorId="0">
      <text>
        <r>
          <rPr>
            <b/>
            <sz val="8"/>
            <rFont val="Tahoma"/>
            <family val="0"/>
          </rPr>
          <t>majekova: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<sst xmlns="http://schemas.openxmlformats.org/spreadsheetml/2006/main" count="5197" uniqueCount="345">
  <si>
    <t>Položka</t>
  </si>
  <si>
    <t>a</t>
  </si>
  <si>
    <t>Podpoložka</t>
  </si>
  <si>
    <t>b</t>
  </si>
  <si>
    <t>Názov</t>
  </si>
  <si>
    <t>c</t>
  </si>
  <si>
    <t>Rozpočet</t>
  </si>
  <si>
    <t>Skutočnosť</t>
  </si>
  <si>
    <t>Úhrn</t>
  </si>
  <si>
    <t>Príjmy z vlastníctva</t>
  </si>
  <si>
    <t>Oddiel</t>
  </si>
  <si>
    <t>Skupina</t>
  </si>
  <si>
    <t>Trieda</t>
  </si>
  <si>
    <t>Podtrieda</t>
  </si>
  <si>
    <t>d</t>
  </si>
  <si>
    <t>e</t>
  </si>
  <si>
    <t>g</t>
  </si>
  <si>
    <t>04</t>
  </si>
  <si>
    <t>Poistné do Sociálnej poisťovne</t>
  </si>
  <si>
    <t>Nákup pozemkov a nehmotných aktív</t>
  </si>
  <si>
    <t>Tovary a služby</t>
  </si>
  <si>
    <t>Časť I. Príjmy a výdavky</t>
  </si>
  <si>
    <t>Zdroj</t>
  </si>
  <si>
    <t>Schválený</t>
  </si>
  <si>
    <t>rozpočet</t>
  </si>
  <si>
    <t>po zmenách</t>
  </si>
  <si>
    <t xml:space="preserve">Schválený </t>
  </si>
  <si>
    <t>f</t>
  </si>
  <si>
    <t>h</t>
  </si>
  <si>
    <t>Príjmy z podnikania</t>
  </si>
  <si>
    <t>Pokuty,penále a iné sankcie</t>
  </si>
  <si>
    <t>Príjem z predaja kap.aktív</t>
  </si>
  <si>
    <t>Ďaľšie kapitálové príjmy</t>
  </si>
  <si>
    <t>Úroky z účtov finanč.hospod.</t>
  </si>
  <si>
    <t xml:space="preserve">Úroky z termínov. vkladov </t>
  </si>
  <si>
    <t>610</t>
  </si>
  <si>
    <t>621</t>
  </si>
  <si>
    <t>622</t>
  </si>
  <si>
    <t>623</t>
  </si>
  <si>
    <t>625</t>
  </si>
  <si>
    <t>627</t>
  </si>
  <si>
    <t>630</t>
  </si>
  <si>
    <t>641</t>
  </si>
  <si>
    <t>642</t>
  </si>
  <si>
    <t>711</t>
  </si>
  <si>
    <t>713</t>
  </si>
  <si>
    <t>714</t>
  </si>
  <si>
    <t>717</t>
  </si>
  <si>
    <t>Mzdy, platy, služ.príjmy a ost.osob.vyrovn.</t>
  </si>
  <si>
    <t>Poistné do Všeobec.zdravot.poisťovne</t>
  </si>
  <si>
    <t>Poistné do Spoločnej zdravot.poisťovne</t>
  </si>
  <si>
    <t>Poistné do ostat.zdravotných poisťovní</t>
  </si>
  <si>
    <t>Transfery v rámci verejnej správy</t>
  </si>
  <si>
    <t>Transfery jednotlivcom a nezisk.práv.osobám</t>
  </si>
  <si>
    <t>Nákup strojov, prístr., zariad.,techniky a nárad.</t>
  </si>
  <si>
    <t>Nákup dopravných prostriedkov všetk.druhov</t>
  </si>
  <si>
    <t>Realizácia stavieb a ich technického zhodnot.</t>
  </si>
  <si>
    <t>Príspevok do doplnk.dôchodk.poisťovní</t>
  </si>
  <si>
    <t>Časť II. Finančné operácie</t>
  </si>
  <si>
    <t xml:space="preserve">Príjmy z predaja privatiz. </t>
  </si>
  <si>
    <t>majetku FNM SR a SPF</t>
  </si>
  <si>
    <t>819</t>
  </si>
  <si>
    <t>Iné príjmové finančné operácie</t>
  </si>
  <si>
    <t>Ostatné príjmy</t>
  </si>
  <si>
    <t>Popl.a platby z nepr.a náh.pred.a služ.</t>
  </si>
  <si>
    <t>Ost.výdav.finanč..operácie</t>
  </si>
  <si>
    <t>v Sk</t>
  </si>
  <si>
    <t>Vypracovala: Ing. Vaňová Katarína</t>
  </si>
  <si>
    <t>Príjem z pred.poz.a nehm.akt.</t>
  </si>
  <si>
    <t>v tis. Sk</t>
  </si>
  <si>
    <t>1.1. Príjmy rozpočtu</t>
  </si>
  <si>
    <t xml:space="preserve">                                                                                          </t>
  </si>
  <si>
    <t>1.2. Výdavky rozpočtu</t>
  </si>
  <si>
    <t xml:space="preserve">                                                                                       </t>
  </si>
  <si>
    <t xml:space="preserve">1.2. Výdavky rozpočtu </t>
  </si>
  <si>
    <t xml:space="preserve">                                                                                           </t>
  </si>
  <si>
    <t>2.1. Príjmové finančné operácie</t>
  </si>
  <si>
    <t>2.2. Výdavkové finančné operácie</t>
  </si>
  <si>
    <t>637</t>
  </si>
  <si>
    <t>Služby</t>
  </si>
  <si>
    <t>Predpokladané</t>
  </si>
  <si>
    <t>plnenie R k 31.12.06</t>
  </si>
  <si>
    <t>V Bratislave, 14.11.2006                Vypracovala: Ing. Vaňová K.</t>
  </si>
  <si>
    <t>k 31. 12. 2006</t>
  </si>
  <si>
    <t>k  31.12.2006</t>
  </si>
  <si>
    <t>631</t>
  </si>
  <si>
    <t>632</t>
  </si>
  <si>
    <t>633</t>
  </si>
  <si>
    <t>634</t>
  </si>
  <si>
    <t>635</t>
  </si>
  <si>
    <t>636</t>
  </si>
  <si>
    <t>Cestovné náhrady</t>
  </si>
  <si>
    <t>Tovary a služby:</t>
  </si>
  <si>
    <t>Energie, voda a komunikácie</t>
  </si>
  <si>
    <t>Materiál</t>
  </si>
  <si>
    <t>Dopravné</t>
  </si>
  <si>
    <t>Rutinná a štandardná údržba</t>
  </si>
  <si>
    <t>Nájomné za nájom</t>
  </si>
  <si>
    <t>k  31.03.2007</t>
  </si>
  <si>
    <t>k 31. 03. 2007</t>
  </si>
  <si>
    <t>003</t>
  </si>
  <si>
    <t>002</t>
  </si>
  <si>
    <t>001</t>
  </si>
  <si>
    <t>Materiál:</t>
  </si>
  <si>
    <t>004</t>
  </si>
  <si>
    <t>006</t>
  </si>
  <si>
    <t>009</t>
  </si>
  <si>
    <t>010</t>
  </si>
  <si>
    <t>013</t>
  </si>
  <si>
    <t>016</t>
  </si>
  <si>
    <t>005</t>
  </si>
  <si>
    <t>011</t>
  </si>
  <si>
    <t>012</t>
  </si>
  <si>
    <t>014</t>
  </si>
  <si>
    <t>015</t>
  </si>
  <si>
    <t>019</t>
  </si>
  <si>
    <t>031</t>
  </si>
  <si>
    <t>032</t>
  </si>
  <si>
    <t>035</t>
  </si>
  <si>
    <t>Transfery jednotlivcom a nezisk.práv.osobám:</t>
  </si>
  <si>
    <t>Príjmy z podnikania-dividendy</t>
  </si>
  <si>
    <t>Z prenajatých pozemkov</t>
  </si>
  <si>
    <t>Z prenaj.budov,priestorov,objektov</t>
  </si>
  <si>
    <t>Sankcie za porušenie predpisov</t>
  </si>
  <si>
    <t>Príjem z pred.pozemkov</t>
  </si>
  <si>
    <t>611</t>
  </si>
  <si>
    <t>Tarif.plat,osob.plat,zákl.plat, vrátane náhrad</t>
  </si>
  <si>
    <t>interiérové vybavenie</t>
  </si>
  <si>
    <t>výpočtová technika</t>
  </si>
  <si>
    <t>telekomunikačná technika</t>
  </si>
  <si>
    <t>prevádz.stroje,prístr.,zariad.,technika</t>
  </si>
  <si>
    <t>všeobecný materiál</t>
  </si>
  <si>
    <t>knihy,časopisy,noviny,učebnice</t>
  </si>
  <si>
    <t>pracovn.odevy,obuv a prac.pomôcky</t>
  </si>
  <si>
    <t>softvér a licencie</t>
  </si>
  <si>
    <t>reprezentačné</t>
  </si>
  <si>
    <t>Služby:</t>
  </si>
  <si>
    <t>školenia,kurzy,semináre,porady...</t>
  </si>
  <si>
    <t>všeobecné služby dodáv.spôsobom</t>
  </si>
  <si>
    <t>špeciálne služby dodáv.spôsobom</t>
  </si>
  <si>
    <t>štúdie,expertízy, posudky</t>
  </si>
  <si>
    <t>poplatky a odvody</t>
  </si>
  <si>
    <t>stravovanie</t>
  </si>
  <si>
    <t>poistné</t>
  </si>
  <si>
    <t>prídel do sociálneho fondu</t>
  </si>
  <si>
    <t>ROEP</t>
  </si>
  <si>
    <t>pokuty a penále</t>
  </si>
  <si>
    <t>mylné platby</t>
  </si>
  <si>
    <t>dane</t>
  </si>
  <si>
    <t>200</t>
  </si>
  <si>
    <t>ostatné(dobropisy)</t>
  </si>
  <si>
    <t>Transfery ostat.subjektom VS</t>
  </si>
  <si>
    <t>na členské príspevky</t>
  </si>
  <si>
    <t>na odstupné</t>
  </si>
  <si>
    <t>jednotlivcovi</t>
  </si>
  <si>
    <t>na nemocenské dávky</t>
  </si>
  <si>
    <t>na platené poistné za skupiny osôb ustanov.zákonom</t>
  </si>
  <si>
    <t>Nákup softvéru</t>
  </si>
  <si>
    <t>na odchodné</t>
  </si>
  <si>
    <t>007</t>
  </si>
  <si>
    <t>024</t>
  </si>
  <si>
    <t>000</t>
  </si>
  <si>
    <t>(nezatriedený)</t>
  </si>
  <si>
    <t>poistenie</t>
  </si>
  <si>
    <t>(nezatriedené)</t>
  </si>
  <si>
    <t>Vyrovnanie kurzových rozdielov50000</t>
  </si>
  <si>
    <t>v tis.Sk</t>
  </si>
  <si>
    <t>V Bratislave, 10.4.2006</t>
  </si>
  <si>
    <t>600</t>
  </si>
  <si>
    <t>Bežné výdavky</t>
  </si>
  <si>
    <t>700</t>
  </si>
  <si>
    <t>Kapitálové výdavky</t>
  </si>
  <si>
    <t>k 30. 06. 2007</t>
  </si>
  <si>
    <t>k  30.06.2007</t>
  </si>
  <si>
    <t>V Bratislave, 6.7.2007</t>
  </si>
  <si>
    <t>17.904.tis. SK =nerozpočtov. prehratý súdny spor</t>
  </si>
  <si>
    <t>637012=</t>
  </si>
  <si>
    <t>026</t>
  </si>
  <si>
    <t>Odmeny a príspevky</t>
  </si>
  <si>
    <t>10.064-vrátená duplicitná platba za pozemky pod KIA</t>
  </si>
  <si>
    <t>620</t>
  </si>
  <si>
    <t>640</t>
  </si>
  <si>
    <t>Bežné výdavky:</t>
  </si>
  <si>
    <t>Poistné a príspevok do poisťovní</t>
  </si>
  <si>
    <t>Bežné transfery:</t>
  </si>
  <si>
    <t>Kapitálové výdavky:</t>
  </si>
  <si>
    <t>Mzdy,platy, služ.príjmy a ost.os.v.</t>
  </si>
  <si>
    <t>Nedaňové príjmy</t>
  </si>
  <si>
    <t>Príjmy z podn.a z vl.maj</t>
  </si>
  <si>
    <t>Admin.popl.a iné poplt.</t>
  </si>
  <si>
    <t>Kapitálové príjmy</t>
  </si>
  <si>
    <t>Úroky z tuz.úverov,vkl.</t>
  </si>
  <si>
    <t>Iné nedaňové príjmy</t>
  </si>
  <si>
    <t>637012 =</t>
  </si>
  <si>
    <t>292000 =</t>
  </si>
  <si>
    <t>637032 =</t>
  </si>
  <si>
    <t>819000 =</t>
  </si>
  <si>
    <t>Príjmy z transakcií</t>
  </si>
  <si>
    <t>Sk</t>
  </si>
  <si>
    <t xml:space="preserve"> </t>
  </si>
  <si>
    <t>k 30. 09. 2007</t>
  </si>
  <si>
    <t>Predpoklad plnenia R</t>
  </si>
  <si>
    <t>k  31. 12. 2007</t>
  </si>
  <si>
    <t>k  30.09.2007</t>
  </si>
  <si>
    <t>Predpoklad plnenia</t>
  </si>
  <si>
    <t>R k 31.12.2007</t>
  </si>
  <si>
    <t>23.142 tis. -príjem za nezavkladov. kúpnu zmluvu</t>
  </si>
  <si>
    <t>10.064 tis.-duplicitná platba za pozemky pod KIA</t>
  </si>
  <si>
    <t>68 tis. - príjmy z poist.plnenia</t>
  </si>
  <si>
    <t>453 tis. - príjmy z dobropisov (energie, plyn, ...)</t>
  </si>
  <si>
    <t>17 tis. - zaplatené nedopl.zamestnancov za zdrav.poisť.</t>
  </si>
  <si>
    <t xml:space="preserve">641 012 =  </t>
  </si>
  <si>
    <t xml:space="preserve">odvod na MP rozhodnutím vlády </t>
  </si>
  <si>
    <t xml:space="preserve"> R k 31.12.07</t>
  </si>
  <si>
    <t>Predp.plnenia</t>
  </si>
  <si>
    <t>R k 31.12.07</t>
  </si>
  <si>
    <t>456000=</t>
  </si>
  <si>
    <t>vratky za KIA = 162.074,–</t>
  </si>
  <si>
    <t>vratky za neznámych vlastn.=959.153,–</t>
  </si>
  <si>
    <t>kúpne zmluvy - príjem do depozitu = 119.467.756,–</t>
  </si>
  <si>
    <t>V Bratislave, 15.10.2007               Vypracovala: Ing. Vaňová K.</t>
  </si>
  <si>
    <t>V Bratislave, 15.10.2007</t>
  </si>
  <si>
    <t>V Bratislave,15.10.2007               Vypracovala: Ing. Vaňová K.</t>
  </si>
  <si>
    <r>
      <t xml:space="preserve">vyplatné peniaze za KZ pod KIA </t>
    </r>
    <r>
      <rPr>
        <b/>
        <sz val="10"/>
        <rFont val="Arial"/>
        <family val="2"/>
      </rPr>
      <t xml:space="preserve"> 83.813 tis.Sk</t>
    </r>
  </si>
  <si>
    <t>027</t>
  </si>
  <si>
    <t>Odmeny zamestn.mimoprac.pomeru</t>
  </si>
  <si>
    <t>Odmeny zamestnancov mimoprac.pomeru</t>
  </si>
  <si>
    <t>7.961 tis. - ostatné príjmy - neznáme platby</t>
  </si>
  <si>
    <t>23.142 tis.Sk -príjem za nezavkladov. kúpnu zmluvu</t>
  </si>
  <si>
    <t>68 tis.Sk -príjmy z poist.plnenia, 453 tis. Sk -  príjmy z dobropisov, 17 tis. Sk - zaplat.</t>
  </si>
  <si>
    <t>nedoplatky zamestn. za zdrav. poist., 7961 tis. Sk - neznáme platby</t>
  </si>
  <si>
    <t>10.064 tis. Sk -duplicitná platba za pozemky pod KIA</t>
  </si>
  <si>
    <t>10.064 tis. Sk -vrátená duplicitná platba za pozemky pod KIA</t>
  </si>
  <si>
    <t>641 012 =</t>
  </si>
  <si>
    <t>100.000 tis. Sk -odvod na MP  rozhodnutím vlády</t>
  </si>
  <si>
    <t>17.904.tis. SK - nerozpočtov. prehratý súdny spor</t>
  </si>
  <si>
    <t xml:space="preserve">vyplatné peniaze za KZ pod KIA  83.813.019,–,za neznámych vlastníkov: 7.141.060,-- </t>
  </si>
  <si>
    <t>028</t>
  </si>
  <si>
    <t>023</t>
  </si>
  <si>
    <t>cestovné náhrady</t>
  </si>
  <si>
    <t>konkurzy a súťaže</t>
  </si>
  <si>
    <t>vyrovnanie kurzových rozdielov</t>
  </si>
  <si>
    <t>odmeny zamestnancov mimoprac.pomeru</t>
  </si>
  <si>
    <t>odstúpenie od kúpn.zmlúv</t>
  </si>
  <si>
    <t>rozpočtovej organizácii</t>
  </si>
  <si>
    <t>na príspevok na pohreb</t>
  </si>
  <si>
    <t>nákup pozemkov</t>
  </si>
  <si>
    <t>nákup softvéru</t>
  </si>
  <si>
    <t>Nákup pozemkov a nehmot.aktív</t>
  </si>
  <si>
    <t>Príjem z predaja pozemkov</t>
  </si>
  <si>
    <t>Časť II. Finančné operácie a pohyby na mimorozpočtových účtoch subjektu verejnej správy</t>
  </si>
  <si>
    <t>Časť I. Príjmy a výdavky rozpočtu subjektu verejnej správy</t>
  </si>
  <si>
    <t>Admin.popl.a iné poplatky a platby</t>
  </si>
  <si>
    <t>Pokuty za porušenie predpisov</t>
  </si>
  <si>
    <t>Úroky z tuzems.úverov,vkladov</t>
  </si>
  <si>
    <t xml:space="preserve">1.1. Príjmy </t>
  </si>
  <si>
    <t xml:space="preserve">1.2. Výdavky </t>
  </si>
  <si>
    <t>ostatné</t>
  </si>
  <si>
    <t>021</t>
  </si>
  <si>
    <t>refundácie</t>
  </si>
  <si>
    <t>kolkové známky</t>
  </si>
  <si>
    <t xml:space="preserve"> Vypracovala: Ing. Vaňová K.</t>
  </si>
  <si>
    <t>2.1. Príjmové operácie</t>
  </si>
  <si>
    <t>2.2. Výdavkové operácie</t>
  </si>
  <si>
    <t>k 30. 06. 2008</t>
  </si>
  <si>
    <t>k  30.06.2008</t>
  </si>
  <si>
    <t>Príjem z exekúcie, z konkurzu,a likvid.</t>
  </si>
  <si>
    <t>Príjmy celkovo:</t>
  </si>
  <si>
    <t xml:space="preserve">V Bratislave, dňa 15.07.2008              </t>
  </si>
  <si>
    <t>V Bratislave, dňa 15.07.2008</t>
  </si>
  <si>
    <t>náhrady za prevent.prehliadky</t>
  </si>
  <si>
    <t>Výdavky celkovo:</t>
  </si>
  <si>
    <t>k 31. 12. 2008</t>
  </si>
  <si>
    <t>V Bratislave, dňa 09.10.2008</t>
  </si>
  <si>
    <t xml:space="preserve">V Bratislave, dňa 09.10.2008              </t>
  </si>
  <si>
    <t>R k 31. 12. 2008</t>
  </si>
  <si>
    <t xml:space="preserve">Predpoklad plnenia </t>
  </si>
  <si>
    <t>k  31.12.2008</t>
  </si>
  <si>
    <t>HV=</t>
  </si>
  <si>
    <t>%</t>
  </si>
  <si>
    <t>V Bratislave, dňa 15.01.2009</t>
  </si>
  <si>
    <t xml:space="preserve">V Bratislave, dňa 15.01.2009            </t>
  </si>
  <si>
    <t>Zostatok prostriedkov z predch. rokov</t>
  </si>
  <si>
    <t>oper . bez zostatkov z predch.r.</t>
  </si>
  <si>
    <t>finančné</t>
  </si>
  <si>
    <t>€</t>
  </si>
  <si>
    <t>Pokuty, penále a iné sankcie</t>
  </si>
  <si>
    <t>030</t>
  </si>
  <si>
    <t>príspevky a príplatky</t>
  </si>
  <si>
    <t>645</t>
  </si>
  <si>
    <t>Náklady na likvidáciu a konkurzy</t>
  </si>
  <si>
    <t>odstúpenie od kúpnych zmlúv</t>
  </si>
  <si>
    <t xml:space="preserve">         V:                Skutočnosť:</t>
  </si>
  <si>
    <t>k 30. 06. 2009</t>
  </si>
  <si>
    <t>Ďalšie kapitálové príjmy</t>
  </si>
  <si>
    <t>k  30.06.2009</t>
  </si>
  <si>
    <t xml:space="preserve">V Bratislave, dňa 15.07.2009            </t>
  </si>
  <si>
    <t>712</t>
  </si>
  <si>
    <t>Nákup budov, objektov...</t>
  </si>
  <si>
    <t>V Bratislave, dňa 15.07.2009</t>
  </si>
  <si>
    <t>P:                                           Skutočnosť:</t>
  </si>
  <si>
    <t xml:space="preserve">   Rozpočet:             </t>
  </si>
  <si>
    <t>k 30. 09. 2009</t>
  </si>
  <si>
    <t>k  30.09.2009</t>
  </si>
  <si>
    <t xml:space="preserve">V Bratislave, dňa 21.10.2009            </t>
  </si>
  <si>
    <t>propagácia,reklama,inzercia</t>
  </si>
  <si>
    <t>nákup licencií</t>
  </si>
  <si>
    <t>716</t>
  </si>
  <si>
    <t>Prípravná a projekt.dokum.</t>
  </si>
  <si>
    <t>Vnútorná korekcia</t>
  </si>
  <si>
    <t>% plnenia</t>
  </si>
  <si>
    <t>schválené-</t>
  </si>
  <si>
    <t>ho rozpočtu</t>
  </si>
  <si>
    <t>% plnenia vnút.</t>
  </si>
  <si>
    <t>pre r.2009</t>
  </si>
  <si>
    <t>pre rok 2009</t>
  </si>
  <si>
    <t>korekcie</t>
  </si>
  <si>
    <t>Pre vnútornú potrebu SPF</t>
  </si>
  <si>
    <t>Pre vnútornú potrebu</t>
  </si>
  <si>
    <t>k 31. 12. 2009</t>
  </si>
  <si>
    <t>k  31.12.2009</t>
  </si>
  <si>
    <t xml:space="preserve">V Bratislave, dňa 13.01.2010           </t>
  </si>
  <si>
    <t>HV:</t>
  </si>
  <si>
    <t>P:</t>
  </si>
  <si>
    <t>V:</t>
  </si>
  <si>
    <t>Zisk:</t>
  </si>
  <si>
    <r>
      <t>P</t>
    </r>
    <r>
      <rPr>
        <sz val="10"/>
        <rFont val="Arial"/>
        <family val="2"/>
      </rPr>
      <t xml:space="preserve">: </t>
    </r>
    <r>
      <rPr>
        <b/>
        <sz val="10"/>
        <rFont val="Arial"/>
        <family val="2"/>
      </rPr>
      <t xml:space="preserve">                                          Skutočnosť:</t>
    </r>
  </si>
  <si>
    <t>k  31.03.2010</t>
  </si>
  <si>
    <t>k 31. 03. 2010</t>
  </si>
  <si>
    <t>Príjem z predaja pozemkov a nehm.aktív</t>
  </si>
  <si>
    <r>
      <t>P</t>
    </r>
    <r>
      <rPr>
        <sz val="10"/>
        <rFont val="Arial"/>
        <family val="2"/>
      </rPr>
      <t xml:space="preserve">: </t>
    </r>
    <r>
      <rPr>
        <b/>
        <sz val="10"/>
        <rFont val="Arial"/>
        <family val="2"/>
      </rPr>
      <t xml:space="preserve">                               Skutočnosť:</t>
    </r>
  </si>
  <si>
    <t>029</t>
  </si>
  <si>
    <t>náhrady za reštitúcie</t>
  </si>
  <si>
    <t>Prípravná a projekt.dokumentácia</t>
  </si>
  <si>
    <t>k  31.12.2010</t>
  </si>
  <si>
    <t>Eur</t>
  </si>
  <si>
    <t xml:space="preserve">Zostatok prostriedkov </t>
  </si>
  <si>
    <t>z predchádzajúcich rokov</t>
  </si>
  <si>
    <t>Iné príjmové finanč. operácie</t>
  </si>
  <si>
    <t>Ost.výdavkové finanč..operácie</t>
  </si>
  <si>
    <t xml:space="preserve">I.1. Príjmy </t>
  </si>
  <si>
    <t xml:space="preserve">I.2 Výdavky </t>
  </si>
  <si>
    <r>
      <rPr>
        <sz val="10"/>
        <rFont val="Arial"/>
        <family val="2"/>
      </rPr>
      <t>komunikačná</t>
    </r>
    <r>
      <rPr>
        <sz val="10"/>
        <rFont val="Arial"/>
        <family val="0"/>
      </rPr>
      <t xml:space="preserve"> infraštruktúra</t>
    </r>
  </si>
  <si>
    <t xml:space="preserve">V Bratislave, dňa 14.01.2011          </t>
  </si>
  <si>
    <t>k 31.12.2010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</si>
</sst>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1B]d\.\ mmmm\ yyyy"/>
    <numFmt numFmtId="173" formatCode="[$-41B]mmmmm;@"/>
    <numFmt numFmtId="174" formatCode="000\ 00"/>
  </numFmts>
  <fonts count="5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b/>
      <i/>
      <sz val="11"/>
      <color indexed="60"/>
      <name val="Arial"/>
      <family val="2"/>
    </font>
    <font>
      <b/>
      <i/>
      <sz val="10"/>
      <color indexed="60"/>
      <name val="Arial"/>
      <family val="2"/>
    </font>
    <font>
      <b/>
      <sz val="11"/>
      <color indexed="60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9" fontId="0" fillId="0" borderId="23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7" xfId="0" applyBorder="1" applyAlignment="1">
      <alignment/>
    </xf>
    <xf numFmtId="3" fontId="0" fillId="0" borderId="28" xfId="0" applyNumberFormat="1" applyBorder="1" applyAlignment="1">
      <alignment/>
    </xf>
    <xf numFmtId="3" fontId="0" fillId="0" borderId="17" xfId="0" applyNumberFormat="1" applyBorder="1" applyAlignment="1">
      <alignment/>
    </xf>
    <xf numFmtId="1" fontId="0" fillId="0" borderId="2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3" fontId="0" fillId="0" borderId="23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12" xfId="0" applyFont="1" applyBorder="1" applyAlignment="1">
      <alignment horizontal="left"/>
    </xf>
    <xf numFmtId="0" fontId="1" fillId="0" borderId="14" xfId="0" applyFont="1" applyBorder="1" applyAlignment="1">
      <alignment/>
    </xf>
    <xf numFmtId="3" fontId="0" fillId="0" borderId="13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" fontId="0" fillId="0" borderId="32" xfId="0" applyNumberFormat="1" applyBorder="1" applyAlignment="1">
      <alignment horizontal="right"/>
    </xf>
    <xf numFmtId="3" fontId="0" fillId="0" borderId="33" xfId="0" applyNumberFormat="1" applyBorder="1" applyAlignment="1">
      <alignment horizontal="right"/>
    </xf>
    <xf numFmtId="3" fontId="0" fillId="0" borderId="32" xfId="0" applyNumberFormat="1" applyBorder="1" applyAlignment="1">
      <alignment horizontal="right"/>
    </xf>
    <xf numFmtId="3" fontId="0" fillId="0" borderId="34" xfId="0" applyNumberFormat="1" applyBorder="1" applyAlignment="1">
      <alignment horizontal="right"/>
    </xf>
    <xf numFmtId="49" fontId="0" fillId="0" borderId="10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4" fontId="0" fillId="0" borderId="33" xfId="0" applyNumberFormat="1" applyBorder="1" applyAlignment="1">
      <alignment horizontal="right"/>
    </xf>
    <xf numFmtId="4" fontId="0" fillId="0" borderId="34" xfId="0" applyNumberFormat="1" applyBorder="1" applyAlignment="1">
      <alignment horizontal="right"/>
    </xf>
    <xf numFmtId="0" fontId="0" fillId="0" borderId="26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3" fontId="0" fillId="0" borderId="26" xfId="0" applyNumberFormat="1" applyBorder="1" applyAlignment="1">
      <alignment horizontal="right"/>
    </xf>
    <xf numFmtId="3" fontId="0" fillId="0" borderId="36" xfId="0" applyNumberFormat="1" applyFill="1" applyBorder="1" applyAlignment="1">
      <alignment horizontal="right"/>
    </xf>
    <xf numFmtId="3" fontId="0" fillId="0" borderId="15" xfId="0" applyNumberFormat="1" applyBorder="1" applyAlignment="1">
      <alignment/>
    </xf>
    <xf numFmtId="3" fontId="0" fillId="0" borderId="36" xfId="0" applyNumberFormat="1" applyBorder="1" applyAlignment="1">
      <alignment/>
    </xf>
    <xf numFmtId="4" fontId="0" fillId="0" borderId="15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3" fontId="0" fillId="0" borderId="15" xfId="0" applyNumberFormat="1" applyBorder="1" applyAlignment="1">
      <alignment horizontal="right"/>
    </xf>
    <xf numFmtId="0" fontId="0" fillId="0" borderId="28" xfId="0" applyBorder="1" applyAlignment="1">
      <alignment/>
    </xf>
    <xf numFmtId="49" fontId="0" fillId="0" borderId="27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1" fillId="0" borderId="15" xfId="0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43" xfId="0" applyBorder="1" applyAlignment="1">
      <alignment horizontal="center"/>
    </xf>
    <xf numFmtId="3" fontId="0" fillId="0" borderId="44" xfId="0" applyNumberFormat="1" applyBorder="1" applyAlignment="1">
      <alignment horizontal="center"/>
    </xf>
    <xf numFmtId="3" fontId="0" fillId="0" borderId="45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4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46" xfId="0" applyBorder="1" applyAlignment="1">
      <alignment horizontal="center"/>
    </xf>
    <xf numFmtId="0" fontId="0" fillId="0" borderId="41" xfId="0" applyBorder="1" applyAlignment="1">
      <alignment horizontal="center"/>
    </xf>
    <xf numFmtId="4" fontId="0" fillId="0" borderId="15" xfId="0" applyNumberFormat="1" applyFill="1" applyBorder="1" applyAlignment="1">
      <alignment horizontal="right"/>
    </xf>
    <xf numFmtId="0" fontId="0" fillId="0" borderId="42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49" xfId="0" applyBorder="1" applyAlignment="1">
      <alignment horizontal="center"/>
    </xf>
    <xf numFmtId="0" fontId="0" fillId="0" borderId="28" xfId="0" applyBorder="1" applyAlignment="1">
      <alignment horizontal="center"/>
    </xf>
    <xf numFmtId="49" fontId="0" fillId="0" borderId="42" xfId="0" applyNumberForma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49" xfId="0" applyNumberFormat="1" applyBorder="1" applyAlignment="1">
      <alignment horizontal="center"/>
    </xf>
    <xf numFmtId="0" fontId="0" fillId="0" borderId="27" xfId="0" applyBorder="1" applyAlignment="1">
      <alignment/>
    </xf>
    <xf numFmtId="0" fontId="0" fillId="0" borderId="38" xfId="0" applyBorder="1" applyAlignment="1">
      <alignment/>
    </xf>
    <xf numFmtId="0" fontId="0" fillId="0" borderId="15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3" fontId="6" fillId="0" borderId="32" xfId="0" applyNumberFormat="1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3" fontId="0" fillId="0" borderId="32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0" fontId="0" fillId="0" borderId="52" xfId="0" applyBorder="1" applyAlignment="1">
      <alignment horizontal="center"/>
    </xf>
    <xf numFmtId="3" fontId="0" fillId="0" borderId="53" xfId="0" applyNumberFormat="1" applyBorder="1" applyAlignment="1">
      <alignment horizontal="right"/>
    </xf>
    <xf numFmtId="0" fontId="0" fillId="0" borderId="18" xfId="0" applyBorder="1" applyAlignment="1">
      <alignment/>
    </xf>
    <xf numFmtId="0" fontId="0" fillId="0" borderId="54" xfId="0" applyBorder="1" applyAlignment="1">
      <alignment horizontal="center"/>
    </xf>
    <xf numFmtId="49" fontId="0" fillId="0" borderId="53" xfId="0" applyNumberFormat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49" fontId="0" fillId="0" borderId="55" xfId="0" applyNumberForma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3" fontId="0" fillId="0" borderId="60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0" fillId="0" borderId="61" xfId="0" applyNumberFormat="1" applyBorder="1" applyAlignment="1">
      <alignment horizontal="right"/>
    </xf>
    <xf numFmtId="3" fontId="0" fillId="0" borderId="62" xfId="0" applyNumberFormat="1" applyBorder="1" applyAlignment="1">
      <alignment/>
    </xf>
    <xf numFmtId="3" fontId="0" fillId="0" borderId="63" xfId="0" applyNumberFormat="1" applyBorder="1" applyAlignment="1">
      <alignment horizontal="right"/>
    </xf>
    <xf numFmtId="3" fontId="0" fillId="0" borderId="58" xfId="0" applyNumberFormat="1" applyBorder="1" applyAlignment="1">
      <alignment horizontal="right"/>
    </xf>
    <xf numFmtId="0" fontId="0" fillId="0" borderId="63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53" xfId="0" applyBorder="1" applyAlignment="1">
      <alignment/>
    </xf>
    <xf numFmtId="0" fontId="0" fillId="0" borderId="53" xfId="0" applyFont="1" applyBorder="1" applyAlignment="1">
      <alignment horizontal="left"/>
    </xf>
    <xf numFmtId="0" fontId="0" fillId="0" borderId="55" xfId="0" applyFont="1" applyBorder="1" applyAlignment="1">
      <alignment horizontal="left"/>
    </xf>
    <xf numFmtId="0" fontId="0" fillId="0" borderId="64" xfId="0" applyBorder="1" applyAlignment="1">
      <alignment horizontal="center"/>
    </xf>
    <xf numFmtId="49" fontId="0" fillId="0" borderId="48" xfId="0" applyNumberFormat="1" applyBorder="1" applyAlignment="1">
      <alignment horizontal="center"/>
    </xf>
    <xf numFmtId="3" fontId="0" fillId="0" borderId="44" xfId="0" applyNumberFormat="1" applyBorder="1" applyAlignment="1">
      <alignment/>
    </xf>
    <xf numFmtId="49" fontId="0" fillId="0" borderId="40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49" fontId="0" fillId="0" borderId="31" xfId="0" applyNumberFormat="1" applyBorder="1" applyAlignment="1">
      <alignment horizontal="center"/>
    </xf>
    <xf numFmtId="4" fontId="0" fillId="0" borderId="65" xfId="0" applyNumberFormat="1" applyBorder="1" applyAlignment="1">
      <alignment horizontal="right"/>
    </xf>
    <xf numFmtId="3" fontId="0" fillId="0" borderId="48" xfId="0" applyNumberFormat="1" applyBorder="1" applyAlignment="1">
      <alignment/>
    </xf>
    <xf numFmtId="4" fontId="0" fillId="0" borderId="44" xfId="0" applyNumberFormat="1" applyBorder="1" applyAlignment="1">
      <alignment horizontal="right"/>
    </xf>
    <xf numFmtId="4" fontId="0" fillId="0" borderId="45" xfId="0" applyNumberFormat="1" applyBorder="1" applyAlignment="1">
      <alignment horizontal="right"/>
    </xf>
    <xf numFmtId="3" fontId="0" fillId="0" borderId="20" xfId="0" applyNumberFormat="1" applyBorder="1" applyAlignment="1">
      <alignment horizontal="center"/>
    </xf>
    <xf numFmtId="3" fontId="0" fillId="0" borderId="22" xfId="0" applyNumberFormat="1" applyBorder="1" applyAlignment="1">
      <alignment/>
    </xf>
    <xf numFmtId="3" fontId="0" fillId="0" borderId="46" xfId="0" applyNumberForma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36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 horizontal="right"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/>
    </xf>
    <xf numFmtId="3" fontId="1" fillId="0" borderId="66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3" fontId="0" fillId="0" borderId="44" xfId="0" applyNumberFormat="1" applyFont="1" applyBorder="1" applyAlignment="1">
      <alignment horizontal="center"/>
    </xf>
    <xf numFmtId="1" fontId="0" fillId="0" borderId="29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49" fontId="0" fillId="0" borderId="46" xfId="0" applyNumberFormat="1" applyBorder="1" applyAlignment="1">
      <alignment horizontal="center"/>
    </xf>
    <xf numFmtId="0" fontId="1" fillId="0" borderId="67" xfId="0" applyFont="1" applyBorder="1" applyAlignment="1">
      <alignment horizontal="center"/>
    </xf>
    <xf numFmtId="49" fontId="1" fillId="0" borderId="68" xfId="0" applyNumberFormat="1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49" fontId="1" fillId="0" borderId="66" xfId="0" applyNumberFormat="1" applyFont="1" applyBorder="1" applyAlignment="1">
      <alignment horizontal="center"/>
    </xf>
    <xf numFmtId="3" fontId="1" fillId="0" borderId="69" xfId="0" applyNumberFormat="1" applyFont="1" applyBorder="1" applyAlignment="1">
      <alignment/>
    </xf>
    <xf numFmtId="3" fontId="1" fillId="0" borderId="68" xfId="0" applyNumberFormat="1" applyFont="1" applyBorder="1" applyAlignment="1">
      <alignment/>
    </xf>
    <xf numFmtId="4" fontId="0" fillId="0" borderId="70" xfId="0" applyNumberFormat="1" applyBorder="1" applyAlignment="1">
      <alignment horizontal="right"/>
    </xf>
    <xf numFmtId="3" fontId="1" fillId="0" borderId="69" xfId="0" applyNumberFormat="1" applyFont="1" applyBorder="1" applyAlignment="1">
      <alignment horizontal="left"/>
    </xf>
    <xf numFmtId="4" fontId="1" fillId="0" borderId="15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/>
    </xf>
    <xf numFmtId="49" fontId="0" fillId="0" borderId="46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/>
    </xf>
    <xf numFmtId="3" fontId="0" fillId="0" borderId="71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70" xfId="0" applyNumberFormat="1" applyFont="1" applyBorder="1" applyAlignment="1">
      <alignment horizontal="right"/>
    </xf>
    <xf numFmtId="0" fontId="0" fillId="0" borderId="38" xfId="0" applyFont="1" applyBorder="1" applyAlignment="1">
      <alignment horizontal="center"/>
    </xf>
    <xf numFmtId="49" fontId="0" fillId="0" borderId="4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3" fontId="0" fillId="0" borderId="7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65" xfId="0" applyNumberFormat="1" applyFont="1" applyBorder="1" applyAlignment="1">
      <alignment horizontal="right"/>
    </xf>
    <xf numFmtId="3" fontId="0" fillId="0" borderId="7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49" fontId="0" fillId="0" borderId="48" xfId="0" applyNumberFormat="1" applyFont="1" applyBorder="1" applyAlignment="1">
      <alignment horizontal="center"/>
    </xf>
    <xf numFmtId="3" fontId="0" fillId="0" borderId="44" xfId="0" applyNumberFormat="1" applyFont="1" applyBorder="1" applyAlignment="1">
      <alignment/>
    </xf>
    <xf numFmtId="3" fontId="0" fillId="0" borderId="7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30" xfId="0" applyNumberFormat="1" applyFont="1" applyBorder="1" applyAlignment="1">
      <alignment horizontal="right"/>
    </xf>
    <xf numFmtId="0" fontId="0" fillId="0" borderId="50" xfId="0" applyFont="1" applyBorder="1" applyAlignment="1">
      <alignment horizontal="center"/>
    </xf>
    <xf numFmtId="49" fontId="0" fillId="0" borderId="40" xfId="0" applyNumberFormat="1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49" fontId="0" fillId="0" borderId="31" xfId="0" applyNumberFormat="1" applyFont="1" applyBorder="1" applyAlignment="1">
      <alignment horizontal="center"/>
    </xf>
    <xf numFmtId="3" fontId="0" fillId="0" borderId="45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45" xfId="0" applyNumberFormat="1" applyFont="1" applyBorder="1" applyAlignment="1">
      <alignment horizontal="right"/>
    </xf>
    <xf numFmtId="3" fontId="0" fillId="0" borderId="41" xfId="0" applyNumberFormat="1" applyFont="1" applyBorder="1" applyAlignment="1">
      <alignment/>
    </xf>
    <xf numFmtId="3" fontId="0" fillId="0" borderId="32" xfId="0" applyNumberFormat="1" applyFont="1" applyBorder="1" applyAlignment="1">
      <alignment horizontal="right"/>
    </xf>
    <xf numFmtId="3" fontId="0" fillId="0" borderId="53" xfId="0" applyNumberFormat="1" applyFont="1" applyBorder="1" applyAlignment="1">
      <alignment horizontal="right"/>
    </xf>
    <xf numFmtId="0" fontId="0" fillId="0" borderId="39" xfId="0" applyFont="1" applyBorder="1" applyAlignment="1">
      <alignment horizontal="center"/>
    </xf>
    <xf numFmtId="3" fontId="0" fillId="0" borderId="34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3" fontId="0" fillId="0" borderId="34" xfId="0" applyNumberFormat="1" applyFont="1" applyBorder="1" applyAlignment="1">
      <alignment horizontal="right"/>
    </xf>
    <xf numFmtId="49" fontId="0" fillId="0" borderId="42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3" fontId="0" fillId="0" borderId="46" xfId="0" applyNumberFormat="1" applyFont="1" applyBorder="1" applyAlignment="1">
      <alignment/>
    </xf>
    <xf numFmtId="3" fontId="0" fillId="0" borderId="22" xfId="0" applyNumberFormat="1" applyFont="1" applyBorder="1" applyAlignment="1">
      <alignment horizontal="right"/>
    </xf>
    <xf numFmtId="3" fontId="0" fillId="0" borderId="65" xfId="0" applyNumberFormat="1" applyBorder="1" applyAlignment="1">
      <alignment horizontal="right"/>
    </xf>
    <xf numFmtId="3" fontId="0" fillId="0" borderId="56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0" fillId="0" borderId="74" xfId="0" applyBorder="1" applyAlignment="1">
      <alignment horizontal="center"/>
    </xf>
    <xf numFmtId="0" fontId="2" fillId="0" borderId="75" xfId="0" applyFont="1" applyFill="1" applyBorder="1" applyAlignment="1">
      <alignment horizontal="center"/>
    </xf>
    <xf numFmtId="3" fontId="0" fillId="0" borderId="59" xfId="0" applyNumberFormat="1" applyFill="1" applyBorder="1" applyAlignment="1">
      <alignment horizontal="right"/>
    </xf>
    <xf numFmtId="3" fontId="0" fillId="0" borderId="75" xfId="0" applyNumberFormat="1" applyFill="1" applyBorder="1" applyAlignment="1">
      <alignment horizontal="right"/>
    </xf>
    <xf numFmtId="3" fontId="0" fillId="0" borderId="76" xfId="0" applyNumberFormat="1" applyBorder="1" applyAlignment="1">
      <alignment horizontal="right"/>
    </xf>
    <xf numFmtId="3" fontId="0" fillId="0" borderId="77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2" xfId="0" applyNumberFormat="1" applyBorder="1" applyAlignment="1">
      <alignment horizontal="right"/>
    </xf>
    <xf numFmtId="3" fontId="0" fillId="0" borderId="78" xfId="0" applyNumberFormat="1" applyBorder="1" applyAlignment="1">
      <alignment/>
    </xf>
    <xf numFmtId="0" fontId="0" fillId="0" borderId="33" xfId="0" applyBorder="1" applyAlignment="1">
      <alignment horizontal="center"/>
    </xf>
    <xf numFmtId="0" fontId="0" fillId="0" borderId="70" xfId="0" applyBorder="1" applyAlignment="1">
      <alignment horizontal="center"/>
    </xf>
    <xf numFmtId="3" fontId="0" fillId="0" borderId="79" xfId="0" applyNumberFormat="1" applyBorder="1" applyAlignment="1">
      <alignment horizontal="right"/>
    </xf>
    <xf numFmtId="0" fontId="0" fillId="0" borderId="59" xfId="0" applyBorder="1" applyAlignment="1">
      <alignment/>
    </xf>
    <xf numFmtId="0" fontId="0" fillId="0" borderId="56" xfId="0" applyBorder="1" applyAlignment="1">
      <alignment/>
    </xf>
    <xf numFmtId="3" fontId="0" fillId="0" borderId="58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63" xfId="0" applyNumberFormat="1" applyBorder="1" applyAlignment="1">
      <alignment/>
    </xf>
    <xf numFmtId="49" fontId="0" fillId="0" borderId="54" xfId="0" applyNumberFormat="1" applyBorder="1" applyAlignment="1">
      <alignment horizontal="center"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 horizontal="right"/>
    </xf>
    <xf numFmtId="49" fontId="0" fillId="0" borderId="80" xfId="0" applyNumberFormat="1" applyBorder="1" applyAlignment="1">
      <alignment horizontal="center"/>
    </xf>
    <xf numFmtId="3" fontId="0" fillId="0" borderId="81" xfId="0" applyNumberFormat="1" applyBorder="1" applyAlignment="1">
      <alignment horizontal="right"/>
    </xf>
    <xf numFmtId="0" fontId="0" fillId="0" borderId="64" xfId="0" applyBorder="1" applyAlignment="1">
      <alignment/>
    </xf>
    <xf numFmtId="49" fontId="1" fillId="0" borderId="12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 horizontal="left"/>
    </xf>
    <xf numFmtId="3" fontId="7" fillId="0" borderId="32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7" fillId="0" borderId="61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/>
    </xf>
    <xf numFmtId="3" fontId="7" fillId="0" borderId="76" xfId="0" applyNumberFormat="1" applyFont="1" applyBorder="1" applyAlignment="1">
      <alignment/>
    </xf>
    <xf numFmtId="49" fontId="7" fillId="0" borderId="4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" fontId="7" fillId="0" borderId="63" xfId="0" applyNumberFormat="1" applyFont="1" applyBorder="1" applyAlignment="1">
      <alignment horizontal="right"/>
    </xf>
    <xf numFmtId="3" fontId="7" fillId="0" borderId="63" xfId="0" applyNumberFormat="1" applyFont="1" applyBorder="1" applyAlignment="1">
      <alignment/>
    </xf>
    <xf numFmtId="3" fontId="7" fillId="0" borderId="61" xfId="0" applyNumberFormat="1" applyFont="1" applyBorder="1" applyAlignment="1">
      <alignment/>
    </xf>
    <xf numFmtId="3" fontId="7" fillId="0" borderId="76" xfId="0" applyNumberFormat="1" applyFont="1" applyBorder="1" applyAlignment="1">
      <alignment horizontal="right"/>
    </xf>
    <xf numFmtId="1" fontId="0" fillId="0" borderId="58" xfId="0" applyNumberFormat="1" applyBorder="1" applyAlignment="1">
      <alignment horizontal="center"/>
    </xf>
    <xf numFmtId="0" fontId="8" fillId="0" borderId="39" xfId="0" applyFont="1" applyBorder="1" applyAlignment="1">
      <alignment horizontal="center"/>
    </xf>
    <xf numFmtId="49" fontId="8" fillId="0" borderId="42" xfId="0" applyNumberFormat="1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left"/>
    </xf>
    <xf numFmtId="1" fontId="8" fillId="0" borderId="63" xfId="0" applyNumberFormat="1" applyFont="1" applyBorder="1" applyAlignment="1">
      <alignment horizontal="right"/>
    </xf>
    <xf numFmtId="49" fontId="8" fillId="0" borderId="41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3" fontId="8" fillId="0" borderId="32" xfId="0" applyNumberFormat="1" applyFont="1" applyBorder="1" applyAlignment="1">
      <alignment/>
    </xf>
    <xf numFmtId="3" fontId="8" fillId="0" borderId="61" xfId="0" applyNumberFormat="1" applyFont="1" applyBorder="1" applyAlignment="1">
      <alignment/>
    </xf>
    <xf numFmtId="3" fontId="8" fillId="0" borderId="76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3" fontId="9" fillId="0" borderId="15" xfId="0" applyNumberFormat="1" applyFont="1" applyBorder="1" applyAlignment="1">
      <alignment/>
    </xf>
    <xf numFmtId="3" fontId="8" fillId="0" borderId="36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53" xfId="0" applyFont="1" applyBorder="1" applyAlignment="1">
      <alignment/>
    </xf>
    <xf numFmtId="0" fontId="7" fillId="0" borderId="55" xfId="0" applyFont="1" applyBorder="1" applyAlignment="1">
      <alignment horizontal="left"/>
    </xf>
    <xf numFmtId="3" fontId="7" fillId="0" borderId="62" xfId="0" applyNumberFormat="1" applyFont="1" applyBorder="1" applyAlignment="1">
      <alignment horizontal="right"/>
    </xf>
    <xf numFmtId="3" fontId="8" fillId="0" borderId="56" xfId="0" applyNumberFormat="1" applyFont="1" applyBorder="1" applyAlignment="1">
      <alignment horizontal="right"/>
    </xf>
    <xf numFmtId="49" fontId="8" fillId="0" borderId="17" xfId="0" applyNumberFormat="1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3" fontId="10" fillId="0" borderId="36" xfId="0" applyNumberFormat="1" applyFont="1" applyFill="1" applyBorder="1" applyAlignment="1">
      <alignment horizontal="right"/>
    </xf>
    <xf numFmtId="49" fontId="6" fillId="0" borderId="23" xfId="0" applyNumberFormat="1" applyFont="1" applyBorder="1" applyAlignment="1">
      <alignment horizontal="center"/>
    </xf>
    <xf numFmtId="3" fontId="6" fillId="0" borderId="44" xfId="0" applyNumberFormat="1" applyFont="1" applyBorder="1" applyAlignment="1">
      <alignment/>
    </xf>
    <xf numFmtId="3" fontId="0" fillId="0" borderId="29" xfId="0" applyNumberFormat="1" applyBorder="1" applyAlignment="1">
      <alignment horizontal="right"/>
    </xf>
    <xf numFmtId="49" fontId="6" fillId="0" borderId="31" xfId="0" applyNumberFormat="1" applyFont="1" applyBorder="1" applyAlignment="1">
      <alignment horizontal="center"/>
    </xf>
    <xf numFmtId="3" fontId="6" fillId="0" borderId="45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right"/>
    </xf>
    <xf numFmtId="0" fontId="0" fillId="0" borderId="82" xfId="0" applyBorder="1" applyAlignment="1">
      <alignment horizontal="center"/>
    </xf>
    <xf numFmtId="49" fontId="0" fillId="0" borderId="47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1" fontId="0" fillId="0" borderId="57" xfId="0" applyNumberFormat="1" applyBorder="1" applyAlignment="1">
      <alignment horizontal="center"/>
    </xf>
    <xf numFmtId="49" fontId="0" fillId="0" borderId="52" xfId="0" applyNumberFormat="1" applyBorder="1" applyAlignment="1">
      <alignment horizontal="center"/>
    </xf>
    <xf numFmtId="0" fontId="0" fillId="0" borderId="24" xfId="0" applyBorder="1" applyAlignment="1">
      <alignment/>
    </xf>
    <xf numFmtId="3" fontId="0" fillId="0" borderId="25" xfId="0" applyNumberFormat="1" applyBorder="1" applyAlignment="1">
      <alignment/>
    </xf>
    <xf numFmtId="4" fontId="0" fillId="0" borderId="57" xfId="0" applyNumberFormat="1" applyBorder="1" applyAlignment="1">
      <alignment/>
    </xf>
    <xf numFmtId="0" fontId="8" fillId="0" borderId="38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3" fontId="0" fillId="0" borderId="57" xfId="0" applyNumberFormat="1" applyBorder="1" applyAlignment="1">
      <alignment/>
    </xf>
    <xf numFmtId="3" fontId="0" fillId="0" borderId="64" xfId="0" applyNumberFormat="1" applyBorder="1" applyAlignment="1">
      <alignment/>
    </xf>
    <xf numFmtId="0" fontId="8" fillId="0" borderId="18" xfId="0" applyFont="1" applyBorder="1" applyAlignment="1">
      <alignment horizontal="left"/>
    </xf>
    <xf numFmtId="0" fontId="8" fillId="0" borderId="4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0" fontId="8" fillId="0" borderId="14" xfId="0" applyFont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83" xfId="0" applyBorder="1" applyAlignment="1">
      <alignment horizontal="center"/>
    </xf>
    <xf numFmtId="3" fontId="8" fillId="0" borderId="60" xfId="0" applyNumberFormat="1" applyFont="1" applyBorder="1" applyAlignment="1">
      <alignment horizontal="right"/>
    </xf>
    <xf numFmtId="3" fontId="8" fillId="0" borderId="36" xfId="0" applyNumberFormat="1" applyFont="1" applyFill="1" applyBorder="1" applyAlignment="1">
      <alignment horizontal="right"/>
    </xf>
    <xf numFmtId="3" fontId="0" fillId="0" borderId="18" xfId="0" applyNumberFormat="1" applyBorder="1" applyAlignment="1">
      <alignment/>
    </xf>
    <xf numFmtId="3" fontId="0" fillId="0" borderId="56" xfId="0" applyNumberFormat="1" applyBorder="1" applyAlignment="1">
      <alignment/>
    </xf>
    <xf numFmtId="3" fontId="8" fillId="0" borderId="36" xfId="0" applyNumberFormat="1" applyFont="1" applyBorder="1" applyAlignment="1">
      <alignment/>
    </xf>
    <xf numFmtId="3" fontId="0" fillId="0" borderId="27" xfId="0" applyNumberFormat="1" applyBorder="1" applyAlignment="1">
      <alignment horizontal="center"/>
    </xf>
    <xf numFmtId="3" fontId="0" fillId="0" borderId="54" xfId="0" applyNumberFormat="1" applyBorder="1" applyAlignment="1">
      <alignment horizontal="center"/>
    </xf>
    <xf numFmtId="4" fontId="0" fillId="0" borderId="59" xfId="0" applyNumberFormat="1" applyBorder="1" applyAlignment="1">
      <alignment horizontal="center"/>
    </xf>
    <xf numFmtId="4" fontId="0" fillId="0" borderId="56" xfId="0" applyNumberFormat="1" applyBorder="1" applyAlignment="1">
      <alignment horizontal="center"/>
    </xf>
    <xf numFmtId="0" fontId="8" fillId="0" borderId="8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4" fontId="8" fillId="0" borderId="56" xfId="0" applyNumberFormat="1" applyFont="1" applyBorder="1" applyAlignment="1">
      <alignment horizontal="right"/>
    </xf>
    <xf numFmtId="4" fontId="7" fillId="0" borderId="61" xfId="0" applyNumberFormat="1" applyFont="1" applyBorder="1" applyAlignment="1">
      <alignment horizontal="right"/>
    </xf>
    <xf numFmtId="4" fontId="0" fillId="0" borderId="61" xfId="0" applyNumberFormat="1" applyBorder="1" applyAlignment="1">
      <alignment horizontal="right"/>
    </xf>
    <xf numFmtId="4" fontId="7" fillId="0" borderId="62" xfId="0" applyNumberFormat="1" applyFont="1" applyBorder="1" applyAlignment="1">
      <alignment horizontal="right"/>
    </xf>
    <xf numFmtId="4" fontId="0" fillId="0" borderId="58" xfId="0" applyNumberFormat="1" applyBorder="1" applyAlignment="1">
      <alignment horizontal="right"/>
    </xf>
    <xf numFmtId="4" fontId="10" fillId="0" borderId="36" xfId="0" applyNumberFormat="1" applyFont="1" applyFill="1" applyBorder="1" applyAlignment="1">
      <alignment horizontal="right"/>
    </xf>
    <xf numFmtId="4" fontId="8" fillId="0" borderId="63" xfId="0" applyNumberFormat="1" applyFont="1" applyBorder="1" applyAlignment="1">
      <alignment horizontal="right"/>
    </xf>
    <xf numFmtId="4" fontId="7" fillId="0" borderId="63" xfId="0" applyNumberFormat="1" applyFont="1" applyBorder="1" applyAlignment="1">
      <alignment horizontal="right"/>
    </xf>
    <xf numFmtId="4" fontId="7" fillId="0" borderId="63" xfId="0" applyNumberFormat="1" applyFont="1" applyBorder="1" applyAlignment="1">
      <alignment/>
    </xf>
    <xf numFmtId="4" fontId="0" fillId="0" borderId="62" xfId="0" applyNumberFormat="1" applyBorder="1" applyAlignment="1">
      <alignment horizontal="right"/>
    </xf>
    <xf numFmtId="4" fontId="0" fillId="0" borderId="60" xfId="0" applyNumberFormat="1" applyBorder="1" applyAlignment="1">
      <alignment horizontal="right"/>
    </xf>
    <xf numFmtId="4" fontId="0" fillId="0" borderId="63" xfId="0" applyNumberFormat="1" applyBorder="1" applyAlignment="1">
      <alignment horizontal="right"/>
    </xf>
    <xf numFmtId="4" fontId="7" fillId="0" borderId="61" xfId="0" applyNumberFormat="1" applyFont="1" applyBorder="1" applyAlignment="1">
      <alignment/>
    </xf>
    <xf numFmtId="4" fontId="8" fillId="0" borderId="61" xfId="0" applyNumberFormat="1" applyFont="1" applyBorder="1" applyAlignment="1">
      <alignment/>
    </xf>
    <xf numFmtId="4" fontId="8" fillId="0" borderId="36" xfId="0" applyNumberFormat="1" applyFont="1" applyBorder="1" applyAlignment="1">
      <alignment/>
    </xf>
    <xf numFmtId="4" fontId="10" fillId="0" borderId="0" xfId="0" applyNumberFormat="1" applyFont="1" applyFill="1" applyBorder="1" applyAlignment="1">
      <alignment horizontal="right"/>
    </xf>
    <xf numFmtId="4" fontId="0" fillId="0" borderId="57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0" fontId="0" fillId="0" borderId="61" xfId="0" applyBorder="1" applyAlignment="1">
      <alignment horizontal="center"/>
    </xf>
    <xf numFmtId="4" fontId="0" fillId="0" borderId="56" xfId="0" applyNumberFormat="1" applyBorder="1" applyAlignment="1">
      <alignment horizontal="right"/>
    </xf>
    <xf numFmtId="4" fontId="8" fillId="0" borderId="81" xfId="0" applyNumberFormat="1" applyFont="1" applyBorder="1" applyAlignment="1">
      <alignment horizontal="right"/>
    </xf>
    <xf numFmtId="4" fontId="8" fillId="0" borderId="15" xfId="0" applyNumberFormat="1" applyFont="1" applyFill="1" applyBorder="1" applyAlignment="1">
      <alignment horizontal="right"/>
    </xf>
    <xf numFmtId="4" fontId="8" fillId="0" borderId="15" xfId="0" applyNumberFormat="1" applyFont="1" applyBorder="1" applyAlignment="1">
      <alignment horizontal="right"/>
    </xf>
    <xf numFmtId="0" fontId="7" fillId="0" borderId="53" xfId="0" applyFont="1" applyBorder="1" applyAlignment="1">
      <alignment horizontal="left"/>
    </xf>
    <xf numFmtId="0" fontId="0" fillId="0" borderId="84" xfId="0" applyBorder="1" applyAlignment="1">
      <alignment horizontal="center"/>
    </xf>
    <xf numFmtId="3" fontId="7" fillId="0" borderId="71" xfId="0" applyNumberFormat="1" applyFont="1" applyBorder="1" applyAlignment="1">
      <alignment/>
    </xf>
    <xf numFmtId="3" fontId="7" fillId="0" borderId="72" xfId="0" applyNumberFormat="1" applyFont="1" applyBorder="1" applyAlignment="1">
      <alignment horizontal="right"/>
    </xf>
    <xf numFmtId="3" fontId="0" fillId="0" borderId="85" xfId="0" applyNumberFormat="1" applyBorder="1" applyAlignment="1">
      <alignment horizontal="right"/>
    </xf>
    <xf numFmtId="3" fontId="0" fillId="0" borderId="73" xfId="0" applyNumberFormat="1" applyBorder="1" applyAlignment="1">
      <alignment horizontal="right"/>
    </xf>
    <xf numFmtId="3" fontId="0" fillId="0" borderId="86" xfId="0" applyNumberFormat="1" applyBorder="1" applyAlignment="1">
      <alignment horizontal="right"/>
    </xf>
    <xf numFmtId="3" fontId="0" fillId="0" borderId="71" xfId="0" applyNumberFormat="1" applyBorder="1" applyAlignment="1">
      <alignment horizontal="right"/>
    </xf>
    <xf numFmtId="3" fontId="7" fillId="0" borderId="72" xfId="0" applyNumberFormat="1" applyFont="1" applyBorder="1" applyAlignment="1">
      <alignment/>
    </xf>
    <xf numFmtId="3" fontId="8" fillId="0" borderId="72" xfId="0" applyNumberFormat="1" applyFont="1" applyBorder="1" applyAlignment="1">
      <alignment/>
    </xf>
    <xf numFmtId="3" fontId="0" fillId="0" borderId="84" xfId="0" applyNumberFormat="1" applyBorder="1" applyAlignment="1">
      <alignment horizontal="right"/>
    </xf>
    <xf numFmtId="3" fontId="8" fillId="0" borderId="14" xfId="0" applyNumberFormat="1" applyFont="1" applyBorder="1" applyAlignment="1">
      <alignment/>
    </xf>
    <xf numFmtId="4" fontId="0" fillId="0" borderId="56" xfId="0" applyNumberFormat="1" applyBorder="1" applyAlignment="1">
      <alignment/>
    </xf>
    <xf numFmtId="0" fontId="0" fillId="0" borderId="87" xfId="0" applyBorder="1" applyAlignment="1">
      <alignment horizontal="center"/>
    </xf>
    <xf numFmtId="0" fontId="0" fillId="0" borderId="0" xfId="0" applyAlignment="1">
      <alignment horizontal="left"/>
    </xf>
    <xf numFmtId="3" fontId="8" fillId="0" borderId="15" xfId="0" applyNumberFormat="1" applyFont="1" applyBorder="1" applyAlignment="1">
      <alignment horizontal="right"/>
    </xf>
    <xf numFmtId="3" fontId="8" fillId="0" borderId="77" xfId="0" applyNumberFormat="1" applyFon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0" fontId="0" fillId="0" borderId="62" xfId="0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8" fillId="0" borderId="63" xfId="0" applyNumberFormat="1" applyFont="1" applyBorder="1" applyAlignment="1">
      <alignment horizontal="right"/>
    </xf>
    <xf numFmtId="3" fontId="8" fillId="0" borderId="71" xfId="0" applyNumberFormat="1" applyFont="1" applyBorder="1" applyAlignment="1">
      <alignment horizontal="right"/>
    </xf>
    <xf numFmtId="3" fontId="7" fillId="0" borderId="63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7" fillId="0" borderId="71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3" fontId="12" fillId="0" borderId="56" xfId="0" applyNumberFormat="1" applyFont="1" applyBorder="1" applyAlignment="1">
      <alignment horizontal="center"/>
    </xf>
    <xf numFmtId="3" fontId="12" fillId="0" borderId="62" xfId="0" applyNumberFormat="1" applyFont="1" applyBorder="1" applyAlignment="1">
      <alignment/>
    </xf>
    <xf numFmtId="3" fontId="13" fillId="0" borderId="59" xfId="0" applyNumberFormat="1" applyFont="1" applyBorder="1" applyAlignment="1">
      <alignment horizontal="right"/>
    </xf>
    <xf numFmtId="3" fontId="14" fillId="0" borderId="61" xfId="0" applyNumberFormat="1" applyFont="1" applyBorder="1" applyAlignment="1">
      <alignment horizontal="right"/>
    </xf>
    <xf numFmtId="3" fontId="12" fillId="0" borderId="61" xfId="0" applyNumberFormat="1" applyFont="1" applyBorder="1" applyAlignment="1">
      <alignment horizontal="right"/>
    </xf>
    <xf numFmtId="3" fontId="14" fillId="0" borderId="62" xfId="0" applyNumberFormat="1" applyFont="1" applyBorder="1" applyAlignment="1">
      <alignment horizontal="right"/>
    </xf>
    <xf numFmtId="3" fontId="12" fillId="0" borderId="58" xfId="0" applyNumberFormat="1" applyFont="1" applyBorder="1" applyAlignment="1">
      <alignment horizontal="right"/>
    </xf>
    <xf numFmtId="3" fontId="15" fillId="0" borderId="36" xfId="0" applyNumberFormat="1" applyFont="1" applyFill="1" applyBorder="1" applyAlignment="1">
      <alignment horizontal="right"/>
    </xf>
    <xf numFmtId="0" fontId="12" fillId="0" borderId="57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3" fontId="13" fillId="0" borderId="60" xfId="0" applyNumberFormat="1" applyFont="1" applyBorder="1" applyAlignment="1">
      <alignment horizontal="right"/>
    </xf>
    <xf numFmtId="3" fontId="14" fillId="0" borderId="63" xfId="0" applyNumberFormat="1" applyFont="1" applyBorder="1" applyAlignment="1">
      <alignment horizontal="right"/>
    </xf>
    <xf numFmtId="3" fontId="14" fillId="0" borderId="63" xfId="0" applyNumberFormat="1" applyFont="1" applyBorder="1" applyAlignment="1">
      <alignment/>
    </xf>
    <xf numFmtId="3" fontId="12" fillId="0" borderId="62" xfId="0" applyNumberFormat="1" applyFont="1" applyBorder="1" applyAlignment="1">
      <alignment horizontal="right"/>
    </xf>
    <xf numFmtId="3" fontId="12" fillId="0" borderId="60" xfId="0" applyNumberFormat="1" applyFont="1" applyBorder="1" applyAlignment="1">
      <alignment horizontal="right"/>
    </xf>
    <xf numFmtId="3" fontId="12" fillId="0" borderId="63" xfId="0" applyNumberFormat="1" applyFont="1" applyBorder="1" applyAlignment="1">
      <alignment horizontal="right"/>
    </xf>
    <xf numFmtId="3" fontId="14" fillId="0" borderId="61" xfId="0" applyNumberFormat="1" applyFont="1" applyBorder="1" applyAlignment="1">
      <alignment/>
    </xf>
    <xf numFmtId="3" fontId="13" fillId="0" borderId="61" xfId="0" applyNumberFormat="1" applyFont="1" applyBorder="1" applyAlignment="1">
      <alignment/>
    </xf>
    <xf numFmtId="3" fontId="12" fillId="0" borderId="57" xfId="0" applyNumberFormat="1" applyFont="1" applyBorder="1" applyAlignment="1">
      <alignment horizontal="right"/>
    </xf>
    <xf numFmtId="3" fontId="13" fillId="0" borderId="36" xfId="0" applyNumberFormat="1" applyFont="1" applyBorder="1" applyAlignment="1">
      <alignment/>
    </xf>
    <xf numFmtId="49" fontId="0" fillId="0" borderId="0" xfId="0" applyNumberFormat="1" applyFill="1" applyBorder="1" applyAlignment="1">
      <alignment horizontal="left"/>
    </xf>
    <xf numFmtId="3" fontId="0" fillId="0" borderId="33" xfId="0" applyNumberFormat="1" applyFill="1" applyBorder="1" applyAlignment="1">
      <alignment/>
    </xf>
    <xf numFmtId="4" fontId="8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9" fontId="1" fillId="0" borderId="17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16" fillId="0" borderId="12" xfId="0" applyNumberFormat="1" applyFont="1" applyBorder="1" applyAlignment="1">
      <alignment horizontal="center"/>
    </xf>
    <xf numFmtId="3" fontId="0" fillId="0" borderId="61" xfId="0" applyNumberFormat="1" applyFont="1" applyBorder="1" applyAlignment="1">
      <alignment/>
    </xf>
    <xf numFmtId="4" fontId="7" fillId="0" borderId="65" xfId="0" applyNumberFormat="1" applyFont="1" applyBorder="1" applyAlignment="1">
      <alignment/>
    </xf>
    <xf numFmtId="4" fontId="0" fillId="0" borderId="79" xfId="0" applyNumberFormat="1" applyBorder="1" applyAlignment="1">
      <alignment horizontal="right"/>
    </xf>
    <xf numFmtId="3" fontId="8" fillId="0" borderId="65" xfId="0" applyNumberFormat="1" applyFont="1" applyBorder="1" applyAlignment="1">
      <alignment/>
    </xf>
    <xf numFmtId="4" fontId="0" fillId="0" borderId="65" xfId="0" applyNumberFormat="1" applyFont="1" applyBorder="1" applyAlignment="1">
      <alignment/>
    </xf>
    <xf numFmtId="4" fontId="0" fillId="0" borderId="33" xfId="0" applyNumberFormat="1" applyFont="1" applyBorder="1" applyAlignment="1">
      <alignment/>
    </xf>
    <xf numFmtId="4" fontId="0" fillId="0" borderId="30" xfId="0" applyNumberFormat="1" applyBorder="1" applyAlignment="1">
      <alignment horizontal="right"/>
    </xf>
    <xf numFmtId="4" fontId="8" fillId="0" borderId="15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0" fontId="8" fillId="0" borderId="15" xfId="0" applyFont="1" applyFill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/>
    </xf>
    <xf numFmtId="3" fontId="9" fillId="0" borderId="56" xfId="0" applyNumberFormat="1" applyFont="1" applyBorder="1" applyAlignment="1">
      <alignment/>
    </xf>
    <xf numFmtId="4" fontId="17" fillId="0" borderId="0" xfId="0" applyNumberFormat="1" applyFont="1" applyFill="1" applyBorder="1" applyAlignment="1">
      <alignment horizontal="right"/>
    </xf>
    <xf numFmtId="0" fontId="1" fillId="0" borderId="3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4" fontId="0" fillId="0" borderId="83" xfId="0" applyNumberFormat="1" applyBorder="1" applyAlignment="1">
      <alignment horizontal="right"/>
    </xf>
    <xf numFmtId="3" fontId="8" fillId="0" borderId="60" xfId="0" applyNumberFormat="1" applyFont="1" applyBorder="1" applyAlignment="1">
      <alignment/>
    </xf>
    <xf numFmtId="3" fontId="0" fillId="0" borderId="63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0" fillId="0" borderId="56" xfId="0" applyNumberFormat="1" applyBorder="1" applyAlignment="1">
      <alignment/>
    </xf>
    <xf numFmtId="4" fontId="8" fillId="0" borderId="81" xfId="0" applyNumberFormat="1" applyFont="1" applyBorder="1" applyAlignment="1">
      <alignment/>
    </xf>
    <xf numFmtId="4" fontId="0" fillId="0" borderId="70" xfId="0" applyNumberFormat="1" applyBorder="1" applyAlignment="1">
      <alignment/>
    </xf>
    <xf numFmtId="4" fontId="0" fillId="0" borderId="65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8" fillId="0" borderId="15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49" fontId="0" fillId="0" borderId="23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left"/>
    </xf>
    <xf numFmtId="4" fontId="8" fillId="0" borderId="0" xfId="0" applyNumberFormat="1" applyFont="1" applyFill="1" applyBorder="1" applyAlignment="1">
      <alignment/>
    </xf>
    <xf numFmtId="0" fontId="0" fillId="0" borderId="78" xfId="0" applyFont="1" applyBorder="1" applyAlignment="1">
      <alignment horizontal="left"/>
    </xf>
    <xf numFmtId="3" fontId="0" fillId="0" borderId="58" xfId="0" applyNumberFormat="1" applyBorder="1" applyAlignment="1">
      <alignment/>
    </xf>
    <xf numFmtId="4" fontId="0" fillId="0" borderId="30" xfId="0" applyNumberFormat="1" applyBorder="1" applyAlignment="1">
      <alignment/>
    </xf>
    <xf numFmtId="49" fontId="9" fillId="0" borderId="12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2" fillId="0" borderId="36" xfId="0" applyNumberFormat="1" applyFont="1" applyBorder="1" applyAlignment="1">
      <alignment/>
    </xf>
    <xf numFmtId="4" fontId="0" fillId="0" borderId="60" xfId="0" applyNumberFormat="1" applyFont="1" applyBorder="1" applyAlignment="1">
      <alignment/>
    </xf>
    <xf numFmtId="4" fontId="0" fillId="0" borderId="56" xfId="0" applyNumberFormat="1" applyFont="1" applyBorder="1" applyAlignment="1">
      <alignment/>
    </xf>
    <xf numFmtId="4" fontId="0" fillId="0" borderId="61" xfId="0" applyNumberFormat="1" applyFont="1" applyBorder="1" applyAlignment="1">
      <alignment/>
    </xf>
    <xf numFmtId="4" fontId="9" fillId="0" borderId="62" xfId="0" applyNumberFormat="1" applyFont="1" applyFill="1" applyBorder="1" applyAlignment="1">
      <alignment horizontal="right"/>
    </xf>
    <xf numFmtId="49" fontId="8" fillId="0" borderId="78" xfId="0" applyNumberFormat="1" applyFont="1" applyBorder="1" applyAlignment="1">
      <alignment horizontal="center"/>
    </xf>
    <xf numFmtId="49" fontId="7" fillId="0" borderId="78" xfId="0" applyNumberFormat="1" applyFont="1" applyBorder="1" applyAlignment="1">
      <alignment horizontal="center"/>
    </xf>
    <xf numFmtId="49" fontId="0" fillId="0" borderId="76" xfId="0" applyNumberFormat="1" applyBorder="1" applyAlignment="1">
      <alignment horizontal="center"/>
    </xf>
    <xf numFmtId="49" fontId="7" fillId="0" borderId="76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1" fillId="0" borderId="76" xfId="0" applyNumberFormat="1" applyFont="1" applyBorder="1" applyAlignment="1">
      <alignment horizontal="center"/>
    </xf>
    <xf numFmtId="49" fontId="0" fillId="0" borderId="64" xfId="0" applyNumberFormat="1" applyBorder="1" applyAlignment="1">
      <alignment horizontal="center"/>
    </xf>
    <xf numFmtId="49" fontId="0" fillId="0" borderId="78" xfId="0" applyNumberFormat="1" applyBorder="1" applyAlignment="1">
      <alignment horizontal="center"/>
    </xf>
    <xf numFmtId="49" fontId="8" fillId="0" borderId="76" xfId="0" applyNumberFormat="1" applyFon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3" fontId="0" fillId="0" borderId="37" xfId="0" applyNumberFormat="1" applyBorder="1" applyAlignment="1">
      <alignment/>
    </xf>
    <xf numFmtId="3" fontId="0" fillId="0" borderId="59" xfId="0" applyNumberFormat="1" applyBorder="1" applyAlignment="1">
      <alignment/>
    </xf>
    <xf numFmtId="4" fontId="0" fillId="0" borderId="75" xfId="0" applyNumberFormat="1" applyBorder="1" applyAlignment="1">
      <alignment horizontal="right"/>
    </xf>
    <xf numFmtId="0" fontId="9" fillId="0" borderId="14" xfId="0" applyFont="1" applyBorder="1" applyAlignment="1">
      <alignment horizontal="center"/>
    </xf>
    <xf numFmtId="4" fontId="9" fillId="0" borderId="0" xfId="0" applyNumberFormat="1" applyFont="1" applyFill="1" applyBorder="1" applyAlignment="1">
      <alignment horizontal="right"/>
    </xf>
    <xf numFmtId="0" fontId="1" fillId="0" borderId="36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1" fillId="0" borderId="36" xfId="0" applyNumberFormat="1" applyFont="1" applyBorder="1" applyAlignment="1">
      <alignment/>
    </xf>
    <xf numFmtId="49" fontId="0" fillId="0" borderId="81" xfId="0" applyNumberFormat="1" applyBorder="1" applyAlignment="1">
      <alignment horizontal="center"/>
    </xf>
    <xf numFmtId="0" fontId="0" fillId="0" borderId="72" xfId="0" applyBorder="1" applyAlignment="1">
      <alignment horizontal="center"/>
    </xf>
    <xf numFmtId="49" fontId="0" fillId="0" borderId="32" xfId="0" applyNumberForma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3" fontId="8" fillId="0" borderId="81" xfId="0" applyNumberFormat="1" applyFont="1" applyBorder="1" applyAlignment="1">
      <alignment/>
    </xf>
    <xf numFmtId="3" fontId="0" fillId="0" borderId="70" xfId="0" applyNumberFormat="1" applyBorder="1" applyAlignment="1">
      <alignment/>
    </xf>
    <xf numFmtId="3" fontId="0" fillId="0" borderId="65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0" xfId="0" applyNumberFormat="1" applyBorder="1" applyAlignment="1">
      <alignment/>
    </xf>
    <xf numFmtId="49" fontId="0" fillId="0" borderId="77" xfId="0" applyNumberFormat="1" applyBorder="1" applyAlignment="1">
      <alignment horizontal="center"/>
    </xf>
    <xf numFmtId="4" fontId="0" fillId="0" borderId="81" xfId="0" applyNumberFormat="1" applyBorder="1" applyAlignment="1">
      <alignment horizontal="right"/>
    </xf>
    <xf numFmtId="4" fontId="2" fillId="0" borderId="36" xfId="0" applyNumberFormat="1" applyFont="1" applyBorder="1" applyAlignment="1">
      <alignment/>
    </xf>
    <xf numFmtId="3" fontId="0" fillId="0" borderId="0" xfId="0" applyNumberFormat="1" applyBorder="1" applyAlignment="1">
      <alignment horizontal="center"/>
    </xf>
    <xf numFmtId="10" fontId="0" fillId="0" borderId="0" xfId="45" applyNumberFormat="1" applyFont="1" applyBorder="1" applyAlignment="1">
      <alignment horizontal="center"/>
    </xf>
    <xf numFmtId="49" fontId="0" fillId="0" borderId="65" xfId="0" applyNumberFormat="1" applyBorder="1" applyAlignment="1">
      <alignment horizontal="center"/>
    </xf>
    <xf numFmtId="4" fontId="2" fillId="0" borderId="0" xfId="0" applyNumberFormat="1" applyFont="1" applyBorder="1" applyAlignment="1">
      <alignment/>
    </xf>
    <xf numFmtId="49" fontId="9" fillId="0" borderId="26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49" fontId="8" fillId="0" borderId="66" xfId="0" applyNumberFormat="1" applyFont="1" applyBorder="1" applyAlignment="1">
      <alignment horizontal="center"/>
    </xf>
    <xf numFmtId="0" fontId="8" fillId="0" borderId="88" xfId="0" applyFont="1" applyBorder="1" applyAlignment="1">
      <alignment horizontal="left"/>
    </xf>
    <xf numFmtId="3" fontId="8" fillId="0" borderId="36" xfId="0" applyNumberFormat="1" applyFont="1" applyBorder="1" applyAlignment="1">
      <alignment/>
    </xf>
    <xf numFmtId="3" fontId="8" fillId="0" borderId="36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left"/>
    </xf>
    <xf numFmtId="4" fontId="0" fillId="0" borderId="56" xfId="45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center"/>
    </xf>
    <xf numFmtId="4" fontId="0" fillId="0" borderId="0" xfId="45" applyNumberFormat="1" applyFont="1" applyBorder="1" applyAlignment="1">
      <alignment horizontal="center"/>
    </xf>
    <xf numFmtId="4" fontId="1" fillId="0" borderId="0" xfId="45" applyNumberFormat="1" applyFont="1" applyBorder="1" applyAlignment="1">
      <alignment horizontal="center"/>
    </xf>
    <xf numFmtId="4" fontId="0" fillId="0" borderId="61" xfId="0" applyNumberFormat="1" applyBorder="1" applyAlignment="1">
      <alignment/>
    </xf>
    <xf numFmtId="4" fontId="8" fillId="0" borderId="57" xfId="0" applyNumberFormat="1" applyFont="1" applyBorder="1" applyAlignment="1">
      <alignment/>
    </xf>
    <xf numFmtId="4" fontId="0" fillId="0" borderId="63" xfId="0" applyNumberFormat="1" applyBorder="1" applyAlignment="1">
      <alignment/>
    </xf>
    <xf numFmtId="4" fontId="0" fillId="0" borderId="58" xfId="0" applyNumberFormat="1" applyBorder="1" applyAlignment="1">
      <alignment/>
    </xf>
    <xf numFmtId="4" fontId="8" fillId="0" borderId="36" xfId="0" applyNumberFormat="1" applyFont="1" applyFill="1" applyBorder="1" applyAlignment="1">
      <alignment/>
    </xf>
    <xf numFmtId="4" fontId="8" fillId="0" borderId="36" xfId="0" applyNumberFormat="1" applyFont="1" applyBorder="1" applyAlignment="1">
      <alignment horizontal="right"/>
    </xf>
    <xf numFmtId="49" fontId="0" fillId="0" borderId="17" xfId="0" applyNumberFormat="1" applyFont="1" applyBorder="1" applyAlignment="1">
      <alignment horizontal="center"/>
    </xf>
    <xf numFmtId="4" fontId="9" fillId="0" borderId="26" xfId="0" applyNumberFormat="1" applyFont="1" applyFill="1" applyBorder="1" applyAlignment="1">
      <alignment horizontal="right"/>
    </xf>
    <xf numFmtId="4" fontId="9" fillId="0" borderId="17" xfId="0" applyNumberFormat="1" applyFont="1" applyFill="1" applyBorder="1" applyAlignment="1">
      <alignment horizontal="right"/>
    </xf>
    <xf numFmtId="4" fontId="10" fillId="0" borderId="13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4" fontId="8" fillId="0" borderId="65" xfId="0" applyNumberFormat="1" applyFont="1" applyBorder="1" applyAlignment="1">
      <alignment/>
    </xf>
    <xf numFmtId="0" fontId="0" fillId="0" borderId="75" xfId="0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4" fontId="10" fillId="0" borderId="13" xfId="0" applyNumberFormat="1" applyFont="1" applyBorder="1" applyAlignment="1">
      <alignment/>
    </xf>
    <xf numFmtId="4" fontId="9" fillId="0" borderId="17" xfId="0" applyNumberFormat="1" applyFont="1" applyBorder="1" applyAlignment="1">
      <alignment/>
    </xf>
    <xf numFmtId="4" fontId="10" fillId="0" borderId="26" xfId="0" applyNumberFormat="1" applyFont="1" applyBorder="1" applyAlignment="1">
      <alignment/>
    </xf>
    <xf numFmtId="0" fontId="8" fillId="0" borderId="51" xfId="0" applyFont="1" applyBorder="1" applyAlignment="1">
      <alignment horizontal="center"/>
    </xf>
    <xf numFmtId="49" fontId="8" fillId="0" borderId="49" xfId="0" applyNumberFormat="1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3" fontId="8" fillId="0" borderId="45" xfId="0" applyNumberFormat="1" applyFont="1" applyBorder="1" applyAlignment="1">
      <alignment horizontal="left"/>
    </xf>
    <xf numFmtId="4" fontId="8" fillId="0" borderId="60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4" fontId="10" fillId="0" borderId="0" xfId="0" applyNumberFormat="1" applyFont="1" applyBorder="1" applyAlignment="1">
      <alignment/>
    </xf>
    <xf numFmtId="10" fontId="0" fillId="0" borderId="0" xfId="45" applyNumberFormat="1" applyBorder="1" applyAlignment="1">
      <alignment horizontal="center"/>
    </xf>
    <xf numFmtId="0" fontId="1" fillId="0" borderId="75" xfId="0" applyFont="1" applyBorder="1" applyAlignment="1">
      <alignment/>
    </xf>
    <xf numFmtId="3" fontId="0" fillId="0" borderId="87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56" xfId="0" applyNumberFormat="1" applyBorder="1" applyAlignment="1">
      <alignment horizontal="center"/>
    </xf>
    <xf numFmtId="10" fontId="0" fillId="0" borderId="56" xfId="45" applyNumberFormat="1" applyBorder="1" applyAlignment="1">
      <alignment horizontal="center"/>
    </xf>
    <xf numFmtId="10" fontId="0" fillId="0" borderId="57" xfId="45" applyNumberFormat="1" applyBorder="1" applyAlignment="1">
      <alignment horizontal="center"/>
    </xf>
    <xf numFmtId="0" fontId="1" fillId="0" borderId="49" xfId="0" applyFont="1" applyBorder="1" applyAlignment="1">
      <alignment/>
    </xf>
    <xf numFmtId="4" fontId="0" fillId="0" borderId="75" xfId="0" applyNumberFormat="1" applyBorder="1" applyAlignment="1">
      <alignment/>
    </xf>
    <xf numFmtId="3" fontId="0" fillId="0" borderId="57" xfId="0" applyNumberFormat="1" applyBorder="1" applyAlignment="1">
      <alignment horizontal="center"/>
    </xf>
    <xf numFmtId="3" fontId="0" fillId="0" borderId="83" xfId="0" applyNumberFormat="1" applyBorder="1" applyAlignment="1">
      <alignment horizontal="center"/>
    </xf>
    <xf numFmtId="10" fontId="0" fillId="0" borderId="62" xfId="45" applyNumberFormat="1" applyBorder="1" applyAlignment="1">
      <alignment horizontal="center"/>
    </xf>
    <xf numFmtId="10" fontId="0" fillId="0" borderId="63" xfId="45" applyNumberFormat="1" applyBorder="1" applyAlignment="1">
      <alignment horizontal="center"/>
    </xf>
    <xf numFmtId="4" fontId="8" fillId="0" borderId="87" xfId="0" applyNumberFormat="1" applyFont="1" applyBorder="1" applyAlignment="1">
      <alignment horizontal="right"/>
    </xf>
    <xf numFmtId="4" fontId="7" fillId="0" borderId="72" xfId="0" applyNumberFormat="1" applyFont="1" applyBorder="1" applyAlignment="1">
      <alignment horizontal="right"/>
    </xf>
    <xf numFmtId="4" fontId="0" fillId="0" borderId="72" xfId="0" applyNumberFormat="1" applyBorder="1" applyAlignment="1">
      <alignment horizontal="right"/>
    </xf>
    <xf numFmtId="4" fontId="7" fillId="0" borderId="85" xfId="0" applyNumberFormat="1" applyFont="1" applyBorder="1" applyAlignment="1">
      <alignment horizontal="right"/>
    </xf>
    <xf numFmtId="4" fontId="0" fillId="0" borderId="73" xfId="0" applyNumberFormat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10" fontId="0" fillId="0" borderId="60" xfId="45" applyNumberFormat="1" applyBorder="1" applyAlignment="1">
      <alignment horizontal="center"/>
    </xf>
    <xf numFmtId="10" fontId="0" fillId="0" borderId="61" xfId="45" applyNumberFormat="1" applyBorder="1" applyAlignment="1">
      <alignment horizontal="center"/>
    </xf>
    <xf numFmtId="10" fontId="0" fillId="0" borderId="58" xfId="45" applyNumberFormat="1" applyBorder="1" applyAlignment="1">
      <alignment horizontal="center"/>
    </xf>
    <xf numFmtId="10" fontId="0" fillId="0" borderId="72" xfId="45" applyNumberFormat="1" applyBorder="1" applyAlignment="1">
      <alignment horizontal="center"/>
    </xf>
    <xf numFmtId="10" fontId="0" fillId="0" borderId="85" xfId="45" applyNumberFormat="1" applyBorder="1" applyAlignment="1">
      <alignment horizontal="center"/>
    </xf>
    <xf numFmtId="4" fontId="0" fillId="0" borderId="59" xfId="0" applyNumberFormat="1" applyBorder="1" applyAlignment="1">
      <alignment/>
    </xf>
    <xf numFmtId="4" fontId="8" fillId="0" borderId="86" xfId="0" applyNumberFormat="1" applyFont="1" applyBorder="1" applyAlignment="1">
      <alignment horizontal="right"/>
    </xf>
    <xf numFmtId="4" fontId="7" fillId="0" borderId="71" xfId="0" applyNumberFormat="1" applyFont="1" applyBorder="1" applyAlignment="1">
      <alignment horizontal="right"/>
    </xf>
    <xf numFmtId="4" fontId="7" fillId="0" borderId="71" xfId="0" applyNumberFormat="1" applyFont="1" applyBorder="1" applyAlignment="1">
      <alignment/>
    </xf>
    <xf numFmtId="4" fontId="0" fillId="0" borderId="85" xfId="0" applyNumberFormat="1" applyBorder="1" applyAlignment="1">
      <alignment horizontal="right"/>
    </xf>
    <xf numFmtId="4" fontId="0" fillId="0" borderId="71" xfId="0" applyNumberFormat="1" applyBorder="1" applyAlignment="1">
      <alignment horizontal="right"/>
    </xf>
    <xf numFmtId="4" fontId="0" fillId="0" borderId="76" xfId="0" applyNumberFormat="1" applyBorder="1" applyAlignment="1">
      <alignment horizontal="right"/>
    </xf>
    <xf numFmtId="4" fontId="0" fillId="0" borderId="78" xfId="0" applyNumberFormat="1" applyBorder="1" applyAlignment="1">
      <alignment horizontal="right"/>
    </xf>
    <xf numFmtId="4" fontId="0" fillId="0" borderId="29" xfId="0" applyNumberFormat="1" applyBorder="1" applyAlignment="1">
      <alignment horizontal="right"/>
    </xf>
    <xf numFmtId="4" fontId="0" fillId="0" borderId="77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7" fillId="0" borderId="76" xfId="0" applyNumberFormat="1" applyFont="1" applyBorder="1" applyAlignment="1">
      <alignment/>
    </xf>
    <xf numFmtId="4" fontId="8" fillId="0" borderId="76" xfId="0" applyNumberFormat="1" applyFont="1" applyBorder="1" applyAlignment="1">
      <alignment/>
    </xf>
    <xf numFmtId="4" fontId="0" fillId="0" borderId="76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10" fontId="7" fillId="0" borderId="61" xfId="45" applyNumberFormat="1" applyFont="1" applyBorder="1" applyAlignment="1">
      <alignment horizontal="center"/>
    </xf>
    <xf numFmtId="10" fontId="7" fillId="0" borderId="63" xfId="45" applyNumberFormat="1" applyFont="1" applyBorder="1" applyAlignment="1">
      <alignment horizontal="center"/>
    </xf>
    <xf numFmtId="10" fontId="7" fillId="0" borderId="36" xfId="45" applyNumberFormat="1" applyFont="1" applyBorder="1" applyAlignment="1">
      <alignment horizontal="center"/>
    </xf>
    <xf numFmtId="10" fontId="7" fillId="0" borderId="86" xfId="45" applyNumberFormat="1" applyFont="1" applyBorder="1" applyAlignment="1">
      <alignment horizontal="center"/>
    </xf>
    <xf numFmtId="10" fontId="7" fillId="0" borderId="72" xfId="45" applyNumberFormat="1" applyFont="1" applyBorder="1" applyAlignment="1">
      <alignment horizontal="center"/>
    </xf>
    <xf numFmtId="10" fontId="7" fillId="0" borderId="14" xfId="45" applyNumberFormat="1" applyFont="1" applyBorder="1" applyAlignment="1">
      <alignment horizontal="center"/>
    </xf>
    <xf numFmtId="4" fontId="0" fillId="0" borderId="71" xfId="0" applyNumberFormat="1" applyBorder="1" applyAlignment="1">
      <alignment/>
    </xf>
    <xf numFmtId="4" fontId="0" fillId="0" borderId="72" xfId="0" applyNumberFormat="1" applyBorder="1" applyAlignment="1">
      <alignment/>
    </xf>
    <xf numFmtId="4" fontId="0" fillId="0" borderId="87" xfId="45" applyNumberFormat="1" applyBorder="1" applyAlignment="1">
      <alignment horizontal="right"/>
    </xf>
    <xf numFmtId="4" fontId="0" fillId="0" borderId="73" xfId="0" applyNumberFormat="1" applyBorder="1" applyAlignment="1">
      <alignment/>
    </xf>
    <xf numFmtId="10" fontId="0" fillId="0" borderId="36" xfId="45" applyNumberFormat="1" applyFont="1" applyBorder="1" applyAlignment="1">
      <alignment horizontal="center"/>
    </xf>
    <xf numFmtId="10" fontId="0" fillId="0" borderId="15" xfId="0" applyNumberFormat="1" applyBorder="1" applyAlignment="1">
      <alignment/>
    </xf>
    <xf numFmtId="10" fontId="0" fillId="0" borderId="59" xfId="45" applyNumberFormat="1" applyFont="1" applyBorder="1" applyAlignment="1">
      <alignment horizontal="center"/>
    </xf>
    <xf numFmtId="10" fontId="0" fillId="0" borderId="57" xfId="45" applyNumberFormat="1" applyFont="1" applyBorder="1" applyAlignment="1">
      <alignment horizontal="center"/>
    </xf>
    <xf numFmtId="10" fontId="0" fillId="0" borderId="61" xfId="45" applyNumberFormat="1" applyFont="1" applyBorder="1" applyAlignment="1">
      <alignment horizontal="center"/>
    </xf>
    <xf numFmtId="10" fontId="0" fillId="0" borderId="56" xfId="0" applyNumberFormat="1" applyBorder="1" applyAlignment="1">
      <alignment horizontal="right"/>
    </xf>
    <xf numFmtId="10" fontId="0" fillId="0" borderId="36" xfId="0" applyNumberFormat="1" applyBorder="1" applyAlignment="1">
      <alignment horizontal="right"/>
    </xf>
    <xf numFmtId="10" fontId="0" fillId="0" borderId="33" xfId="0" applyNumberFormat="1" applyFill="1" applyBorder="1" applyAlignment="1">
      <alignment horizontal="right"/>
    </xf>
    <xf numFmtId="10" fontId="0" fillId="0" borderId="15" xfId="0" applyNumberFormat="1" applyBorder="1" applyAlignment="1">
      <alignment horizontal="right"/>
    </xf>
    <xf numFmtId="10" fontId="0" fillId="0" borderId="75" xfId="0" applyNumberFormat="1" applyBorder="1" applyAlignment="1">
      <alignment/>
    </xf>
    <xf numFmtId="10" fontId="0" fillId="0" borderId="83" xfId="0" applyNumberFormat="1" applyBorder="1" applyAlignment="1">
      <alignment/>
    </xf>
    <xf numFmtId="10" fontId="0" fillId="0" borderId="61" xfId="0" applyNumberFormat="1" applyBorder="1" applyAlignment="1">
      <alignment/>
    </xf>
    <xf numFmtId="10" fontId="0" fillId="0" borderId="0" xfId="0" applyNumberFormat="1" applyBorder="1" applyAlignment="1">
      <alignment/>
    </xf>
    <xf numFmtId="4" fontId="9" fillId="0" borderId="26" xfId="0" applyNumberFormat="1" applyFont="1" applyBorder="1" applyAlignment="1">
      <alignment horizontal="center"/>
    </xf>
    <xf numFmtId="4" fontId="9" fillId="0" borderId="17" xfId="0" applyNumberFormat="1" applyFont="1" applyBorder="1" applyAlignment="1">
      <alignment horizontal="center"/>
    </xf>
    <xf numFmtId="4" fontId="10" fillId="0" borderId="13" xfId="0" applyNumberFormat="1" applyFont="1" applyBorder="1" applyAlignment="1">
      <alignment horizontal="center"/>
    </xf>
    <xf numFmtId="3" fontId="6" fillId="0" borderId="34" xfId="0" applyNumberFormat="1" applyFont="1" applyBorder="1" applyAlignment="1">
      <alignment/>
    </xf>
    <xf numFmtId="4" fontId="0" fillId="0" borderId="59" xfId="0" applyNumberFormat="1" applyBorder="1" applyAlignment="1">
      <alignment/>
    </xf>
    <xf numFmtId="4" fontId="0" fillId="0" borderId="0" xfId="45" applyNumberFormat="1" applyBorder="1" applyAlignment="1">
      <alignment horizontal="center"/>
    </xf>
    <xf numFmtId="4" fontId="0" fillId="0" borderId="33" xfId="0" applyNumberFormat="1" applyBorder="1" applyAlignment="1">
      <alignment/>
    </xf>
    <xf numFmtId="4" fontId="10" fillId="0" borderId="12" xfId="0" applyNumberFormat="1" applyFont="1" applyBorder="1" applyAlignment="1">
      <alignment horizontal="center"/>
    </xf>
    <xf numFmtId="4" fontId="10" fillId="0" borderId="12" xfId="0" applyNumberFormat="1" applyFont="1" applyFill="1" applyBorder="1" applyAlignment="1">
      <alignment horizontal="right"/>
    </xf>
    <xf numFmtId="4" fontId="9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/>
    </xf>
    <xf numFmtId="0" fontId="0" fillId="0" borderId="53" xfId="0" applyBorder="1" applyAlignment="1">
      <alignment wrapText="1"/>
    </xf>
    <xf numFmtId="0" fontId="9" fillId="0" borderId="82" xfId="0" applyFont="1" applyBorder="1" applyAlignment="1">
      <alignment/>
    </xf>
    <xf numFmtId="0" fontId="0" fillId="0" borderId="13" xfId="0" applyFont="1" applyBorder="1" applyAlignment="1">
      <alignment horizontal="left"/>
    </xf>
    <xf numFmtId="3" fontId="0" fillId="0" borderId="26" xfId="0" applyNumberFormat="1" applyBorder="1" applyAlignment="1">
      <alignment/>
    </xf>
    <xf numFmtId="3" fontId="0" fillId="0" borderId="13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13" xfId="0" applyNumberFormat="1" applyBorder="1" applyAlignment="1">
      <alignment/>
    </xf>
    <xf numFmtId="49" fontId="8" fillId="0" borderId="13" xfId="0" applyNumberFormat="1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26" xfId="0" applyNumberFormat="1" applyBorder="1" applyAlignment="1">
      <alignment horizontal="center"/>
    </xf>
    <xf numFmtId="3" fontId="0" fillId="0" borderId="18" xfId="0" applyNumberFormat="1" applyFont="1" applyBorder="1" applyAlignment="1">
      <alignment wrapText="1"/>
    </xf>
    <xf numFmtId="0" fontId="0" fillId="0" borderId="36" xfId="0" applyBorder="1" applyAlignment="1">
      <alignment/>
    </xf>
    <xf numFmtId="3" fontId="0" fillId="0" borderId="32" xfId="0" applyNumberFormat="1" applyFont="1" applyBorder="1" applyAlignment="1">
      <alignment wrapText="1"/>
    </xf>
    <xf numFmtId="3" fontId="0" fillId="0" borderId="44" xfId="0" applyNumberFormat="1" applyFont="1" applyBorder="1" applyAlignment="1">
      <alignment wrapText="1"/>
    </xf>
    <xf numFmtId="0" fontId="10" fillId="0" borderId="0" xfId="0" applyFont="1" applyBorder="1" applyAlignment="1">
      <alignment horizontal="center"/>
    </xf>
    <xf numFmtId="3" fontId="0" fillId="0" borderId="63" xfId="0" applyNumberFormat="1" applyFont="1" applyBorder="1" applyAlignment="1">
      <alignment/>
    </xf>
    <xf numFmtId="4" fontId="0" fillId="0" borderId="70" xfId="0" applyNumberFormat="1" applyFont="1" applyBorder="1" applyAlignment="1">
      <alignment/>
    </xf>
    <xf numFmtId="0" fontId="1" fillId="0" borderId="39" xfId="0" applyFont="1" applyBorder="1" applyAlignment="1">
      <alignment horizontal="center"/>
    </xf>
    <xf numFmtId="49" fontId="1" fillId="0" borderId="78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left"/>
    </xf>
    <xf numFmtId="3" fontId="1" fillId="0" borderId="63" xfId="0" applyNumberFormat="1" applyFont="1" applyBorder="1" applyAlignment="1">
      <alignment horizontal="right"/>
    </xf>
    <xf numFmtId="4" fontId="1" fillId="0" borderId="63" xfId="0" applyNumberFormat="1" applyFont="1" applyBorder="1" applyAlignment="1">
      <alignment horizontal="right"/>
    </xf>
    <xf numFmtId="49" fontId="0" fillId="0" borderId="76" xfId="0" applyNumberFormat="1" applyFont="1" applyBorder="1" applyAlignment="1">
      <alignment horizontal="center"/>
    </xf>
    <xf numFmtId="4" fontId="0" fillId="0" borderId="61" xfId="0" applyNumberFormat="1" applyFont="1" applyBorder="1" applyAlignment="1">
      <alignment horizontal="right"/>
    </xf>
    <xf numFmtId="49" fontId="0" fillId="0" borderId="29" xfId="0" applyNumberFormat="1" applyFont="1" applyBorder="1" applyAlignment="1">
      <alignment horizontal="center"/>
    </xf>
    <xf numFmtId="0" fontId="0" fillId="0" borderId="8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3" fontId="0" fillId="0" borderId="58" xfId="0" applyNumberFormat="1" applyFont="1" applyBorder="1" applyAlignment="1">
      <alignment/>
    </xf>
    <xf numFmtId="4" fontId="0" fillId="0" borderId="3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" fillId="0" borderId="42" xfId="0" applyFont="1" applyBorder="1" applyAlignment="1">
      <alignment horizontal="center"/>
    </xf>
    <xf numFmtId="0" fontId="1" fillId="0" borderId="55" xfId="0" applyFont="1" applyBorder="1" applyAlignment="1">
      <alignment horizontal="left"/>
    </xf>
    <xf numFmtId="3" fontId="1" fillId="0" borderId="62" xfId="0" applyNumberFormat="1" applyFont="1" applyBorder="1" applyAlignment="1">
      <alignment horizontal="right"/>
    </xf>
    <xf numFmtId="4" fontId="1" fillId="0" borderId="62" xfId="0" applyNumberFormat="1" applyFont="1" applyBorder="1" applyAlignment="1">
      <alignment horizontal="right"/>
    </xf>
    <xf numFmtId="0" fontId="1" fillId="0" borderId="41" xfId="0" applyFont="1" applyBorder="1" applyAlignment="1">
      <alignment horizontal="center"/>
    </xf>
    <xf numFmtId="0" fontId="1" fillId="0" borderId="53" xfId="0" applyFont="1" applyBorder="1" applyAlignment="1">
      <alignment/>
    </xf>
    <xf numFmtId="3" fontId="1" fillId="0" borderId="61" xfId="0" applyNumberFormat="1" applyFont="1" applyBorder="1" applyAlignment="1">
      <alignment horizontal="right"/>
    </xf>
    <xf numFmtId="4" fontId="1" fillId="0" borderId="61" xfId="0" applyNumberFormat="1" applyFont="1" applyBorder="1" applyAlignment="1">
      <alignment horizontal="right"/>
    </xf>
    <xf numFmtId="0" fontId="10" fillId="0" borderId="19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0" fontId="10" fillId="0" borderId="18" xfId="0" applyFont="1" applyBorder="1" applyAlignment="1">
      <alignment horizontal="left"/>
    </xf>
    <xf numFmtId="3" fontId="10" fillId="0" borderId="56" xfId="0" applyNumberFormat="1" applyFont="1" applyBorder="1" applyAlignment="1">
      <alignment horizontal="right"/>
    </xf>
    <xf numFmtId="4" fontId="10" fillId="0" borderId="56" xfId="0" applyNumberFormat="1" applyFont="1" applyBorder="1" applyAlignment="1">
      <alignment horizontal="right"/>
    </xf>
    <xf numFmtId="0" fontId="1" fillId="0" borderId="53" xfId="0" applyFont="1" applyBorder="1" applyAlignment="1">
      <alignment horizontal="left"/>
    </xf>
    <xf numFmtId="3" fontId="1" fillId="0" borderId="32" xfId="0" applyNumberFormat="1" applyFont="1" applyBorder="1" applyAlignment="1">
      <alignment/>
    </xf>
    <xf numFmtId="3" fontId="10" fillId="0" borderId="45" xfId="0" applyNumberFormat="1" applyFont="1" applyBorder="1" applyAlignment="1">
      <alignment horizontal="left"/>
    </xf>
    <xf numFmtId="3" fontId="1" fillId="0" borderId="22" xfId="0" applyNumberFormat="1" applyFont="1" applyBorder="1" applyAlignment="1">
      <alignment/>
    </xf>
    <xf numFmtId="0" fontId="10" fillId="0" borderId="51" xfId="0" applyFont="1" applyBorder="1" applyAlignment="1">
      <alignment horizontal="center"/>
    </xf>
    <xf numFmtId="49" fontId="10" fillId="0" borderId="49" xfId="0" applyNumberFormat="1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3" fontId="1" fillId="0" borderId="63" xfId="0" applyNumberFormat="1" applyFont="1" applyBorder="1" applyAlignment="1">
      <alignment/>
    </xf>
    <xf numFmtId="4" fontId="1" fillId="0" borderId="63" xfId="0" applyNumberFormat="1" applyFont="1" applyBorder="1" applyAlignment="1">
      <alignment/>
    </xf>
    <xf numFmtId="3" fontId="10" fillId="0" borderId="60" xfId="0" applyNumberFormat="1" applyFont="1" applyBorder="1" applyAlignment="1">
      <alignment horizontal="right"/>
    </xf>
    <xf numFmtId="4" fontId="10" fillId="0" borderId="60" xfId="0" applyNumberFormat="1" applyFont="1" applyBorder="1" applyAlignment="1">
      <alignment horizontal="right"/>
    </xf>
    <xf numFmtId="3" fontId="1" fillId="0" borderId="61" xfId="0" applyNumberFormat="1" applyFont="1" applyBorder="1" applyAlignment="1">
      <alignment/>
    </xf>
    <xf numFmtId="4" fontId="1" fillId="0" borderId="65" xfId="0" applyNumberFormat="1" applyFont="1" applyBorder="1" applyAlignment="1">
      <alignment/>
    </xf>
    <xf numFmtId="0" fontId="10" fillId="0" borderId="38" xfId="0" applyFont="1" applyBorder="1" applyAlignment="1">
      <alignment horizontal="center"/>
    </xf>
    <xf numFmtId="49" fontId="10" fillId="0" borderId="76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/>
    </xf>
    <xf numFmtId="3" fontId="10" fillId="0" borderId="61" xfId="0" applyNumberFormat="1" applyFont="1" applyBorder="1" applyAlignment="1">
      <alignment/>
    </xf>
    <xf numFmtId="4" fontId="10" fillId="0" borderId="65" xfId="0" applyNumberFormat="1" applyFont="1" applyBorder="1" applyAlignment="1">
      <alignment/>
    </xf>
    <xf numFmtId="3" fontId="10" fillId="0" borderId="36" xfId="0" applyNumberFormat="1" applyFont="1" applyBorder="1" applyAlignment="1">
      <alignment/>
    </xf>
    <xf numFmtId="4" fontId="10" fillId="0" borderId="36" xfId="0" applyNumberFormat="1" applyFont="1" applyBorder="1" applyAlignment="1">
      <alignment/>
    </xf>
    <xf numFmtId="0" fontId="10" fillId="0" borderId="89" xfId="0" applyFont="1" applyBorder="1" applyAlignment="1">
      <alignment horizontal="center"/>
    </xf>
    <xf numFmtId="0" fontId="10" fillId="0" borderId="27" xfId="0" applyFont="1" applyBorder="1" applyAlignment="1">
      <alignment horizontal="left"/>
    </xf>
    <xf numFmtId="3" fontId="10" fillId="0" borderId="59" xfId="0" applyNumberFormat="1" applyFont="1" applyBorder="1" applyAlignment="1">
      <alignment/>
    </xf>
    <xf numFmtId="3" fontId="10" fillId="0" borderId="59" xfId="0" applyNumberFormat="1" applyFont="1" applyBorder="1" applyAlignment="1">
      <alignment horizontal="right"/>
    </xf>
    <xf numFmtId="4" fontId="10" fillId="0" borderId="59" xfId="0" applyNumberFormat="1" applyFont="1" applyBorder="1" applyAlignment="1">
      <alignment horizontal="right"/>
    </xf>
    <xf numFmtId="3" fontId="10" fillId="0" borderId="15" xfId="0" applyNumberFormat="1" applyFont="1" applyFill="1" applyBorder="1" applyAlignment="1">
      <alignment/>
    </xf>
    <xf numFmtId="4" fontId="10" fillId="0" borderId="36" xfId="0" applyNumberFormat="1" applyFont="1" applyFill="1" applyBorder="1" applyAlignment="1">
      <alignment/>
    </xf>
    <xf numFmtId="0" fontId="10" fillId="0" borderId="10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4" fontId="10" fillId="0" borderId="15" xfId="0" applyNumberFormat="1" applyFont="1" applyBorder="1" applyAlignment="1">
      <alignment horizontal="right"/>
    </xf>
    <xf numFmtId="0" fontId="10" fillId="0" borderId="15" xfId="0" applyFont="1" applyFill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zoomScalePageLayoutView="0" workbookViewId="0" topLeftCell="A1">
      <selection activeCell="O7" sqref="O7"/>
    </sheetView>
  </sheetViews>
  <sheetFormatPr defaultColWidth="9.140625" defaultRowHeight="12.75"/>
  <cols>
    <col min="1" max="1" width="6.28125" style="0" customWidth="1"/>
    <col min="2" max="2" width="5.421875" style="0" customWidth="1"/>
    <col min="3" max="3" width="5.28125" style="0" customWidth="1"/>
    <col min="4" max="4" width="14.421875" style="0" customWidth="1"/>
    <col min="5" max="5" width="11.28125" style="0" customWidth="1"/>
    <col min="6" max="6" width="10.8515625" style="0" customWidth="1"/>
    <col min="7" max="7" width="13.00390625" style="0" customWidth="1"/>
    <col min="8" max="8" width="11.57421875" style="0" customWidth="1"/>
    <col min="9" max="9" width="19.00390625" style="0" customWidth="1"/>
    <col min="10" max="10" width="11.421875" style="0" customWidth="1"/>
    <col min="11" max="11" width="14.00390625" style="0" customWidth="1"/>
    <col min="12" max="13" width="14.7109375" style="0" customWidth="1"/>
  </cols>
  <sheetData>
    <row r="1" spans="2:10" s="2" customFormat="1" ht="15.75" customHeight="1">
      <c r="B1" s="10"/>
      <c r="C1" s="10"/>
      <c r="D1" s="10"/>
      <c r="E1" s="9"/>
      <c r="F1" s="10"/>
      <c r="G1" s="10"/>
      <c r="H1" s="10"/>
      <c r="I1" s="10"/>
      <c r="J1" s="9"/>
    </row>
    <row r="2" spans="2:10" ht="16.5" customHeight="1" thickBot="1">
      <c r="B2" s="1"/>
      <c r="D2" s="1" t="s">
        <v>21</v>
      </c>
      <c r="E2" s="1"/>
      <c r="G2" s="86" t="s">
        <v>166</v>
      </c>
      <c r="H2" s="6"/>
      <c r="J2" s="5"/>
    </row>
    <row r="3" spans="1:10" s="2" customFormat="1" ht="15.75" customHeight="1" thickBot="1">
      <c r="A3" s="110"/>
      <c r="B3" s="22" t="s">
        <v>70</v>
      </c>
      <c r="C3" s="22"/>
      <c r="D3" s="22"/>
      <c r="E3" s="21" t="s">
        <v>71</v>
      </c>
      <c r="F3" s="22"/>
      <c r="G3" s="91"/>
      <c r="H3" s="6"/>
      <c r="I3" s="10"/>
      <c r="J3" s="9"/>
    </row>
    <row r="4" spans="1:7" s="6" customFormat="1" ht="12.75">
      <c r="A4" s="30" t="s">
        <v>22</v>
      </c>
      <c r="B4" s="6" t="s">
        <v>0</v>
      </c>
      <c r="C4" s="28" t="s">
        <v>2</v>
      </c>
      <c r="D4" s="29" t="s">
        <v>4</v>
      </c>
      <c r="E4" s="138" t="s">
        <v>23</v>
      </c>
      <c r="F4" s="6" t="s">
        <v>6</v>
      </c>
      <c r="G4" s="138" t="s">
        <v>7</v>
      </c>
    </row>
    <row r="5" spans="1:10" s="6" customFormat="1" ht="12.75">
      <c r="A5" s="30"/>
      <c r="B5" s="7"/>
      <c r="C5" s="26"/>
      <c r="D5" s="26"/>
      <c r="E5" s="145" t="s">
        <v>24</v>
      </c>
      <c r="F5" s="7" t="s">
        <v>25</v>
      </c>
      <c r="G5" s="145" t="s">
        <v>172</v>
      </c>
      <c r="I5" s="11"/>
      <c r="J5" s="12"/>
    </row>
    <row r="6" spans="1:10" s="2" customFormat="1" ht="13.5" thickBot="1">
      <c r="A6" s="96" t="s">
        <v>1</v>
      </c>
      <c r="B6" s="106" t="s">
        <v>3</v>
      </c>
      <c r="C6" s="35" t="s">
        <v>5</v>
      </c>
      <c r="D6" s="128" t="s">
        <v>14</v>
      </c>
      <c r="E6" s="136">
        <v>1</v>
      </c>
      <c r="F6" s="150">
        <v>2</v>
      </c>
      <c r="G6" s="136">
        <v>3</v>
      </c>
      <c r="H6" s="6"/>
      <c r="I6" s="13"/>
      <c r="J6" s="14"/>
    </row>
    <row r="7" spans="1:10" s="2" customFormat="1" ht="12.75">
      <c r="A7" s="32">
        <v>45</v>
      </c>
      <c r="B7" s="102">
        <v>211</v>
      </c>
      <c r="C7" s="121" t="s">
        <v>100</v>
      </c>
      <c r="D7" s="146" t="s">
        <v>120</v>
      </c>
      <c r="E7" s="143">
        <v>1000</v>
      </c>
      <c r="F7" s="143">
        <v>1000</v>
      </c>
      <c r="G7" s="143">
        <v>0</v>
      </c>
      <c r="H7" s="11"/>
      <c r="I7" s="13"/>
      <c r="J7" s="14"/>
    </row>
    <row r="8" spans="1:10" s="2" customFormat="1" ht="12.75">
      <c r="A8" s="89">
        <v>45</v>
      </c>
      <c r="B8" s="103">
        <v>212</v>
      </c>
      <c r="C8" s="37" t="s">
        <v>101</v>
      </c>
      <c r="D8" s="147" t="s">
        <v>121</v>
      </c>
      <c r="E8" s="141">
        <v>260000</v>
      </c>
      <c r="F8" s="141">
        <v>260000</v>
      </c>
      <c r="G8" s="141">
        <v>39840</v>
      </c>
      <c r="H8" s="11"/>
      <c r="I8" s="13"/>
      <c r="J8" s="14"/>
    </row>
    <row r="9" spans="1:10" s="2" customFormat="1" ht="12.75">
      <c r="A9" s="89">
        <v>45</v>
      </c>
      <c r="B9" s="103">
        <v>212</v>
      </c>
      <c r="C9" s="37" t="s">
        <v>100</v>
      </c>
      <c r="D9" s="147" t="s">
        <v>122</v>
      </c>
      <c r="E9" s="141">
        <v>10400</v>
      </c>
      <c r="F9" s="141">
        <v>10400</v>
      </c>
      <c r="G9" s="141">
        <v>1164</v>
      </c>
      <c r="H9" s="11"/>
      <c r="I9" s="13"/>
      <c r="J9" s="14"/>
    </row>
    <row r="10" spans="1:10" s="2" customFormat="1" ht="12.75">
      <c r="A10" s="89">
        <v>45</v>
      </c>
      <c r="B10" s="103">
        <v>222</v>
      </c>
      <c r="C10" s="37" t="s">
        <v>100</v>
      </c>
      <c r="D10" s="147" t="s">
        <v>123</v>
      </c>
      <c r="E10" s="141">
        <v>6000</v>
      </c>
      <c r="F10" s="141">
        <v>6000</v>
      </c>
      <c r="G10" s="141">
        <v>909</v>
      </c>
      <c r="H10" s="11"/>
      <c r="I10" s="13"/>
      <c r="J10" s="14"/>
    </row>
    <row r="11" spans="1:10" s="2" customFormat="1" ht="12.75">
      <c r="A11" s="89">
        <v>45</v>
      </c>
      <c r="B11" s="103">
        <v>223</v>
      </c>
      <c r="C11" s="37" t="s">
        <v>161</v>
      </c>
      <c r="D11" s="147" t="s">
        <v>64</v>
      </c>
      <c r="E11" s="141">
        <v>4500</v>
      </c>
      <c r="F11" s="141">
        <v>4500</v>
      </c>
      <c r="G11" s="141">
        <v>1259</v>
      </c>
      <c r="H11" s="11"/>
      <c r="I11" s="13"/>
      <c r="J11" s="14"/>
    </row>
    <row r="12" spans="1:10" s="2" customFormat="1" ht="12.75">
      <c r="A12" s="89">
        <v>45</v>
      </c>
      <c r="B12" s="103">
        <v>231</v>
      </c>
      <c r="C12" s="37" t="s">
        <v>161</v>
      </c>
      <c r="D12" s="147" t="s">
        <v>31</v>
      </c>
      <c r="E12" s="141">
        <v>1273</v>
      </c>
      <c r="F12" s="141">
        <v>1273</v>
      </c>
      <c r="G12" s="141">
        <v>449</v>
      </c>
      <c r="H12" s="11"/>
      <c r="I12" s="13"/>
      <c r="J12" s="14"/>
    </row>
    <row r="13" spans="1:10" s="2" customFormat="1" ht="12.75">
      <c r="A13" s="89">
        <v>45</v>
      </c>
      <c r="B13" s="103">
        <v>233</v>
      </c>
      <c r="C13" s="37" t="s">
        <v>102</v>
      </c>
      <c r="D13" s="147" t="s">
        <v>124</v>
      </c>
      <c r="E13" s="141">
        <v>163000</v>
      </c>
      <c r="F13" s="141">
        <v>163000</v>
      </c>
      <c r="G13" s="141">
        <v>1587</v>
      </c>
      <c r="H13" s="11"/>
      <c r="I13" s="13"/>
      <c r="J13" s="14"/>
    </row>
    <row r="14" spans="1:10" s="2" customFormat="1" ht="12.75">
      <c r="A14" s="89">
        <v>45</v>
      </c>
      <c r="B14" s="103">
        <v>243</v>
      </c>
      <c r="C14" s="37" t="s">
        <v>161</v>
      </c>
      <c r="D14" s="147" t="s">
        <v>33</v>
      </c>
      <c r="E14" s="141">
        <v>500</v>
      </c>
      <c r="F14" s="141">
        <v>500</v>
      </c>
      <c r="G14" s="141">
        <v>145</v>
      </c>
      <c r="H14" s="11"/>
      <c r="I14" s="13"/>
      <c r="J14" s="14"/>
    </row>
    <row r="15" spans="1:10" s="2" customFormat="1" ht="12.75" customHeight="1">
      <c r="A15" s="89">
        <v>45</v>
      </c>
      <c r="B15" s="103">
        <v>244</v>
      </c>
      <c r="C15" s="37" t="s">
        <v>161</v>
      </c>
      <c r="D15" s="148" t="s">
        <v>34</v>
      </c>
      <c r="E15" s="141">
        <v>28500</v>
      </c>
      <c r="F15" s="141">
        <v>28500</v>
      </c>
      <c r="G15" s="141">
        <v>32104</v>
      </c>
      <c r="H15" s="11"/>
      <c r="I15" s="13"/>
      <c r="J15" s="14"/>
    </row>
    <row r="16" spans="1:10" s="2" customFormat="1" ht="13.5" customHeight="1" thickBot="1">
      <c r="A16" s="96">
        <v>45</v>
      </c>
      <c r="B16" s="105">
        <v>292</v>
      </c>
      <c r="C16" s="125" t="s">
        <v>161</v>
      </c>
      <c r="D16" s="149" t="s">
        <v>63</v>
      </c>
      <c r="E16" s="144">
        <v>0</v>
      </c>
      <c r="F16" s="144">
        <v>0</v>
      </c>
      <c r="G16" s="144">
        <v>40754</v>
      </c>
      <c r="H16" s="11"/>
      <c r="I16" s="15"/>
      <c r="J16" s="16"/>
    </row>
    <row r="17" spans="1:12" s="6" customFormat="1" ht="16.5" customHeight="1" thickBot="1">
      <c r="A17" s="244"/>
      <c r="B17" s="111"/>
      <c r="C17" s="111"/>
      <c r="D17" s="245" t="s">
        <v>8</v>
      </c>
      <c r="E17" s="246">
        <f>SUM(E7:E16)</f>
        <v>475173</v>
      </c>
      <c r="F17" s="246">
        <f>SUM(F7:F16)</f>
        <v>475173</v>
      </c>
      <c r="G17" s="247">
        <f>SUM(G7:G16)</f>
        <v>118211</v>
      </c>
      <c r="H17" s="243"/>
      <c r="L17" s="6" t="s">
        <v>166</v>
      </c>
    </row>
    <row r="18" spans="1:13" s="2" customFormat="1" ht="17.25" customHeight="1" thickBot="1">
      <c r="A18" s="110"/>
      <c r="B18" s="22" t="s">
        <v>72</v>
      </c>
      <c r="C18" s="22"/>
      <c r="D18" s="4"/>
      <c r="E18" s="22"/>
      <c r="F18" s="22"/>
      <c r="G18" s="22"/>
      <c r="H18" s="22"/>
      <c r="I18" s="38"/>
      <c r="J18" s="39"/>
      <c r="K18" s="23"/>
      <c r="L18" s="24"/>
      <c r="M18" s="6"/>
    </row>
    <row r="19" spans="1:13" s="2" customFormat="1" ht="12.75">
      <c r="A19" s="30" t="s">
        <v>22</v>
      </c>
      <c r="B19" s="6" t="s">
        <v>10</v>
      </c>
      <c r="C19" s="29" t="s">
        <v>11</v>
      </c>
      <c r="D19" s="29" t="s">
        <v>12</v>
      </c>
      <c r="E19" s="29" t="s">
        <v>13</v>
      </c>
      <c r="F19" s="44" t="s">
        <v>0</v>
      </c>
      <c r="G19" s="45" t="s">
        <v>2</v>
      </c>
      <c r="H19" s="130"/>
      <c r="I19" s="95" t="s">
        <v>4</v>
      </c>
      <c r="J19" s="14" t="s">
        <v>26</v>
      </c>
      <c r="K19" s="256" t="s">
        <v>6</v>
      </c>
      <c r="L19" s="253" t="s">
        <v>7</v>
      </c>
      <c r="M19" s="6"/>
    </row>
    <row r="20" spans="1:13" s="2" customFormat="1" ht="12.75">
      <c r="A20" s="30"/>
      <c r="B20" s="6"/>
      <c r="C20" s="29"/>
      <c r="D20" s="29"/>
      <c r="E20" s="29"/>
      <c r="F20" s="44"/>
      <c r="G20" s="45"/>
      <c r="H20" s="130"/>
      <c r="I20" s="95"/>
      <c r="J20" s="14" t="s">
        <v>24</v>
      </c>
      <c r="K20" s="257" t="s">
        <v>25</v>
      </c>
      <c r="L20" s="254" t="s">
        <v>173</v>
      </c>
      <c r="M20" s="6"/>
    </row>
    <row r="21" spans="1:13" s="2" customFormat="1" ht="13.5" thickBot="1">
      <c r="A21" s="96" t="s">
        <v>1</v>
      </c>
      <c r="B21" s="107" t="s">
        <v>3</v>
      </c>
      <c r="C21" s="34" t="s">
        <v>5</v>
      </c>
      <c r="D21" s="34" t="s">
        <v>14</v>
      </c>
      <c r="E21" s="34" t="s">
        <v>15</v>
      </c>
      <c r="F21" s="40" t="s">
        <v>27</v>
      </c>
      <c r="G21" s="34" t="s">
        <v>16</v>
      </c>
      <c r="H21" s="131"/>
      <c r="I21" s="97" t="s">
        <v>28</v>
      </c>
      <c r="J21" s="48">
        <v>1</v>
      </c>
      <c r="K21" s="137">
        <v>2</v>
      </c>
      <c r="L21" s="49">
        <v>3</v>
      </c>
      <c r="M21" s="6"/>
    </row>
    <row r="22" spans="1:13" s="2" customFormat="1" ht="12.75">
      <c r="A22" s="32">
        <v>45</v>
      </c>
      <c r="B22" s="108" t="s">
        <v>17</v>
      </c>
      <c r="C22" s="27">
        <v>2</v>
      </c>
      <c r="D22" s="27">
        <v>1</v>
      </c>
      <c r="E22" s="27">
        <v>8</v>
      </c>
      <c r="F22" s="51" t="s">
        <v>125</v>
      </c>
      <c r="G22" s="51" t="s">
        <v>161</v>
      </c>
      <c r="H22" s="44"/>
      <c r="I22" s="98" t="s">
        <v>126</v>
      </c>
      <c r="J22" s="249">
        <v>99260</v>
      </c>
      <c r="K22" s="139">
        <v>99260</v>
      </c>
      <c r="L22" s="61">
        <v>38906</v>
      </c>
      <c r="M22" s="13"/>
    </row>
    <row r="23" spans="1:13" s="2" customFormat="1" ht="12.75">
      <c r="A23" s="89">
        <v>45</v>
      </c>
      <c r="B23" s="109" t="s">
        <v>17</v>
      </c>
      <c r="C23" s="8">
        <v>2</v>
      </c>
      <c r="D23" s="8">
        <v>1</v>
      </c>
      <c r="E23" s="8">
        <v>8</v>
      </c>
      <c r="F23" s="37" t="s">
        <v>36</v>
      </c>
      <c r="G23" s="37" t="s">
        <v>161</v>
      </c>
      <c r="H23" s="132"/>
      <c r="I23" s="99" t="s">
        <v>49</v>
      </c>
      <c r="J23" s="250">
        <v>5700</v>
      </c>
      <c r="K23" s="140">
        <v>5700</v>
      </c>
      <c r="L23" s="241">
        <v>2017</v>
      </c>
      <c r="M23" s="13"/>
    </row>
    <row r="24" spans="1:13" s="2" customFormat="1" ht="12.75">
      <c r="A24" s="89">
        <v>45</v>
      </c>
      <c r="B24" s="109" t="s">
        <v>17</v>
      </c>
      <c r="C24" s="8">
        <v>2</v>
      </c>
      <c r="D24" s="8">
        <v>1</v>
      </c>
      <c r="E24" s="8">
        <v>8</v>
      </c>
      <c r="F24" s="37" t="s">
        <v>37</v>
      </c>
      <c r="G24" s="37" t="s">
        <v>161</v>
      </c>
      <c r="H24" s="132"/>
      <c r="I24" s="99" t="s">
        <v>50</v>
      </c>
      <c r="J24" s="250">
        <v>2900</v>
      </c>
      <c r="K24" s="140">
        <v>2900</v>
      </c>
      <c r="L24" s="241">
        <v>1073</v>
      </c>
      <c r="M24" s="13"/>
    </row>
    <row r="25" spans="1:13" s="2" customFormat="1" ht="12.75">
      <c r="A25" s="89">
        <v>45</v>
      </c>
      <c r="B25" s="109" t="s">
        <v>17</v>
      </c>
      <c r="C25" s="8">
        <v>2</v>
      </c>
      <c r="D25" s="8">
        <v>1</v>
      </c>
      <c r="E25" s="8">
        <v>8</v>
      </c>
      <c r="F25" s="37" t="s">
        <v>38</v>
      </c>
      <c r="G25" s="37" t="s">
        <v>161</v>
      </c>
      <c r="H25" s="132"/>
      <c r="I25" s="99" t="s">
        <v>51</v>
      </c>
      <c r="J25" s="250">
        <v>2100</v>
      </c>
      <c r="K25" s="140">
        <v>2100</v>
      </c>
      <c r="L25" s="241">
        <v>779</v>
      </c>
      <c r="M25" s="13"/>
    </row>
    <row r="26" spans="1:13" s="2" customFormat="1" ht="12.75">
      <c r="A26" s="89">
        <v>45</v>
      </c>
      <c r="B26" s="109" t="s">
        <v>17</v>
      </c>
      <c r="C26" s="8">
        <v>2</v>
      </c>
      <c r="D26" s="8">
        <v>1</v>
      </c>
      <c r="E26" s="8">
        <v>8</v>
      </c>
      <c r="F26" s="37" t="s">
        <v>39</v>
      </c>
      <c r="G26" s="37" t="s">
        <v>161</v>
      </c>
      <c r="H26" s="132"/>
      <c r="I26" s="99" t="s">
        <v>18</v>
      </c>
      <c r="J26" s="250">
        <v>23200</v>
      </c>
      <c r="K26" s="140">
        <v>23200</v>
      </c>
      <c r="L26" s="241">
        <v>9400</v>
      </c>
      <c r="M26" s="13"/>
    </row>
    <row r="27" spans="1:13" s="2" customFormat="1" ht="12.75">
      <c r="A27" s="89">
        <v>45</v>
      </c>
      <c r="B27" s="109" t="s">
        <v>17</v>
      </c>
      <c r="C27" s="8">
        <v>2</v>
      </c>
      <c r="D27" s="8">
        <v>1</v>
      </c>
      <c r="E27" s="8">
        <v>8</v>
      </c>
      <c r="F27" s="37" t="s">
        <v>40</v>
      </c>
      <c r="G27" s="37" t="s">
        <v>161</v>
      </c>
      <c r="H27" s="132"/>
      <c r="I27" s="99" t="s">
        <v>57</v>
      </c>
      <c r="J27" s="250">
        <v>2600</v>
      </c>
      <c r="K27" s="140">
        <v>2600</v>
      </c>
      <c r="L27" s="241">
        <v>607</v>
      </c>
      <c r="M27" s="13"/>
    </row>
    <row r="28" spans="1:13" s="2" customFormat="1" ht="12.75">
      <c r="A28" s="89">
        <v>45</v>
      </c>
      <c r="B28" s="109" t="s">
        <v>17</v>
      </c>
      <c r="C28" s="8">
        <v>2</v>
      </c>
      <c r="D28" s="8">
        <v>1</v>
      </c>
      <c r="E28" s="8">
        <v>8</v>
      </c>
      <c r="F28" s="124" t="s">
        <v>41</v>
      </c>
      <c r="G28" s="37" t="s">
        <v>161</v>
      </c>
      <c r="H28" s="132"/>
      <c r="I28" s="123" t="s">
        <v>92</v>
      </c>
      <c r="J28" s="129">
        <f>+J29+J30+J31+J42+J43+J44+J45+J46</f>
        <v>167663</v>
      </c>
      <c r="K28" s="141">
        <f>+K29+K30+K31+K42+K43+K44+K45+K46</f>
        <v>167663</v>
      </c>
      <c r="L28" s="241">
        <f>+L29+L30+L31+L42+L43+L44+L45+L46</f>
        <v>72805</v>
      </c>
      <c r="M28" s="11"/>
    </row>
    <row r="29" spans="1:13" s="2" customFormat="1" ht="12.75">
      <c r="A29" s="89">
        <v>45</v>
      </c>
      <c r="B29" s="109" t="s">
        <v>17</v>
      </c>
      <c r="C29" s="8">
        <v>2</v>
      </c>
      <c r="D29" s="8">
        <v>1</v>
      </c>
      <c r="E29" s="8">
        <v>8</v>
      </c>
      <c r="F29" s="37" t="s">
        <v>85</v>
      </c>
      <c r="G29" s="37" t="s">
        <v>161</v>
      </c>
      <c r="H29" s="132"/>
      <c r="I29" s="99" t="s">
        <v>91</v>
      </c>
      <c r="J29" s="250">
        <v>3100</v>
      </c>
      <c r="K29" s="140">
        <v>3100</v>
      </c>
      <c r="L29" s="241">
        <v>216</v>
      </c>
      <c r="M29" s="13"/>
    </row>
    <row r="30" spans="1:13" s="2" customFormat="1" ht="12.75">
      <c r="A30" s="89">
        <v>45</v>
      </c>
      <c r="B30" s="109" t="s">
        <v>17</v>
      </c>
      <c r="C30" s="8">
        <v>2</v>
      </c>
      <c r="D30" s="8">
        <v>1</v>
      </c>
      <c r="E30" s="8">
        <v>8</v>
      </c>
      <c r="F30" s="37" t="s">
        <v>86</v>
      </c>
      <c r="G30" s="37" t="s">
        <v>161</v>
      </c>
      <c r="H30" s="132"/>
      <c r="I30" s="99" t="s">
        <v>93</v>
      </c>
      <c r="J30" s="250">
        <v>18900</v>
      </c>
      <c r="K30" s="140">
        <v>18900</v>
      </c>
      <c r="L30" s="241">
        <v>6013</v>
      </c>
      <c r="M30" s="13"/>
    </row>
    <row r="31" spans="1:13" s="2" customFormat="1" ht="12.75">
      <c r="A31" s="89">
        <v>45</v>
      </c>
      <c r="B31" s="109" t="s">
        <v>17</v>
      </c>
      <c r="C31" s="8">
        <v>2</v>
      </c>
      <c r="D31" s="8">
        <v>1</v>
      </c>
      <c r="E31" s="8">
        <v>8</v>
      </c>
      <c r="F31" s="124" t="s">
        <v>87</v>
      </c>
      <c r="G31" s="37" t="s">
        <v>161</v>
      </c>
      <c r="H31" s="132"/>
      <c r="I31" s="123" t="s">
        <v>103</v>
      </c>
      <c r="J31" s="251">
        <f>SUM(J32:J41)</f>
        <v>17600</v>
      </c>
      <c r="K31" s="141">
        <f>SUM(K32:K41)</f>
        <v>17600</v>
      </c>
      <c r="L31" s="241">
        <f>SUM(L32:L41)</f>
        <v>3262</v>
      </c>
      <c r="M31" s="11"/>
    </row>
    <row r="32" spans="1:13" s="2" customFormat="1" ht="12.75">
      <c r="A32" s="89">
        <v>45</v>
      </c>
      <c r="B32" s="109" t="s">
        <v>17</v>
      </c>
      <c r="C32" s="8">
        <v>2</v>
      </c>
      <c r="D32" s="8">
        <v>1</v>
      </c>
      <c r="E32" s="8">
        <v>8</v>
      </c>
      <c r="F32" s="124" t="s">
        <v>87</v>
      </c>
      <c r="G32" s="37" t="s">
        <v>161</v>
      </c>
      <c r="H32" s="132"/>
      <c r="I32" s="123" t="s">
        <v>162</v>
      </c>
      <c r="J32" s="250">
        <v>8660</v>
      </c>
      <c r="K32" s="140">
        <v>8660</v>
      </c>
      <c r="L32" s="241">
        <v>258</v>
      </c>
      <c r="M32" s="13"/>
    </row>
    <row r="33" spans="1:13" s="2" customFormat="1" ht="12.75">
      <c r="A33" s="89">
        <v>45</v>
      </c>
      <c r="B33" s="109" t="s">
        <v>17</v>
      </c>
      <c r="C33" s="8">
        <v>2</v>
      </c>
      <c r="D33" s="8">
        <v>1</v>
      </c>
      <c r="E33" s="8">
        <v>8</v>
      </c>
      <c r="F33" s="37" t="s">
        <v>87</v>
      </c>
      <c r="G33" s="37" t="s">
        <v>102</v>
      </c>
      <c r="H33" s="132"/>
      <c r="I33" s="99" t="s">
        <v>127</v>
      </c>
      <c r="J33" s="250">
        <v>500</v>
      </c>
      <c r="K33" s="140">
        <v>500</v>
      </c>
      <c r="L33" s="241">
        <v>29</v>
      </c>
      <c r="M33" s="13"/>
    </row>
    <row r="34" spans="1:13" s="2" customFormat="1" ht="12.75">
      <c r="A34" s="89">
        <v>45</v>
      </c>
      <c r="B34" s="109" t="s">
        <v>17</v>
      </c>
      <c r="C34" s="8">
        <v>2</v>
      </c>
      <c r="D34" s="8">
        <v>1</v>
      </c>
      <c r="E34" s="8">
        <v>8</v>
      </c>
      <c r="F34" s="37" t="s">
        <v>87</v>
      </c>
      <c r="G34" s="37" t="s">
        <v>101</v>
      </c>
      <c r="H34" s="132"/>
      <c r="I34" s="99" t="s">
        <v>128</v>
      </c>
      <c r="J34" s="250">
        <v>4400</v>
      </c>
      <c r="K34" s="140">
        <v>4400</v>
      </c>
      <c r="L34" s="241">
        <v>141</v>
      </c>
      <c r="M34" s="13"/>
    </row>
    <row r="35" spans="1:13" s="2" customFormat="1" ht="12.75">
      <c r="A35" s="89">
        <v>45</v>
      </c>
      <c r="B35" s="109" t="s">
        <v>17</v>
      </c>
      <c r="C35" s="8">
        <v>2</v>
      </c>
      <c r="D35" s="8">
        <v>1</v>
      </c>
      <c r="E35" s="8">
        <v>8</v>
      </c>
      <c r="F35" s="37" t="s">
        <v>87</v>
      </c>
      <c r="G35" s="37" t="s">
        <v>100</v>
      </c>
      <c r="H35" s="132"/>
      <c r="I35" s="99" t="s">
        <v>129</v>
      </c>
      <c r="J35" s="250">
        <v>500</v>
      </c>
      <c r="K35" s="140">
        <v>500</v>
      </c>
      <c r="L35" s="241">
        <v>24</v>
      </c>
      <c r="M35" s="13"/>
    </row>
    <row r="36" spans="1:13" s="2" customFormat="1" ht="12.75">
      <c r="A36" s="89">
        <v>45</v>
      </c>
      <c r="B36" s="109" t="s">
        <v>17</v>
      </c>
      <c r="C36" s="8">
        <v>2</v>
      </c>
      <c r="D36" s="8">
        <v>1</v>
      </c>
      <c r="E36" s="8">
        <v>8</v>
      </c>
      <c r="F36" s="37" t="s">
        <v>87</v>
      </c>
      <c r="G36" s="37" t="s">
        <v>104</v>
      </c>
      <c r="H36" s="132"/>
      <c r="I36" s="99" t="s">
        <v>130</v>
      </c>
      <c r="J36" s="250">
        <v>1000</v>
      </c>
      <c r="K36" s="140">
        <v>1000</v>
      </c>
      <c r="L36" s="241">
        <v>22</v>
      </c>
      <c r="M36" s="13"/>
    </row>
    <row r="37" spans="1:13" s="2" customFormat="1" ht="12.75">
      <c r="A37" s="89">
        <v>45</v>
      </c>
      <c r="B37" s="109" t="s">
        <v>17</v>
      </c>
      <c r="C37" s="8">
        <v>2</v>
      </c>
      <c r="D37" s="8">
        <v>1</v>
      </c>
      <c r="E37" s="8">
        <v>8</v>
      </c>
      <c r="F37" s="37" t="s">
        <v>87</v>
      </c>
      <c r="G37" s="37" t="s">
        <v>105</v>
      </c>
      <c r="H37" s="132"/>
      <c r="I37" s="99" t="s">
        <v>131</v>
      </c>
      <c r="J37" s="250">
        <v>0</v>
      </c>
      <c r="K37" s="140">
        <v>0</v>
      </c>
      <c r="L37" s="241">
        <v>2371</v>
      </c>
      <c r="M37" s="13"/>
    </row>
    <row r="38" spans="1:13" s="2" customFormat="1" ht="12.75">
      <c r="A38" s="89">
        <v>45</v>
      </c>
      <c r="B38" s="109" t="s">
        <v>17</v>
      </c>
      <c r="C38" s="8">
        <v>2</v>
      </c>
      <c r="D38" s="8">
        <v>1</v>
      </c>
      <c r="E38" s="8">
        <v>8</v>
      </c>
      <c r="F38" s="37" t="s">
        <v>87</v>
      </c>
      <c r="G38" s="37" t="s">
        <v>106</v>
      </c>
      <c r="H38" s="132"/>
      <c r="I38" s="99" t="s">
        <v>132</v>
      </c>
      <c r="J38" s="250">
        <v>1000</v>
      </c>
      <c r="K38" s="140">
        <v>1000</v>
      </c>
      <c r="L38" s="241">
        <v>118</v>
      </c>
      <c r="M38" s="13"/>
    </row>
    <row r="39" spans="1:13" s="2" customFormat="1" ht="12.75">
      <c r="A39" s="89">
        <v>45</v>
      </c>
      <c r="B39" s="109" t="s">
        <v>17</v>
      </c>
      <c r="C39" s="8">
        <v>2</v>
      </c>
      <c r="D39" s="8">
        <v>1</v>
      </c>
      <c r="E39" s="8">
        <v>8</v>
      </c>
      <c r="F39" s="37" t="s">
        <v>87</v>
      </c>
      <c r="G39" s="37" t="s">
        <v>107</v>
      </c>
      <c r="H39" s="132"/>
      <c r="I39" s="99" t="s">
        <v>133</v>
      </c>
      <c r="J39" s="250">
        <v>20</v>
      </c>
      <c r="K39" s="140">
        <v>20</v>
      </c>
      <c r="L39" s="241">
        <v>0</v>
      </c>
      <c r="M39" s="13"/>
    </row>
    <row r="40" spans="1:13" s="2" customFormat="1" ht="12.75">
      <c r="A40" s="89">
        <v>45</v>
      </c>
      <c r="B40" s="109" t="s">
        <v>17</v>
      </c>
      <c r="C40" s="8">
        <v>2</v>
      </c>
      <c r="D40" s="8">
        <v>1</v>
      </c>
      <c r="E40" s="8">
        <v>8</v>
      </c>
      <c r="F40" s="37" t="s">
        <v>87</v>
      </c>
      <c r="G40" s="37" t="s">
        <v>108</v>
      </c>
      <c r="H40" s="132"/>
      <c r="I40" s="99" t="s">
        <v>134</v>
      </c>
      <c r="J40" s="250">
        <v>1200</v>
      </c>
      <c r="K40" s="140">
        <v>1200</v>
      </c>
      <c r="L40" s="241">
        <v>272</v>
      </c>
      <c r="M40" s="13"/>
    </row>
    <row r="41" spans="1:13" s="2" customFormat="1" ht="13.5" thickBot="1">
      <c r="A41" s="96">
        <v>45</v>
      </c>
      <c r="B41" s="151" t="s">
        <v>17</v>
      </c>
      <c r="C41" s="34">
        <v>2</v>
      </c>
      <c r="D41" s="34">
        <v>1</v>
      </c>
      <c r="E41" s="34">
        <v>8</v>
      </c>
      <c r="F41" s="40" t="s">
        <v>87</v>
      </c>
      <c r="G41" s="40" t="s">
        <v>109</v>
      </c>
      <c r="H41" s="261"/>
      <c r="I41" s="152" t="s">
        <v>135</v>
      </c>
      <c r="J41" s="262">
        <v>320</v>
      </c>
      <c r="K41" s="258">
        <v>320</v>
      </c>
      <c r="L41" s="263">
        <v>27</v>
      </c>
      <c r="M41" s="13"/>
    </row>
    <row r="42" spans="1:13" s="2" customFormat="1" ht="12.75">
      <c r="A42" s="114">
        <v>45</v>
      </c>
      <c r="B42" s="153" t="s">
        <v>17</v>
      </c>
      <c r="C42" s="154">
        <v>2</v>
      </c>
      <c r="D42" s="154">
        <v>1</v>
      </c>
      <c r="E42" s="154">
        <v>8</v>
      </c>
      <c r="F42" s="155" t="s">
        <v>88</v>
      </c>
      <c r="G42" s="155" t="s">
        <v>161</v>
      </c>
      <c r="H42" s="264"/>
      <c r="I42" s="98" t="s">
        <v>95</v>
      </c>
      <c r="J42" s="249">
        <v>3850</v>
      </c>
      <c r="K42" s="139">
        <v>3850</v>
      </c>
      <c r="L42" s="265">
        <v>1933</v>
      </c>
      <c r="M42" s="13"/>
    </row>
    <row r="43" spans="1:13" s="2" customFormat="1" ht="12.75">
      <c r="A43" s="89">
        <v>45</v>
      </c>
      <c r="B43" s="109" t="s">
        <v>17</v>
      </c>
      <c r="C43" s="8">
        <v>2</v>
      </c>
      <c r="D43" s="8">
        <v>1</v>
      </c>
      <c r="E43" s="8">
        <v>8</v>
      </c>
      <c r="F43" s="37" t="s">
        <v>88</v>
      </c>
      <c r="G43" s="37" t="s">
        <v>100</v>
      </c>
      <c r="H43" s="132"/>
      <c r="I43" s="99" t="s">
        <v>163</v>
      </c>
      <c r="J43" s="250">
        <v>150</v>
      </c>
      <c r="K43" s="140">
        <v>150</v>
      </c>
      <c r="L43" s="241">
        <v>146</v>
      </c>
      <c r="M43" s="13"/>
    </row>
    <row r="44" spans="1:13" s="2" customFormat="1" ht="12.75">
      <c r="A44" s="89">
        <v>45</v>
      </c>
      <c r="B44" s="109" t="s">
        <v>17</v>
      </c>
      <c r="C44" s="8">
        <v>2</v>
      </c>
      <c r="D44" s="8">
        <v>1</v>
      </c>
      <c r="E44" s="8">
        <v>8</v>
      </c>
      <c r="F44" s="37" t="s">
        <v>89</v>
      </c>
      <c r="G44" s="37" t="s">
        <v>161</v>
      </c>
      <c r="H44" s="132"/>
      <c r="I44" s="99" t="s">
        <v>96</v>
      </c>
      <c r="J44" s="250">
        <v>5500</v>
      </c>
      <c r="K44" s="140">
        <v>5500</v>
      </c>
      <c r="L44" s="241">
        <v>1783</v>
      </c>
      <c r="M44" s="13"/>
    </row>
    <row r="45" spans="1:13" s="2" customFormat="1" ht="12.75">
      <c r="A45" s="89">
        <v>45</v>
      </c>
      <c r="B45" s="109" t="s">
        <v>17</v>
      </c>
      <c r="C45" s="8">
        <v>2</v>
      </c>
      <c r="D45" s="8">
        <v>1</v>
      </c>
      <c r="E45" s="8">
        <v>8</v>
      </c>
      <c r="F45" s="37" t="s">
        <v>90</v>
      </c>
      <c r="G45" s="37" t="s">
        <v>161</v>
      </c>
      <c r="H45" s="132"/>
      <c r="I45" s="99" t="s">
        <v>97</v>
      </c>
      <c r="J45" s="250">
        <v>3400</v>
      </c>
      <c r="K45" s="140">
        <v>3400</v>
      </c>
      <c r="L45" s="241">
        <v>1714</v>
      </c>
      <c r="M45" s="13"/>
    </row>
    <row r="46" spans="1:13" s="2" customFormat="1" ht="12.75">
      <c r="A46" s="89">
        <v>45</v>
      </c>
      <c r="B46" s="109" t="s">
        <v>17</v>
      </c>
      <c r="C46" s="8">
        <v>2</v>
      </c>
      <c r="D46" s="8">
        <v>1</v>
      </c>
      <c r="E46" s="8">
        <v>8</v>
      </c>
      <c r="F46" s="124" t="s">
        <v>78</v>
      </c>
      <c r="G46" s="37" t="s">
        <v>161</v>
      </c>
      <c r="H46" s="132"/>
      <c r="I46" s="123" t="s">
        <v>136</v>
      </c>
      <c r="J46" s="251">
        <f>SUM(J47:J63)</f>
        <v>115163</v>
      </c>
      <c r="K46" s="141">
        <f>SUM(K47:K63)</f>
        <v>115163</v>
      </c>
      <c r="L46" s="241">
        <f>SUM(L47:L63)</f>
        <v>57738</v>
      </c>
      <c r="M46" s="11"/>
    </row>
    <row r="47" spans="1:13" s="2" customFormat="1" ht="12.75">
      <c r="A47" s="89">
        <v>45</v>
      </c>
      <c r="B47" s="109" t="s">
        <v>17</v>
      </c>
      <c r="C47" s="8">
        <v>2</v>
      </c>
      <c r="D47" s="8">
        <v>1</v>
      </c>
      <c r="E47" s="8">
        <v>8</v>
      </c>
      <c r="F47" s="124" t="s">
        <v>78</v>
      </c>
      <c r="G47" s="37" t="s">
        <v>161</v>
      </c>
      <c r="H47" s="132"/>
      <c r="I47" s="123" t="s">
        <v>164</v>
      </c>
      <c r="J47" s="250">
        <v>10450</v>
      </c>
      <c r="K47" s="140">
        <v>10450</v>
      </c>
      <c r="L47" s="241">
        <v>469</v>
      </c>
      <c r="M47" s="13"/>
    </row>
    <row r="48" spans="1:13" s="2" customFormat="1" ht="12.75">
      <c r="A48" s="89">
        <v>45</v>
      </c>
      <c r="B48" s="109" t="s">
        <v>17</v>
      </c>
      <c r="C48" s="8">
        <v>2</v>
      </c>
      <c r="D48" s="8">
        <v>1</v>
      </c>
      <c r="E48" s="8">
        <v>8</v>
      </c>
      <c r="F48" s="37" t="s">
        <v>78</v>
      </c>
      <c r="G48" s="37" t="s">
        <v>102</v>
      </c>
      <c r="H48" s="132"/>
      <c r="I48" s="99" t="s">
        <v>137</v>
      </c>
      <c r="J48" s="250">
        <v>1150</v>
      </c>
      <c r="K48" s="140">
        <v>1150</v>
      </c>
      <c r="L48" s="241">
        <v>245</v>
      </c>
      <c r="M48" s="13"/>
    </row>
    <row r="49" spans="1:13" s="2" customFormat="1" ht="12.75">
      <c r="A49" s="89">
        <v>45</v>
      </c>
      <c r="B49" s="109" t="s">
        <v>17</v>
      </c>
      <c r="C49" s="8">
        <v>2</v>
      </c>
      <c r="D49" s="8">
        <v>1</v>
      </c>
      <c r="E49" s="8">
        <v>8</v>
      </c>
      <c r="F49" s="37" t="s">
        <v>78</v>
      </c>
      <c r="G49" s="37" t="s">
        <v>104</v>
      </c>
      <c r="H49" s="132"/>
      <c r="I49" s="99" t="s">
        <v>138</v>
      </c>
      <c r="J49" s="250">
        <v>12513</v>
      </c>
      <c r="K49" s="140">
        <v>12513</v>
      </c>
      <c r="L49" s="241">
        <v>1647</v>
      </c>
      <c r="M49" s="13"/>
    </row>
    <row r="50" spans="1:13" s="2" customFormat="1" ht="12.75">
      <c r="A50" s="89">
        <v>45</v>
      </c>
      <c r="B50" s="109" t="s">
        <v>17</v>
      </c>
      <c r="C50" s="8">
        <v>2</v>
      </c>
      <c r="D50" s="8">
        <v>1</v>
      </c>
      <c r="E50" s="8">
        <v>8</v>
      </c>
      <c r="F50" s="37" t="s">
        <v>78</v>
      </c>
      <c r="G50" s="37" t="s">
        <v>110</v>
      </c>
      <c r="H50" s="132"/>
      <c r="I50" s="99" t="s">
        <v>139</v>
      </c>
      <c r="J50" s="250">
        <v>40400</v>
      </c>
      <c r="K50" s="140">
        <v>40400</v>
      </c>
      <c r="L50" s="241">
        <v>6037</v>
      </c>
      <c r="M50" s="13"/>
    </row>
    <row r="51" spans="1:13" s="2" customFormat="1" ht="12.75">
      <c r="A51" s="89">
        <v>45</v>
      </c>
      <c r="B51" s="109" t="s">
        <v>17</v>
      </c>
      <c r="C51" s="8">
        <v>2</v>
      </c>
      <c r="D51" s="8">
        <v>1</v>
      </c>
      <c r="E51" s="8">
        <v>8</v>
      </c>
      <c r="F51" s="37" t="s">
        <v>78</v>
      </c>
      <c r="G51" s="37" t="s">
        <v>159</v>
      </c>
      <c r="H51" s="132"/>
      <c r="I51" s="99" t="s">
        <v>91</v>
      </c>
      <c r="J51" s="250">
        <v>2100</v>
      </c>
      <c r="K51" s="140">
        <v>2100</v>
      </c>
      <c r="L51" s="241">
        <v>0</v>
      </c>
      <c r="M51" s="13"/>
    </row>
    <row r="52" spans="1:13" s="2" customFormat="1" ht="12.75">
      <c r="A52" s="89">
        <v>45</v>
      </c>
      <c r="B52" s="109" t="s">
        <v>17</v>
      </c>
      <c r="C52" s="8">
        <v>2</v>
      </c>
      <c r="D52" s="8">
        <v>1</v>
      </c>
      <c r="E52" s="8">
        <v>8</v>
      </c>
      <c r="F52" s="37" t="s">
        <v>78</v>
      </c>
      <c r="G52" s="37" t="s">
        <v>111</v>
      </c>
      <c r="H52" s="132"/>
      <c r="I52" s="99" t="s">
        <v>140</v>
      </c>
      <c r="J52" s="250">
        <v>6000</v>
      </c>
      <c r="K52" s="140">
        <v>6000</v>
      </c>
      <c r="L52" s="241">
        <v>3017</v>
      </c>
      <c r="M52" s="13"/>
    </row>
    <row r="53" spans="1:13" s="2" customFormat="1" ht="12.75">
      <c r="A53" s="89">
        <v>45</v>
      </c>
      <c r="B53" s="109" t="s">
        <v>17</v>
      </c>
      <c r="C53" s="8">
        <v>2</v>
      </c>
      <c r="D53" s="8">
        <v>1</v>
      </c>
      <c r="E53" s="8">
        <v>8</v>
      </c>
      <c r="F53" s="37" t="s">
        <v>78</v>
      </c>
      <c r="G53" s="37" t="s">
        <v>112</v>
      </c>
      <c r="H53" s="132"/>
      <c r="I53" s="99" t="s">
        <v>141</v>
      </c>
      <c r="J53" s="250">
        <v>0</v>
      </c>
      <c r="K53" s="140">
        <v>0</v>
      </c>
      <c r="L53" s="241">
        <v>19382</v>
      </c>
      <c r="M53" s="13"/>
    </row>
    <row r="54" spans="1:13" s="2" customFormat="1" ht="12.75">
      <c r="A54" s="89">
        <v>45</v>
      </c>
      <c r="B54" s="109" t="s">
        <v>17</v>
      </c>
      <c r="C54" s="8">
        <v>2</v>
      </c>
      <c r="D54" s="8">
        <v>1</v>
      </c>
      <c r="E54" s="8">
        <v>8</v>
      </c>
      <c r="F54" s="37" t="s">
        <v>78</v>
      </c>
      <c r="G54" s="37" t="s">
        <v>113</v>
      </c>
      <c r="H54" s="132"/>
      <c r="I54" s="99" t="s">
        <v>142</v>
      </c>
      <c r="J54" s="250">
        <v>4000</v>
      </c>
      <c r="K54" s="140">
        <v>4000</v>
      </c>
      <c r="L54" s="241">
        <v>2657</v>
      </c>
      <c r="M54" s="13"/>
    </row>
    <row r="55" spans="1:13" s="2" customFormat="1" ht="12.75">
      <c r="A55" s="89">
        <v>45</v>
      </c>
      <c r="B55" s="109" t="s">
        <v>17</v>
      </c>
      <c r="C55" s="8">
        <v>2</v>
      </c>
      <c r="D55" s="8">
        <v>1</v>
      </c>
      <c r="E55" s="8">
        <v>8</v>
      </c>
      <c r="F55" s="37" t="s">
        <v>78</v>
      </c>
      <c r="G55" s="37" t="s">
        <v>114</v>
      </c>
      <c r="H55" s="132"/>
      <c r="I55" s="99" t="s">
        <v>143</v>
      </c>
      <c r="J55" s="250">
        <v>200</v>
      </c>
      <c r="K55" s="140">
        <v>200</v>
      </c>
      <c r="L55" s="241">
        <v>6</v>
      </c>
      <c r="M55" s="13"/>
    </row>
    <row r="56" spans="1:13" s="2" customFormat="1" ht="12.75">
      <c r="A56" s="89">
        <v>45</v>
      </c>
      <c r="B56" s="109" t="s">
        <v>17</v>
      </c>
      <c r="C56" s="8">
        <v>2</v>
      </c>
      <c r="D56" s="8">
        <v>1</v>
      </c>
      <c r="E56" s="8">
        <v>8</v>
      </c>
      <c r="F56" s="37" t="s">
        <v>78</v>
      </c>
      <c r="G56" s="37" t="s">
        <v>109</v>
      </c>
      <c r="H56" s="132"/>
      <c r="I56" s="99" t="s">
        <v>144</v>
      </c>
      <c r="J56" s="250">
        <v>1300</v>
      </c>
      <c r="K56" s="140">
        <v>1300</v>
      </c>
      <c r="L56" s="241">
        <v>508</v>
      </c>
      <c r="M56" s="13"/>
    </row>
    <row r="57" spans="1:13" s="2" customFormat="1" ht="12.75">
      <c r="A57" s="89">
        <v>45</v>
      </c>
      <c r="B57" s="109" t="s">
        <v>17</v>
      </c>
      <c r="C57" s="8">
        <v>2</v>
      </c>
      <c r="D57" s="8">
        <v>1</v>
      </c>
      <c r="E57" s="8">
        <v>8</v>
      </c>
      <c r="F57" s="37" t="s">
        <v>78</v>
      </c>
      <c r="G57" s="37" t="s">
        <v>115</v>
      </c>
      <c r="H57" s="132"/>
      <c r="I57" s="99" t="s">
        <v>145</v>
      </c>
      <c r="J57" s="250">
        <v>25000</v>
      </c>
      <c r="K57" s="140">
        <v>25000</v>
      </c>
      <c r="L57" s="241">
        <v>3603</v>
      </c>
      <c r="M57" s="13"/>
    </row>
    <row r="58" spans="1:13" s="2" customFormat="1" ht="12.75">
      <c r="A58" s="89">
        <v>45</v>
      </c>
      <c r="B58" s="109" t="s">
        <v>17</v>
      </c>
      <c r="C58" s="8">
        <v>2</v>
      </c>
      <c r="D58" s="8">
        <v>1</v>
      </c>
      <c r="E58" s="8">
        <v>8</v>
      </c>
      <c r="F58" s="37" t="s">
        <v>78</v>
      </c>
      <c r="G58" s="37" t="s">
        <v>160</v>
      </c>
      <c r="H58" s="132"/>
      <c r="I58" s="99" t="s">
        <v>165</v>
      </c>
      <c r="J58" s="250">
        <v>50</v>
      </c>
      <c r="K58" s="140">
        <v>50</v>
      </c>
      <c r="L58" s="241">
        <v>0</v>
      </c>
      <c r="M58" s="13"/>
    </row>
    <row r="59" spans="1:13" s="2" customFormat="1" ht="12.75">
      <c r="A59" s="89">
        <v>45</v>
      </c>
      <c r="B59" s="109" t="s">
        <v>17</v>
      </c>
      <c r="C59" s="8">
        <v>2</v>
      </c>
      <c r="D59" s="8">
        <v>1</v>
      </c>
      <c r="E59" s="8">
        <v>8</v>
      </c>
      <c r="F59" s="37" t="s">
        <v>78</v>
      </c>
      <c r="G59" s="37" t="s">
        <v>177</v>
      </c>
      <c r="H59" s="132"/>
      <c r="I59" s="99" t="s">
        <v>178</v>
      </c>
      <c r="J59" s="250">
        <v>0</v>
      </c>
      <c r="K59" s="140">
        <v>0</v>
      </c>
      <c r="L59" s="241">
        <v>518</v>
      </c>
      <c r="M59" s="13"/>
    </row>
    <row r="60" spans="1:13" s="2" customFormat="1" ht="12.75">
      <c r="A60" s="89">
        <v>45</v>
      </c>
      <c r="B60" s="109" t="s">
        <v>17</v>
      </c>
      <c r="C60" s="8">
        <v>2</v>
      </c>
      <c r="D60" s="8">
        <v>1</v>
      </c>
      <c r="E60" s="8">
        <v>8</v>
      </c>
      <c r="F60" s="37" t="s">
        <v>78</v>
      </c>
      <c r="G60" s="37" t="s">
        <v>116</v>
      </c>
      <c r="H60" s="132"/>
      <c r="I60" s="99" t="s">
        <v>146</v>
      </c>
      <c r="J60" s="250">
        <v>2500</v>
      </c>
      <c r="K60" s="140">
        <v>2500</v>
      </c>
      <c r="L60" s="241">
        <v>0</v>
      </c>
      <c r="M60" s="13"/>
    </row>
    <row r="61" spans="1:13" s="2" customFormat="1" ht="12.75">
      <c r="A61" s="89">
        <v>45</v>
      </c>
      <c r="B61" s="109" t="s">
        <v>17</v>
      </c>
      <c r="C61" s="8">
        <v>2</v>
      </c>
      <c r="D61" s="8">
        <v>1</v>
      </c>
      <c r="E61" s="8">
        <v>8</v>
      </c>
      <c r="F61" s="37" t="s">
        <v>78</v>
      </c>
      <c r="G61" s="37" t="s">
        <v>117</v>
      </c>
      <c r="H61" s="132"/>
      <c r="I61" s="99" t="s">
        <v>147</v>
      </c>
      <c r="J61" s="250">
        <v>0</v>
      </c>
      <c r="K61" s="140">
        <v>0</v>
      </c>
      <c r="L61" s="241">
        <v>10241</v>
      </c>
      <c r="M61" s="13"/>
    </row>
    <row r="62" spans="1:13" s="2" customFormat="1" ht="12.75">
      <c r="A62" s="89">
        <v>45</v>
      </c>
      <c r="B62" s="109" t="s">
        <v>17</v>
      </c>
      <c r="C62" s="8">
        <v>2</v>
      </c>
      <c r="D62" s="8">
        <v>1</v>
      </c>
      <c r="E62" s="8">
        <v>8</v>
      </c>
      <c r="F62" s="37" t="s">
        <v>78</v>
      </c>
      <c r="G62" s="37" t="s">
        <v>118</v>
      </c>
      <c r="H62" s="132"/>
      <c r="I62" s="99" t="s">
        <v>148</v>
      </c>
      <c r="J62" s="250">
        <v>9500</v>
      </c>
      <c r="K62" s="140">
        <v>9500</v>
      </c>
      <c r="L62" s="241">
        <v>8689</v>
      </c>
      <c r="M62" s="13"/>
    </row>
    <row r="63" spans="1:13" s="2" customFormat="1" ht="12.75">
      <c r="A63" s="89">
        <v>45</v>
      </c>
      <c r="B63" s="109" t="s">
        <v>17</v>
      </c>
      <c r="C63" s="8">
        <v>2</v>
      </c>
      <c r="D63" s="8">
        <v>1</v>
      </c>
      <c r="E63" s="8">
        <v>8</v>
      </c>
      <c r="F63" s="37" t="s">
        <v>78</v>
      </c>
      <c r="G63" s="37" t="s">
        <v>149</v>
      </c>
      <c r="H63" s="132"/>
      <c r="I63" s="99" t="s">
        <v>150</v>
      </c>
      <c r="J63" s="250">
        <v>0</v>
      </c>
      <c r="K63" s="140">
        <v>0</v>
      </c>
      <c r="L63" s="241">
        <v>719</v>
      </c>
      <c r="M63" s="13"/>
    </row>
    <row r="64" spans="1:13" s="2" customFormat="1" ht="12.75">
      <c r="A64" s="89">
        <v>45</v>
      </c>
      <c r="B64" s="109" t="s">
        <v>17</v>
      </c>
      <c r="C64" s="8">
        <v>2</v>
      </c>
      <c r="D64" s="8">
        <v>1</v>
      </c>
      <c r="E64" s="8">
        <v>8</v>
      </c>
      <c r="F64" s="37" t="s">
        <v>42</v>
      </c>
      <c r="G64" s="37" t="s">
        <v>112</v>
      </c>
      <c r="H64" s="132"/>
      <c r="I64" s="99" t="s">
        <v>151</v>
      </c>
      <c r="J64" s="250">
        <v>100000</v>
      </c>
      <c r="K64" s="140">
        <v>100000</v>
      </c>
      <c r="L64" s="241">
        <v>0</v>
      </c>
      <c r="M64" s="13"/>
    </row>
    <row r="65" spans="1:13" s="2" customFormat="1" ht="12.75">
      <c r="A65" s="89">
        <v>45</v>
      </c>
      <c r="B65" s="109" t="s">
        <v>17</v>
      </c>
      <c r="C65" s="8">
        <v>2</v>
      </c>
      <c r="D65" s="8">
        <v>1</v>
      </c>
      <c r="E65" s="8">
        <v>8</v>
      </c>
      <c r="F65" s="124" t="s">
        <v>43</v>
      </c>
      <c r="G65" s="124" t="s">
        <v>161</v>
      </c>
      <c r="H65" s="133"/>
      <c r="I65" s="123" t="s">
        <v>119</v>
      </c>
      <c r="J65" s="251">
        <f>SUM(J66:J71)</f>
        <v>51800</v>
      </c>
      <c r="K65" s="141">
        <f>SUM(K66:K71)</f>
        <v>51800</v>
      </c>
      <c r="L65" s="241">
        <f>SUM(L66:L71)</f>
        <v>14121</v>
      </c>
      <c r="M65" s="11"/>
    </row>
    <row r="66" spans="1:13" s="2" customFormat="1" ht="12.75">
      <c r="A66" s="89">
        <v>45</v>
      </c>
      <c r="B66" s="109" t="s">
        <v>17</v>
      </c>
      <c r="C66" s="8">
        <v>2</v>
      </c>
      <c r="D66" s="8">
        <v>1</v>
      </c>
      <c r="E66" s="8">
        <v>8</v>
      </c>
      <c r="F66" s="37" t="s">
        <v>43</v>
      </c>
      <c r="G66" s="37" t="s">
        <v>105</v>
      </c>
      <c r="H66" s="132"/>
      <c r="I66" s="99" t="s">
        <v>152</v>
      </c>
      <c r="J66" s="250">
        <v>0</v>
      </c>
      <c r="K66" s="140">
        <v>0</v>
      </c>
      <c r="L66" s="241">
        <v>19</v>
      </c>
      <c r="M66" s="13"/>
    </row>
    <row r="67" spans="1:13" s="2" customFormat="1" ht="12.75">
      <c r="A67" s="89">
        <v>45</v>
      </c>
      <c r="B67" s="109" t="s">
        <v>17</v>
      </c>
      <c r="C67" s="8">
        <v>2</v>
      </c>
      <c r="D67" s="8">
        <v>1</v>
      </c>
      <c r="E67" s="8">
        <v>8</v>
      </c>
      <c r="F67" s="37" t="s">
        <v>43</v>
      </c>
      <c r="G67" s="37" t="s">
        <v>112</v>
      </c>
      <c r="H67" s="132"/>
      <c r="I67" s="99" t="s">
        <v>153</v>
      </c>
      <c r="J67" s="250">
        <v>1000</v>
      </c>
      <c r="K67" s="140">
        <v>1000</v>
      </c>
      <c r="L67" s="241">
        <v>0</v>
      </c>
      <c r="M67" s="13"/>
    </row>
    <row r="68" spans="1:13" s="2" customFormat="1" ht="12.75">
      <c r="A68" s="89">
        <v>45</v>
      </c>
      <c r="B68" s="109" t="s">
        <v>17</v>
      </c>
      <c r="C68" s="8">
        <v>2</v>
      </c>
      <c r="D68" s="8">
        <v>1</v>
      </c>
      <c r="E68" s="8">
        <v>8</v>
      </c>
      <c r="F68" s="37" t="s">
        <v>43</v>
      </c>
      <c r="G68" s="37" t="s">
        <v>108</v>
      </c>
      <c r="H68" s="132"/>
      <c r="I68" s="99" t="s">
        <v>158</v>
      </c>
      <c r="J68" s="250">
        <v>400</v>
      </c>
      <c r="K68" s="140">
        <v>400</v>
      </c>
      <c r="L68" s="241">
        <v>386</v>
      </c>
      <c r="M68" s="13"/>
    </row>
    <row r="69" spans="1:13" s="2" customFormat="1" ht="12.75">
      <c r="A69" s="89">
        <v>45</v>
      </c>
      <c r="B69" s="109" t="s">
        <v>17</v>
      </c>
      <c r="C69" s="8">
        <v>2</v>
      </c>
      <c r="D69" s="8">
        <v>1</v>
      </c>
      <c r="E69" s="8">
        <v>8</v>
      </c>
      <c r="F69" s="37" t="s">
        <v>43</v>
      </c>
      <c r="G69" s="37" t="s">
        <v>113</v>
      </c>
      <c r="H69" s="132"/>
      <c r="I69" s="99" t="s">
        <v>154</v>
      </c>
      <c r="J69" s="250">
        <v>50000</v>
      </c>
      <c r="K69" s="140">
        <v>50000</v>
      </c>
      <c r="L69" s="241">
        <v>13440</v>
      </c>
      <c r="M69" s="13"/>
    </row>
    <row r="70" spans="1:13" s="2" customFormat="1" ht="14.25" customHeight="1">
      <c r="A70" s="89">
        <v>45</v>
      </c>
      <c r="B70" s="109" t="s">
        <v>17</v>
      </c>
      <c r="C70" s="8">
        <v>2</v>
      </c>
      <c r="D70" s="8">
        <v>1</v>
      </c>
      <c r="E70" s="8">
        <v>8</v>
      </c>
      <c r="F70" s="37" t="s">
        <v>43</v>
      </c>
      <c r="G70" s="37" t="s">
        <v>114</v>
      </c>
      <c r="H70" s="132"/>
      <c r="I70" s="99" t="s">
        <v>155</v>
      </c>
      <c r="J70" s="250">
        <v>200</v>
      </c>
      <c r="K70" s="140">
        <v>200</v>
      </c>
      <c r="L70" s="241">
        <v>162</v>
      </c>
      <c r="M70" s="13"/>
    </row>
    <row r="71" spans="1:13" s="2" customFormat="1" ht="18" customHeight="1">
      <c r="A71" s="89">
        <v>45</v>
      </c>
      <c r="B71" s="109" t="s">
        <v>17</v>
      </c>
      <c r="C71" s="8">
        <v>2</v>
      </c>
      <c r="D71" s="8">
        <v>1</v>
      </c>
      <c r="E71" s="8">
        <v>8</v>
      </c>
      <c r="F71" s="37" t="s">
        <v>43</v>
      </c>
      <c r="G71" s="37" t="s">
        <v>116</v>
      </c>
      <c r="H71" s="132"/>
      <c r="I71" s="99" t="s">
        <v>156</v>
      </c>
      <c r="J71" s="250">
        <v>200</v>
      </c>
      <c r="K71" s="140">
        <v>200</v>
      </c>
      <c r="L71" s="241">
        <v>114</v>
      </c>
      <c r="M71" s="13"/>
    </row>
    <row r="72" spans="1:14" ht="12.75">
      <c r="A72" s="32">
        <v>45</v>
      </c>
      <c r="B72" s="109" t="s">
        <v>17</v>
      </c>
      <c r="C72" s="8">
        <v>2</v>
      </c>
      <c r="D72" s="8">
        <v>1</v>
      </c>
      <c r="E72" s="8">
        <v>8</v>
      </c>
      <c r="F72" s="37" t="s">
        <v>44</v>
      </c>
      <c r="G72" s="37" t="s">
        <v>100</v>
      </c>
      <c r="H72" s="132"/>
      <c r="I72" s="99" t="s">
        <v>157</v>
      </c>
      <c r="J72" s="250">
        <v>3500</v>
      </c>
      <c r="K72" s="140">
        <v>3500</v>
      </c>
      <c r="L72" s="241">
        <v>95</v>
      </c>
      <c r="M72" s="13"/>
      <c r="N72" s="2"/>
    </row>
    <row r="73" spans="1:14" ht="12.75">
      <c r="A73" s="89">
        <v>45</v>
      </c>
      <c r="B73" s="109" t="s">
        <v>17</v>
      </c>
      <c r="C73" s="8">
        <v>2</v>
      </c>
      <c r="D73" s="8">
        <v>1</v>
      </c>
      <c r="E73" s="8">
        <v>8</v>
      </c>
      <c r="F73" s="37" t="s">
        <v>45</v>
      </c>
      <c r="G73" s="37" t="s">
        <v>161</v>
      </c>
      <c r="H73" s="132"/>
      <c r="I73" s="99" t="s">
        <v>54</v>
      </c>
      <c r="J73" s="250">
        <v>6500</v>
      </c>
      <c r="K73" s="140">
        <v>6500</v>
      </c>
      <c r="L73" s="241">
        <v>275</v>
      </c>
      <c r="M73" s="13"/>
      <c r="N73" s="2"/>
    </row>
    <row r="74" spans="1:14" ht="12.75">
      <c r="A74" s="89">
        <v>45</v>
      </c>
      <c r="B74" s="109" t="s">
        <v>17</v>
      </c>
      <c r="C74" s="8">
        <v>2</v>
      </c>
      <c r="D74" s="8">
        <v>1</v>
      </c>
      <c r="E74" s="8">
        <v>8</v>
      </c>
      <c r="F74" s="37" t="s">
        <v>46</v>
      </c>
      <c r="G74" s="37" t="s">
        <v>161</v>
      </c>
      <c r="H74" s="132"/>
      <c r="I74" s="99" t="s">
        <v>55</v>
      </c>
      <c r="J74" s="250">
        <v>10000</v>
      </c>
      <c r="K74" s="140">
        <v>10000</v>
      </c>
      <c r="L74" s="241">
        <v>0</v>
      </c>
      <c r="M74" s="13"/>
      <c r="N74" s="2"/>
    </row>
    <row r="75" spans="1:14" ht="13.5" thickBot="1">
      <c r="A75" s="90">
        <v>45</v>
      </c>
      <c r="B75" s="109" t="s">
        <v>17</v>
      </c>
      <c r="C75" s="27">
        <v>2</v>
      </c>
      <c r="D75" s="27">
        <v>1</v>
      </c>
      <c r="E75" s="27">
        <v>8</v>
      </c>
      <c r="F75" s="41" t="s">
        <v>47</v>
      </c>
      <c r="G75" s="41" t="s">
        <v>161</v>
      </c>
      <c r="H75" s="134"/>
      <c r="I75" s="100" t="s">
        <v>56</v>
      </c>
      <c r="J75" s="252">
        <v>3700</v>
      </c>
      <c r="K75" s="258">
        <v>3700</v>
      </c>
      <c r="L75" s="255">
        <v>0</v>
      </c>
      <c r="M75" s="13"/>
      <c r="N75" s="2"/>
    </row>
    <row r="76" spans="1:14" ht="16.5" thickBot="1">
      <c r="A76" s="110"/>
      <c r="B76" s="3"/>
      <c r="C76" s="3"/>
      <c r="D76" s="66" t="s">
        <v>8</v>
      </c>
      <c r="E76" s="3"/>
      <c r="F76" s="64"/>
      <c r="G76" s="23"/>
      <c r="H76" s="23"/>
      <c r="I76" s="77"/>
      <c r="J76" s="77">
        <f>SUM(J22:J75)-J28-J31-J46-J65</f>
        <v>478923</v>
      </c>
      <c r="K76" s="77">
        <f>SUM(K22:K75)-K28-K31-K46-K65</f>
        <v>478923</v>
      </c>
      <c r="L76" s="77">
        <f>SUM(L22:L75)-L28-L31-L46-L65+L64</f>
        <v>140078</v>
      </c>
      <c r="M76" s="13"/>
      <c r="N76" s="2"/>
    </row>
    <row r="78" ht="12.75">
      <c r="A78" t="s">
        <v>174</v>
      </c>
    </row>
    <row r="79" spans="1:9" ht="12.75">
      <c r="A79" t="s">
        <v>67</v>
      </c>
      <c r="H79" t="s">
        <v>176</v>
      </c>
      <c r="I79" t="s">
        <v>175</v>
      </c>
    </row>
  </sheetData>
  <sheetProtection/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23"/>
  <sheetViews>
    <sheetView zoomScalePageLayoutView="0" workbookViewId="0" topLeftCell="A2">
      <selection activeCell="G35" sqref="G35"/>
    </sheetView>
  </sheetViews>
  <sheetFormatPr defaultColWidth="9.140625" defaultRowHeight="12.75"/>
  <cols>
    <col min="1" max="1" width="5.421875" style="0" customWidth="1"/>
    <col min="2" max="2" width="7.28125" style="0" customWidth="1"/>
    <col min="3" max="3" width="6.57421875" style="0" customWidth="1"/>
    <col min="4" max="4" width="23.140625" style="0" customWidth="1"/>
    <col min="5" max="5" width="13.8515625" style="0" customWidth="1"/>
    <col min="6" max="6" width="13.57421875" style="0" customWidth="1"/>
    <col min="7" max="7" width="16.8515625" style="0" customWidth="1"/>
    <col min="8" max="8" width="15.57421875" style="0" customWidth="1"/>
    <col min="9" max="9" width="8.8515625" style="0" customWidth="1"/>
    <col min="10" max="10" width="11.8515625" style="0" customWidth="1"/>
    <col min="11" max="11" width="15.7109375" style="0" customWidth="1"/>
    <col min="12" max="12" width="20.57421875" style="0" customWidth="1"/>
    <col min="13" max="13" width="15.140625" style="0" customWidth="1"/>
  </cols>
  <sheetData>
    <row r="1" ht="8.25" customHeight="1"/>
    <row r="2" spans="2:9" ht="18" customHeight="1">
      <c r="B2" s="1" t="s">
        <v>250</v>
      </c>
      <c r="C2" s="1"/>
      <c r="E2" s="1"/>
      <c r="F2" s="1"/>
      <c r="I2" s="5"/>
    </row>
    <row r="3" spans="2:9" s="6" customFormat="1" ht="13.5" customHeight="1" thickBot="1">
      <c r="B3" s="9"/>
      <c r="C3" s="9"/>
      <c r="D3" s="9"/>
      <c r="E3" s="9"/>
      <c r="F3" s="9"/>
      <c r="G3" s="368" t="s">
        <v>66</v>
      </c>
      <c r="I3" s="9"/>
    </row>
    <row r="4" spans="1:13" s="2" customFormat="1" ht="15.75" customHeight="1" thickBot="1">
      <c r="A4" s="110"/>
      <c r="B4" s="477" t="s">
        <v>262</v>
      </c>
      <c r="C4" s="477"/>
      <c r="D4" s="478"/>
      <c r="E4" s="4"/>
      <c r="F4" s="23"/>
      <c r="G4" s="24"/>
      <c r="H4" s="6"/>
      <c r="I4" s="354"/>
      <c r="M4" s="6"/>
    </row>
    <row r="5" spans="1:7" s="6" customFormat="1" ht="12.75">
      <c r="A5" s="115" t="s">
        <v>22</v>
      </c>
      <c r="B5" s="111" t="s">
        <v>0</v>
      </c>
      <c r="C5" s="118" t="s">
        <v>2</v>
      </c>
      <c r="D5" s="43" t="s">
        <v>4</v>
      </c>
      <c r="E5" s="138" t="s">
        <v>23</v>
      </c>
      <c r="F5" s="138" t="s">
        <v>6</v>
      </c>
      <c r="G5" s="355" t="s">
        <v>7</v>
      </c>
    </row>
    <row r="6" spans="1:9" s="6" customFormat="1" ht="12.75">
      <c r="A6" s="32"/>
      <c r="B6" s="7"/>
      <c r="C6" s="26"/>
      <c r="D6" s="26"/>
      <c r="E6" s="145" t="s">
        <v>24</v>
      </c>
      <c r="F6" s="145" t="s">
        <v>25</v>
      </c>
      <c r="G6" s="254" t="s">
        <v>265</v>
      </c>
      <c r="I6" s="12"/>
    </row>
    <row r="7" spans="1:12" s="2" customFormat="1" ht="15.75" thickBot="1">
      <c r="A7" s="96" t="s">
        <v>1</v>
      </c>
      <c r="B7" s="106" t="s">
        <v>3</v>
      </c>
      <c r="C7" s="35" t="s">
        <v>5</v>
      </c>
      <c r="D7" s="128" t="s">
        <v>14</v>
      </c>
      <c r="E7" s="136">
        <v>1</v>
      </c>
      <c r="F7" s="136">
        <v>2</v>
      </c>
      <c r="G7" s="356">
        <v>3</v>
      </c>
      <c r="H7" s="6"/>
      <c r="I7" s="14"/>
      <c r="L7" s="462"/>
    </row>
    <row r="8" spans="1:12" s="2" customFormat="1" ht="15">
      <c r="A8" s="340">
        <v>45</v>
      </c>
      <c r="B8" s="344">
        <v>400</v>
      </c>
      <c r="C8" s="332" t="s">
        <v>161</v>
      </c>
      <c r="D8" s="366" t="s">
        <v>197</v>
      </c>
      <c r="E8" s="467">
        <f>SUM(E9,E12)</f>
        <v>15000000</v>
      </c>
      <c r="F8" s="357">
        <f>SUM(F9,F12)</f>
        <v>15000000</v>
      </c>
      <c r="G8" s="471">
        <f>SUM(G9,G12)</f>
        <v>10419027.45</v>
      </c>
      <c r="H8" s="6"/>
      <c r="I8" s="14"/>
      <c r="L8" s="460"/>
    </row>
    <row r="9" spans="1:13" s="2" customFormat="1" ht="15.75">
      <c r="A9" s="32">
        <v>45</v>
      </c>
      <c r="B9" s="102">
        <v>440</v>
      </c>
      <c r="C9" s="127" t="s">
        <v>161</v>
      </c>
      <c r="D9" s="146" t="s">
        <v>59</v>
      </c>
      <c r="E9" s="468">
        <v>15000000</v>
      </c>
      <c r="F9" s="143">
        <v>15000000</v>
      </c>
      <c r="G9" s="472"/>
      <c r="H9" s="11"/>
      <c r="I9" s="14"/>
      <c r="L9" s="459"/>
      <c r="M9" s="14"/>
    </row>
    <row r="10" spans="1:13" s="2" customFormat="1" ht="13.5" customHeight="1">
      <c r="A10" s="119"/>
      <c r="B10" s="103"/>
      <c r="C10" s="315"/>
      <c r="D10" s="149" t="s">
        <v>60</v>
      </c>
      <c r="E10" s="469"/>
      <c r="F10" s="141"/>
      <c r="G10" s="473"/>
      <c r="H10" s="11"/>
      <c r="I10" s="87"/>
      <c r="L10" s="87"/>
      <c r="M10" s="87"/>
    </row>
    <row r="11" spans="1:13" s="2" customFormat="1" ht="13.5" customHeight="1">
      <c r="A11" s="90">
        <v>45</v>
      </c>
      <c r="B11" s="105">
        <v>452</v>
      </c>
      <c r="C11" s="485" t="s">
        <v>161</v>
      </c>
      <c r="D11" s="482" t="s">
        <v>266</v>
      </c>
      <c r="E11" s="470">
        <v>0</v>
      </c>
      <c r="F11" s="242">
        <v>0</v>
      </c>
      <c r="G11" s="474">
        <v>2745</v>
      </c>
      <c r="H11" s="11"/>
      <c r="I11" s="87"/>
      <c r="L11" s="87"/>
      <c r="M11" s="87"/>
    </row>
    <row r="12" spans="1:13" s="2" customFormat="1" ht="13.5" customHeight="1" thickBot="1">
      <c r="A12" s="90">
        <v>45</v>
      </c>
      <c r="B12" s="105">
        <v>456</v>
      </c>
      <c r="C12" s="479" t="s">
        <v>161</v>
      </c>
      <c r="D12" s="480" t="s">
        <v>62</v>
      </c>
      <c r="E12" s="483">
        <v>0</v>
      </c>
      <c r="F12" s="144">
        <v>0</v>
      </c>
      <c r="G12" s="484">
        <v>10419027.45</v>
      </c>
      <c r="H12" s="11"/>
      <c r="I12" s="87"/>
      <c r="L12" s="87"/>
      <c r="M12" s="87"/>
    </row>
    <row r="13" spans="1:13" s="6" customFormat="1" ht="16.5" customHeight="1" thickBot="1">
      <c r="A13" s="351"/>
      <c r="B13" s="347"/>
      <c r="C13" s="347"/>
      <c r="D13" s="458" t="s">
        <v>8</v>
      </c>
      <c r="E13" s="476">
        <f>SUM(E9:E12)</f>
        <v>15000000</v>
      </c>
      <c r="F13" s="358">
        <f>SUM(F9:F12)</f>
        <v>15000000</v>
      </c>
      <c r="G13" s="475">
        <f>SUM(G9:G12)</f>
        <v>10421772.45</v>
      </c>
      <c r="H13" s="243"/>
      <c r="I13" s="88"/>
      <c r="L13" s="88"/>
      <c r="M13" s="88"/>
    </row>
    <row r="14" spans="2:12" s="2" customFormat="1" ht="12.75" customHeight="1" thickBot="1">
      <c r="B14" s="6"/>
      <c r="C14" s="6"/>
      <c r="D14" s="6"/>
      <c r="E14" s="6"/>
      <c r="F14" s="17"/>
      <c r="H14" s="13"/>
      <c r="I14" s="14"/>
      <c r="K14" s="368" t="s">
        <v>198</v>
      </c>
      <c r="L14" s="6"/>
    </row>
    <row r="15" spans="1:12" s="2" customFormat="1" ht="17.25" customHeight="1" thickBot="1">
      <c r="A15" s="110"/>
      <c r="B15" s="22" t="s">
        <v>263</v>
      </c>
      <c r="C15" s="22"/>
      <c r="D15" s="56"/>
      <c r="E15" s="4"/>
      <c r="F15" s="23"/>
      <c r="G15" s="23"/>
      <c r="H15" s="38"/>
      <c r="I15" s="39"/>
      <c r="J15" s="23"/>
      <c r="K15" s="24"/>
      <c r="L15" s="6"/>
    </row>
    <row r="16" spans="1:12" s="2" customFormat="1" ht="12.75">
      <c r="A16" s="115" t="s">
        <v>22</v>
      </c>
      <c r="B16" s="111" t="s">
        <v>10</v>
      </c>
      <c r="C16" s="43" t="s">
        <v>11</v>
      </c>
      <c r="D16" s="43" t="s">
        <v>12</v>
      </c>
      <c r="E16" s="43" t="s">
        <v>13</v>
      </c>
      <c r="F16" s="84" t="s">
        <v>0</v>
      </c>
      <c r="G16" s="112" t="s">
        <v>2</v>
      </c>
      <c r="H16" s="362" t="s">
        <v>4</v>
      </c>
      <c r="I16" s="364" t="s">
        <v>26</v>
      </c>
      <c r="J16" s="138" t="s">
        <v>6</v>
      </c>
      <c r="K16" s="355" t="s">
        <v>7</v>
      </c>
      <c r="L16" s="6"/>
    </row>
    <row r="17" spans="1:12" s="2" customFormat="1" ht="12.75">
      <c r="A17" s="32"/>
      <c r="B17" s="6"/>
      <c r="C17" s="29"/>
      <c r="D17" s="29"/>
      <c r="E17" s="29"/>
      <c r="F17" s="44"/>
      <c r="G17" s="45"/>
      <c r="H17" s="359"/>
      <c r="I17" s="365" t="s">
        <v>24</v>
      </c>
      <c r="J17" s="135" t="s">
        <v>25</v>
      </c>
      <c r="K17" s="254" t="s">
        <v>265</v>
      </c>
      <c r="L17" s="6"/>
    </row>
    <row r="18" spans="1:12" s="2" customFormat="1" ht="13.5" thickBot="1">
      <c r="A18" s="96" t="s">
        <v>1</v>
      </c>
      <c r="B18" s="107" t="s">
        <v>3</v>
      </c>
      <c r="C18" s="34" t="s">
        <v>5</v>
      </c>
      <c r="D18" s="34" t="s">
        <v>14</v>
      </c>
      <c r="E18" s="34" t="s">
        <v>15</v>
      </c>
      <c r="F18" s="40" t="s">
        <v>27</v>
      </c>
      <c r="G18" s="34" t="s">
        <v>16</v>
      </c>
      <c r="H18" s="363" t="s">
        <v>28</v>
      </c>
      <c r="I18" s="288">
        <v>1</v>
      </c>
      <c r="J18" s="137">
        <v>2</v>
      </c>
      <c r="K18" s="49">
        <v>3</v>
      </c>
      <c r="L18" s="6"/>
    </row>
    <row r="19" spans="1:13" s="2" customFormat="1" ht="13.5" thickBot="1">
      <c r="A19" s="30">
        <v>45</v>
      </c>
      <c r="B19" s="108" t="s">
        <v>17</v>
      </c>
      <c r="C19" s="27">
        <v>2</v>
      </c>
      <c r="D19" s="65">
        <v>1</v>
      </c>
      <c r="E19" s="27">
        <v>8</v>
      </c>
      <c r="F19" s="446" t="s">
        <v>61</v>
      </c>
      <c r="G19" s="45"/>
      <c r="H19" s="359" t="s">
        <v>65</v>
      </c>
      <c r="I19" s="360">
        <v>0</v>
      </c>
      <c r="J19" s="360">
        <v>0</v>
      </c>
      <c r="K19" s="68"/>
      <c r="L19" s="11"/>
      <c r="M19" s="101"/>
    </row>
    <row r="20" spans="1:13" s="2" customFormat="1" ht="15" thickBot="1">
      <c r="A20" s="346"/>
      <c r="B20" s="347"/>
      <c r="C20" s="347"/>
      <c r="D20" s="345" t="s">
        <v>8</v>
      </c>
      <c r="E20" s="347"/>
      <c r="F20" s="348"/>
      <c r="G20" s="349"/>
      <c r="H20" s="350"/>
      <c r="I20" s="361">
        <f>SUM(I19:I19)</f>
        <v>0</v>
      </c>
      <c r="J20" s="361">
        <f>SUM(J19:J19)</f>
        <v>0</v>
      </c>
      <c r="K20" s="393">
        <f>K19</f>
        <v>0</v>
      </c>
      <c r="L20" s="11"/>
      <c r="M20" s="14"/>
    </row>
    <row r="21" spans="1:13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.75">
      <c r="A22" t="s">
        <v>268</v>
      </c>
      <c r="M22" s="2"/>
    </row>
    <row r="23" ht="12.75">
      <c r="A23" t="s">
        <v>261</v>
      </c>
    </row>
  </sheetData>
  <sheetProtection/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21"/>
  <sheetViews>
    <sheetView zoomScalePageLayoutView="0" workbookViewId="0" topLeftCell="A1">
      <selection activeCell="K103" sqref="K103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8.140625" style="0" customWidth="1"/>
    <col min="4" max="4" width="36.57421875" style="0" customWidth="1"/>
    <col min="5" max="5" width="12.421875" style="0" customWidth="1"/>
    <col min="6" max="6" width="16.28125" style="0" customWidth="1"/>
    <col min="7" max="7" width="26.8515625" style="0" customWidth="1"/>
    <col min="8" max="8" width="24.00390625" style="0" customWidth="1"/>
    <col min="9" max="9" width="16.28125" style="0" customWidth="1"/>
    <col min="10" max="10" width="14.421875" style="0" customWidth="1"/>
    <col min="11" max="11" width="20.28125" style="0" customWidth="1"/>
  </cols>
  <sheetData>
    <row r="1" spans="1:11" ht="12.75">
      <c r="A1" s="2"/>
      <c r="B1" s="10"/>
      <c r="C1" s="10"/>
      <c r="D1" s="10"/>
      <c r="E1" s="9"/>
      <c r="F1" s="10"/>
      <c r="G1" s="10"/>
      <c r="H1" s="10"/>
      <c r="I1" s="9"/>
      <c r="J1" s="2"/>
      <c r="K1" s="2"/>
    </row>
    <row r="2" spans="2:9" ht="16.5" thickBot="1">
      <c r="B2" s="1"/>
      <c r="D2" s="1" t="s">
        <v>251</v>
      </c>
      <c r="E2" s="1"/>
      <c r="G2" s="367" t="s">
        <v>198</v>
      </c>
      <c r="I2" s="5"/>
    </row>
    <row r="3" spans="1:11" ht="13.5" thickBot="1">
      <c r="A3" s="110"/>
      <c r="B3" s="4"/>
      <c r="C3" s="22"/>
      <c r="D3" s="4" t="s">
        <v>255</v>
      </c>
      <c r="E3" s="21" t="s">
        <v>71</v>
      </c>
      <c r="F3" s="22"/>
      <c r="G3" s="91"/>
      <c r="H3" s="10"/>
      <c r="I3" s="9"/>
      <c r="J3" s="2"/>
      <c r="K3" s="2"/>
    </row>
    <row r="4" spans="1:11" ht="12.75">
      <c r="A4" s="30" t="s">
        <v>22</v>
      </c>
      <c r="B4" s="6" t="s">
        <v>0</v>
      </c>
      <c r="C4" s="28" t="s">
        <v>2</v>
      </c>
      <c r="D4" s="29" t="s">
        <v>4</v>
      </c>
      <c r="E4" s="138" t="s">
        <v>23</v>
      </c>
      <c r="F4" s="6" t="s">
        <v>6</v>
      </c>
      <c r="G4" s="514" t="s">
        <v>201</v>
      </c>
      <c r="H4" s="6"/>
      <c r="I4" s="6"/>
      <c r="J4" s="6"/>
      <c r="K4" s="6"/>
    </row>
    <row r="5" spans="1:11" ht="12.75">
      <c r="A5" s="30"/>
      <c r="B5" s="7"/>
      <c r="C5" s="26"/>
      <c r="D5" s="26"/>
      <c r="E5" s="145" t="s">
        <v>24</v>
      </c>
      <c r="F5" s="7" t="s">
        <v>25</v>
      </c>
      <c r="G5" s="515" t="s">
        <v>272</v>
      </c>
      <c r="H5" s="11"/>
      <c r="I5" s="12"/>
      <c r="J5" s="6"/>
      <c r="K5" s="6"/>
    </row>
    <row r="6" spans="1:11" ht="13.5" thickBot="1">
      <c r="A6" s="96" t="s">
        <v>1</v>
      </c>
      <c r="B6" s="106" t="s">
        <v>3</v>
      </c>
      <c r="C6" s="35" t="s">
        <v>5</v>
      </c>
      <c r="D6" s="128" t="s">
        <v>14</v>
      </c>
      <c r="E6" s="136">
        <v>1</v>
      </c>
      <c r="F6" s="150">
        <v>2</v>
      </c>
      <c r="G6" s="136">
        <v>3</v>
      </c>
      <c r="H6" s="13" t="s">
        <v>199</v>
      </c>
      <c r="I6" s="14"/>
      <c r="J6" s="2"/>
      <c r="K6" s="2"/>
    </row>
    <row r="7" spans="1:11" ht="14.25">
      <c r="A7" s="308">
        <v>46</v>
      </c>
      <c r="B7" s="309">
        <v>200</v>
      </c>
      <c r="C7" s="315" t="s">
        <v>161</v>
      </c>
      <c r="D7" s="343" t="s">
        <v>187</v>
      </c>
      <c r="E7" s="314">
        <f>SUM(E8,E12,E15,E19,E22)</f>
        <v>575150000</v>
      </c>
      <c r="F7" s="314">
        <f>SUM(F8,F12,F15,F19,F22)</f>
        <v>571153000</v>
      </c>
      <c r="G7" s="314">
        <f>SUM(G8,G12,G15,G19,G22)</f>
        <v>390203000</v>
      </c>
      <c r="H7" s="13"/>
      <c r="I7" s="481"/>
      <c r="J7" s="2"/>
      <c r="K7" s="2"/>
    </row>
    <row r="8" spans="1:11" ht="14.25">
      <c r="A8" s="339">
        <v>46</v>
      </c>
      <c r="B8" s="310">
        <v>210</v>
      </c>
      <c r="C8" s="268" t="s">
        <v>161</v>
      </c>
      <c r="D8" s="394" t="s">
        <v>188</v>
      </c>
      <c r="E8" s="274">
        <f>SUM(E9:E11)</f>
        <v>291900000</v>
      </c>
      <c r="F8" s="274">
        <f>SUM(F9:F11)</f>
        <v>291900000</v>
      </c>
      <c r="G8" s="274">
        <f>SUM(G9:G11)</f>
        <v>290900000</v>
      </c>
      <c r="H8" s="13"/>
      <c r="I8" s="14"/>
      <c r="J8" s="2"/>
      <c r="K8" s="2"/>
    </row>
    <row r="9" spans="1:11" ht="14.25">
      <c r="A9" s="519">
        <v>46</v>
      </c>
      <c r="B9" s="516">
        <v>211</v>
      </c>
      <c r="C9" s="37" t="s">
        <v>100</v>
      </c>
      <c r="D9" s="147" t="s">
        <v>120</v>
      </c>
      <c r="E9" s="141">
        <v>1000000</v>
      </c>
      <c r="F9" s="141">
        <v>1000000</v>
      </c>
      <c r="G9" s="141">
        <v>0</v>
      </c>
      <c r="H9" s="13"/>
      <c r="I9" s="14"/>
      <c r="J9" s="2"/>
      <c r="K9" s="2"/>
    </row>
    <row r="10" spans="1:11" ht="14.25">
      <c r="A10" s="519">
        <v>46</v>
      </c>
      <c r="B10" s="516">
        <v>212</v>
      </c>
      <c r="C10" s="37" t="s">
        <v>101</v>
      </c>
      <c r="D10" s="147" t="s">
        <v>121</v>
      </c>
      <c r="E10" s="141">
        <v>280000000</v>
      </c>
      <c r="F10" s="141">
        <v>280000000</v>
      </c>
      <c r="G10" s="141">
        <v>280000000</v>
      </c>
      <c r="H10" s="13"/>
      <c r="I10" s="14"/>
      <c r="J10" s="2"/>
      <c r="K10" s="2"/>
    </row>
    <row r="11" spans="1:11" ht="14.25">
      <c r="A11" s="519">
        <v>46</v>
      </c>
      <c r="B11" s="516">
        <v>212</v>
      </c>
      <c r="C11" s="37" t="s">
        <v>100</v>
      </c>
      <c r="D11" s="147" t="s">
        <v>122</v>
      </c>
      <c r="E11" s="141">
        <v>10900000</v>
      </c>
      <c r="F11" s="141">
        <v>10900000</v>
      </c>
      <c r="G11" s="141">
        <v>10900000</v>
      </c>
      <c r="H11" s="13"/>
      <c r="I11" s="14"/>
      <c r="J11" s="2"/>
      <c r="K11" s="2"/>
    </row>
    <row r="12" spans="1:11" ht="14.25">
      <c r="A12" s="339">
        <v>46</v>
      </c>
      <c r="B12" s="310">
        <v>220</v>
      </c>
      <c r="C12" s="268" t="s">
        <v>161</v>
      </c>
      <c r="D12" s="311" t="s">
        <v>252</v>
      </c>
      <c r="E12" s="274">
        <f>SUM(E13,E14)</f>
        <v>6100000</v>
      </c>
      <c r="F12" s="274">
        <f>SUM(F13,F14)</f>
        <v>6100000</v>
      </c>
      <c r="G12" s="274">
        <f>SUM(G13,G14)</f>
        <v>5100000</v>
      </c>
      <c r="H12" s="13"/>
      <c r="I12" s="14"/>
      <c r="J12" s="2"/>
      <c r="K12" s="2"/>
    </row>
    <row r="13" spans="1:11" ht="14.25">
      <c r="A13" s="519">
        <v>46</v>
      </c>
      <c r="B13" s="516">
        <v>222</v>
      </c>
      <c r="C13" s="37" t="s">
        <v>100</v>
      </c>
      <c r="D13" s="147" t="s">
        <v>253</v>
      </c>
      <c r="E13" s="141">
        <v>3000000</v>
      </c>
      <c r="F13" s="141">
        <v>3000000</v>
      </c>
      <c r="G13" s="141">
        <v>2000000</v>
      </c>
      <c r="H13" s="13"/>
      <c r="I13" s="10"/>
      <c r="J13" s="2"/>
      <c r="K13" s="486"/>
    </row>
    <row r="14" spans="1:11" ht="14.25">
      <c r="A14" s="519">
        <v>46</v>
      </c>
      <c r="B14" s="516">
        <v>223</v>
      </c>
      <c r="C14" s="37" t="s">
        <v>161</v>
      </c>
      <c r="D14" s="147" t="s">
        <v>64</v>
      </c>
      <c r="E14" s="141">
        <v>3100000</v>
      </c>
      <c r="F14" s="141">
        <v>3100000</v>
      </c>
      <c r="G14" s="141">
        <v>3100000</v>
      </c>
      <c r="H14" s="13"/>
      <c r="I14" s="509"/>
      <c r="J14" s="2"/>
      <c r="K14" s="486"/>
    </row>
    <row r="15" spans="1:11" ht="14.25">
      <c r="A15" s="339">
        <v>46</v>
      </c>
      <c r="B15" s="310">
        <v>230</v>
      </c>
      <c r="C15" s="268" t="s">
        <v>161</v>
      </c>
      <c r="D15" s="311" t="s">
        <v>190</v>
      </c>
      <c r="E15" s="274">
        <f>SUM(E16,E17)</f>
        <v>239650000</v>
      </c>
      <c r="F15" s="274">
        <f>SUM(F16,F17)</f>
        <v>235653000</v>
      </c>
      <c r="G15" s="274">
        <f>SUM(G16,G17)</f>
        <v>37003000</v>
      </c>
      <c r="H15" s="13"/>
      <c r="I15" s="509"/>
      <c r="J15" s="2"/>
      <c r="K15" s="486"/>
    </row>
    <row r="16" spans="1:11" ht="15">
      <c r="A16" s="519">
        <v>46</v>
      </c>
      <c r="B16" s="516">
        <v>231</v>
      </c>
      <c r="C16" s="37" t="s">
        <v>161</v>
      </c>
      <c r="D16" s="147" t="s">
        <v>31</v>
      </c>
      <c r="E16" s="141">
        <v>1650000</v>
      </c>
      <c r="F16" s="141">
        <v>1650000</v>
      </c>
      <c r="G16" s="141">
        <v>3000000</v>
      </c>
      <c r="H16" s="13"/>
      <c r="I16" s="486"/>
      <c r="J16" s="2"/>
      <c r="K16" s="384"/>
    </row>
    <row r="17" spans="1:11" ht="15.75">
      <c r="A17" s="519">
        <v>46</v>
      </c>
      <c r="B17" s="516">
        <v>233</v>
      </c>
      <c r="C17" s="37" t="s">
        <v>102</v>
      </c>
      <c r="D17" s="147" t="s">
        <v>249</v>
      </c>
      <c r="E17" s="141">
        <v>238000000</v>
      </c>
      <c r="F17" s="141">
        <v>234003000</v>
      </c>
      <c r="G17" s="141">
        <v>34003000</v>
      </c>
      <c r="H17" s="13"/>
      <c r="I17" s="507"/>
      <c r="J17" s="2"/>
      <c r="K17" s="459"/>
    </row>
    <row r="18" spans="1:11" ht="15.75">
      <c r="A18" s="519">
        <v>46</v>
      </c>
      <c r="B18" s="516">
        <v>239</v>
      </c>
      <c r="C18" s="37" t="s">
        <v>161</v>
      </c>
      <c r="D18" s="147" t="s">
        <v>32</v>
      </c>
      <c r="E18" s="141">
        <v>0</v>
      </c>
      <c r="F18" s="141">
        <v>0</v>
      </c>
      <c r="G18" s="141">
        <v>0</v>
      </c>
      <c r="H18" s="13"/>
      <c r="I18" s="459"/>
      <c r="J18" s="2"/>
      <c r="K18" s="2"/>
    </row>
    <row r="19" spans="1:11" ht="14.25">
      <c r="A19" s="339">
        <v>46</v>
      </c>
      <c r="B19" s="310">
        <v>240</v>
      </c>
      <c r="C19" s="268" t="s">
        <v>161</v>
      </c>
      <c r="D19" s="311" t="s">
        <v>254</v>
      </c>
      <c r="E19" s="274">
        <f>SUM(E20:E21)</f>
        <v>37500000</v>
      </c>
      <c r="F19" s="274">
        <f>SUM(F20:F21)</f>
        <v>37500000</v>
      </c>
      <c r="G19" s="274">
        <f>SUM(G20:G21)</f>
        <v>50200000</v>
      </c>
      <c r="H19" s="13"/>
      <c r="I19" s="14"/>
      <c r="J19" s="2"/>
      <c r="K19" s="2"/>
    </row>
    <row r="20" spans="1:11" ht="14.25">
      <c r="A20" s="519">
        <v>46</v>
      </c>
      <c r="B20" s="516">
        <v>243</v>
      </c>
      <c r="C20" s="37" t="s">
        <v>161</v>
      </c>
      <c r="D20" s="147" t="s">
        <v>33</v>
      </c>
      <c r="E20" s="141">
        <v>500000</v>
      </c>
      <c r="F20" s="141">
        <v>500000</v>
      </c>
      <c r="G20" s="141">
        <v>200000</v>
      </c>
      <c r="H20" s="13"/>
      <c r="I20" s="14"/>
      <c r="J20" s="2"/>
      <c r="K20" s="2"/>
    </row>
    <row r="21" spans="1:11" ht="14.25">
      <c r="A21" s="519">
        <v>46</v>
      </c>
      <c r="B21" s="516">
        <v>244</v>
      </c>
      <c r="C21" s="37" t="s">
        <v>161</v>
      </c>
      <c r="D21" s="148" t="s">
        <v>34</v>
      </c>
      <c r="E21" s="141">
        <v>37000000</v>
      </c>
      <c r="F21" s="141">
        <v>37000000</v>
      </c>
      <c r="G21" s="141">
        <v>50000000</v>
      </c>
      <c r="H21" s="13"/>
      <c r="I21" s="14"/>
      <c r="J21" s="2"/>
      <c r="K21" s="12"/>
    </row>
    <row r="22" spans="1:11" ht="14.25">
      <c r="A22" s="339">
        <v>46</v>
      </c>
      <c r="B22" s="282">
        <v>290</v>
      </c>
      <c r="C22" s="270" t="s">
        <v>161</v>
      </c>
      <c r="D22" s="312" t="s">
        <v>192</v>
      </c>
      <c r="E22" s="313">
        <f>E23</f>
        <v>0</v>
      </c>
      <c r="F22" s="313">
        <f>F23</f>
        <v>0</v>
      </c>
      <c r="G22" s="313">
        <f>G23</f>
        <v>7000000</v>
      </c>
      <c r="H22" s="13"/>
      <c r="I22" s="14"/>
      <c r="J22" s="2"/>
      <c r="K22" s="2"/>
    </row>
    <row r="23" spans="1:11" ht="15" thickBot="1">
      <c r="A23" s="518">
        <v>46</v>
      </c>
      <c r="B23" s="517">
        <v>292</v>
      </c>
      <c r="C23" s="125" t="s">
        <v>161</v>
      </c>
      <c r="D23" s="149" t="s">
        <v>63</v>
      </c>
      <c r="E23" s="144">
        <v>0</v>
      </c>
      <c r="F23" s="144">
        <v>0</v>
      </c>
      <c r="G23" s="144">
        <v>7000000</v>
      </c>
      <c r="H23" s="15"/>
      <c r="I23" s="16"/>
      <c r="J23" s="2"/>
      <c r="K23" s="14"/>
    </row>
    <row r="24" spans="1:11" ht="15.75" thickBot="1">
      <c r="A24" s="317"/>
      <c r="B24" s="318"/>
      <c r="C24" s="318"/>
      <c r="D24" s="319" t="s">
        <v>8</v>
      </c>
      <c r="E24" s="320">
        <f>E7</f>
        <v>575150000</v>
      </c>
      <c r="F24" s="320">
        <f>F7</f>
        <v>571153000</v>
      </c>
      <c r="G24" s="320">
        <f>G7</f>
        <v>390203000</v>
      </c>
      <c r="H24" s="6"/>
      <c r="I24" s="6"/>
      <c r="J24" s="6"/>
      <c r="K24" s="6"/>
    </row>
    <row r="25" spans="1:11" ht="15">
      <c r="A25" s="326"/>
      <c r="B25" s="326"/>
      <c r="C25" s="326"/>
      <c r="D25" s="327"/>
      <c r="E25" s="328"/>
      <c r="F25" s="328"/>
      <c r="G25" s="384"/>
      <c r="H25" s="6"/>
      <c r="I25" s="6"/>
      <c r="J25" s="6"/>
      <c r="K25" s="6"/>
    </row>
    <row r="26" spans="1:11" ht="15">
      <c r="A26" s="326"/>
      <c r="B26" s="326"/>
      <c r="C26" s="326"/>
      <c r="D26" s="327"/>
      <c r="E26" s="328"/>
      <c r="F26" s="328"/>
      <c r="G26" s="384"/>
      <c r="H26" s="6"/>
      <c r="I26" s="6"/>
      <c r="J26" s="6"/>
      <c r="K26" s="6"/>
    </row>
    <row r="27" spans="1:11" ht="15">
      <c r="A27" s="326"/>
      <c r="B27" s="326"/>
      <c r="C27" s="326"/>
      <c r="D27" s="10"/>
      <c r="E27" s="328"/>
      <c r="F27" s="328"/>
      <c r="G27" s="384"/>
      <c r="H27" s="6"/>
      <c r="I27" s="6"/>
      <c r="J27" s="6"/>
      <c r="K27" s="6"/>
    </row>
    <row r="28" spans="1:11" ht="15">
      <c r="A28" s="326"/>
      <c r="B28" s="326"/>
      <c r="C28" s="326"/>
      <c r="D28" s="509"/>
      <c r="E28" s="328"/>
      <c r="F28" s="10"/>
      <c r="G28" s="384"/>
      <c r="H28" s="6"/>
      <c r="I28" s="6"/>
      <c r="J28" s="6"/>
      <c r="K28" s="6"/>
    </row>
    <row r="29" spans="1:11" ht="15">
      <c r="A29" s="326"/>
      <c r="B29" s="326"/>
      <c r="C29" s="326"/>
      <c r="D29" s="509"/>
      <c r="E29" s="328"/>
      <c r="F29" s="509"/>
      <c r="G29" s="384"/>
      <c r="H29" s="6"/>
      <c r="I29" s="6"/>
      <c r="J29" s="6"/>
      <c r="K29" s="6"/>
    </row>
    <row r="30" spans="1:11" ht="15">
      <c r="A30" s="326"/>
      <c r="B30" s="326"/>
      <c r="C30" s="326"/>
      <c r="D30" s="509"/>
      <c r="E30" s="328"/>
      <c r="F30" s="509"/>
      <c r="G30" s="384"/>
      <c r="H30" s="6"/>
      <c r="I30" s="6"/>
      <c r="J30" s="6"/>
      <c r="K30" s="6"/>
    </row>
    <row r="31" spans="1:11" ht="15">
      <c r="A31" s="326"/>
      <c r="B31" s="326"/>
      <c r="C31" s="326"/>
      <c r="D31" s="507"/>
      <c r="E31" s="328"/>
      <c r="F31" s="486"/>
      <c r="G31" s="384"/>
      <c r="H31" s="6"/>
      <c r="I31" s="6"/>
      <c r="J31" s="6"/>
      <c r="K31" s="6"/>
    </row>
    <row r="32" spans="1:11" ht="15.75">
      <c r="A32" s="326"/>
      <c r="B32" s="326"/>
      <c r="C32" s="326"/>
      <c r="D32" s="459"/>
      <c r="E32" s="328"/>
      <c r="F32" s="328"/>
      <c r="G32" s="384"/>
      <c r="H32" s="6"/>
      <c r="I32" s="6"/>
      <c r="J32" s="6"/>
      <c r="K32" s="6"/>
    </row>
    <row r="33" spans="1:11" ht="15">
      <c r="A33" s="326"/>
      <c r="B33" s="326"/>
      <c r="C33" s="326"/>
      <c r="D33" s="327"/>
      <c r="E33" s="328"/>
      <c r="F33" s="328"/>
      <c r="G33" s="384"/>
      <c r="H33" s="6"/>
      <c r="I33" s="6"/>
      <c r="J33" s="6"/>
      <c r="K33" s="6"/>
    </row>
    <row r="34" spans="1:11" ht="15.75" thickBot="1">
      <c r="A34" s="326"/>
      <c r="B34" s="326"/>
      <c r="C34" s="326"/>
      <c r="D34" s="327"/>
      <c r="E34" s="328"/>
      <c r="F34" s="328"/>
      <c r="G34" s="328"/>
      <c r="H34" s="6"/>
      <c r="I34" s="6"/>
      <c r="J34" s="6"/>
      <c r="K34" s="368" t="s">
        <v>198</v>
      </c>
    </row>
    <row r="35" spans="1:11" ht="13.5" thickBot="1">
      <c r="A35" s="110"/>
      <c r="B35" s="4"/>
      <c r="C35" s="56"/>
      <c r="D35" s="4"/>
      <c r="E35" s="22"/>
      <c r="F35" s="4" t="s">
        <v>256</v>
      </c>
      <c r="G35" s="22"/>
      <c r="H35" s="38"/>
      <c r="I35" s="39"/>
      <c r="J35" s="23"/>
      <c r="K35" s="24"/>
    </row>
    <row r="36" spans="1:11" ht="12.75">
      <c r="A36" s="115" t="s">
        <v>22</v>
      </c>
      <c r="B36" s="111" t="s">
        <v>10</v>
      </c>
      <c r="C36" s="244" t="s">
        <v>11</v>
      </c>
      <c r="D36" s="43" t="s">
        <v>12</v>
      </c>
      <c r="E36" s="43" t="s">
        <v>13</v>
      </c>
      <c r="F36" s="84" t="s">
        <v>0</v>
      </c>
      <c r="G36" s="112" t="s">
        <v>2</v>
      </c>
      <c r="H36" s="386" t="s">
        <v>4</v>
      </c>
      <c r="I36" s="364" t="s">
        <v>26</v>
      </c>
      <c r="J36" s="111" t="s">
        <v>6</v>
      </c>
      <c r="K36" s="514" t="s">
        <v>201</v>
      </c>
    </row>
    <row r="37" spans="1:11" ht="13.5" thickBot="1">
      <c r="A37" s="329"/>
      <c r="B37" s="150"/>
      <c r="C37" s="395"/>
      <c r="D37" s="128"/>
      <c r="E37" s="128"/>
      <c r="F37" s="335"/>
      <c r="G37" s="336"/>
      <c r="H37" s="337"/>
      <c r="I37" s="385" t="s">
        <v>24</v>
      </c>
      <c r="J37" s="150" t="s">
        <v>25</v>
      </c>
      <c r="K37" s="520" t="s">
        <v>272</v>
      </c>
    </row>
    <row r="38" spans="1:11" ht="13.5" thickBot="1">
      <c r="A38" s="329" t="s">
        <v>1</v>
      </c>
      <c r="B38" s="150" t="s">
        <v>3</v>
      </c>
      <c r="C38" s="329" t="s">
        <v>5</v>
      </c>
      <c r="D38" s="35" t="s">
        <v>14</v>
      </c>
      <c r="E38" s="35" t="s">
        <v>15</v>
      </c>
      <c r="F38" s="331" t="s">
        <v>27</v>
      </c>
      <c r="G38" s="35" t="s">
        <v>16</v>
      </c>
      <c r="H38" s="333" t="s">
        <v>28</v>
      </c>
      <c r="I38" s="334">
        <v>1</v>
      </c>
      <c r="J38" s="150">
        <v>2</v>
      </c>
      <c r="K38" s="136">
        <v>3</v>
      </c>
    </row>
    <row r="39" spans="1:11" ht="14.25">
      <c r="A39" s="289">
        <v>46</v>
      </c>
      <c r="B39" s="492" t="s">
        <v>17</v>
      </c>
      <c r="C39" s="289">
        <v>2</v>
      </c>
      <c r="D39" s="291">
        <v>1</v>
      </c>
      <c r="E39" s="291">
        <v>8</v>
      </c>
      <c r="F39" s="292" t="s">
        <v>168</v>
      </c>
      <c r="G39" s="292" t="s">
        <v>161</v>
      </c>
      <c r="H39" s="293" t="s">
        <v>182</v>
      </c>
      <c r="I39" s="415">
        <f>SUM(I40,I42,I48,I88)</f>
        <v>561650000</v>
      </c>
      <c r="J39" s="415">
        <f>SUM(J40,J42,J48,J88)</f>
        <v>557653000</v>
      </c>
      <c r="K39" s="415">
        <f>SUM(K40,K42,K48,K88)</f>
        <v>495960087</v>
      </c>
    </row>
    <row r="40" spans="1:11" ht="12.75">
      <c r="A40" s="279">
        <v>46</v>
      </c>
      <c r="B40" s="493" t="s">
        <v>17</v>
      </c>
      <c r="C40" s="279">
        <v>2</v>
      </c>
      <c r="D40" s="281">
        <v>1</v>
      </c>
      <c r="E40" s="281">
        <v>8</v>
      </c>
      <c r="F40" s="270" t="s">
        <v>35</v>
      </c>
      <c r="G40" s="270" t="s">
        <v>161</v>
      </c>
      <c r="H40" s="271" t="s">
        <v>186</v>
      </c>
      <c r="I40" s="417">
        <f>I41</f>
        <v>108220000</v>
      </c>
      <c r="J40" s="417">
        <f>J41</f>
        <v>104223000</v>
      </c>
      <c r="K40" s="417">
        <f>K41</f>
        <v>104223000</v>
      </c>
    </row>
    <row r="41" spans="1:11" ht="12.75">
      <c r="A41" s="89">
        <v>46</v>
      </c>
      <c r="B41" s="494" t="s">
        <v>17</v>
      </c>
      <c r="C41" s="89">
        <v>2</v>
      </c>
      <c r="D41" s="8">
        <v>1</v>
      </c>
      <c r="E41" s="8">
        <v>8</v>
      </c>
      <c r="F41" s="37" t="s">
        <v>125</v>
      </c>
      <c r="G41" s="37" t="s">
        <v>161</v>
      </c>
      <c r="H41" s="161" t="s">
        <v>126</v>
      </c>
      <c r="I41" s="260">
        <v>108220000</v>
      </c>
      <c r="J41" s="260">
        <v>104223000</v>
      </c>
      <c r="K41" s="260">
        <v>104223000</v>
      </c>
    </row>
    <row r="42" spans="1:11" ht="12.75">
      <c r="A42" s="89">
        <v>46</v>
      </c>
      <c r="B42" s="17" t="s">
        <v>17</v>
      </c>
      <c r="C42" s="30">
        <v>2</v>
      </c>
      <c r="D42" s="27">
        <v>1</v>
      </c>
      <c r="E42" s="27">
        <v>8</v>
      </c>
      <c r="F42" s="269" t="s">
        <v>180</v>
      </c>
      <c r="G42" s="269" t="s">
        <v>161</v>
      </c>
      <c r="H42" s="273" t="s">
        <v>183</v>
      </c>
      <c r="I42" s="285">
        <f>SUM(I43:I47)</f>
        <v>39900000</v>
      </c>
      <c r="J42" s="285">
        <f>SUM(J43:J47)</f>
        <v>39900000</v>
      </c>
      <c r="K42" s="285">
        <f>SUM(K43:K47)</f>
        <v>39900000</v>
      </c>
    </row>
    <row r="43" spans="1:11" ht="12.75">
      <c r="A43" s="89">
        <v>46</v>
      </c>
      <c r="B43" s="494" t="s">
        <v>17</v>
      </c>
      <c r="C43" s="89">
        <v>2</v>
      </c>
      <c r="D43" s="8">
        <v>1</v>
      </c>
      <c r="E43" s="8">
        <v>8</v>
      </c>
      <c r="F43" s="37" t="s">
        <v>36</v>
      </c>
      <c r="G43" s="37" t="s">
        <v>161</v>
      </c>
      <c r="H43" s="99" t="s">
        <v>49</v>
      </c>
      <c r="I43" s="140">
        <v>6000000</v>
      </c>
      <c r="J43" s="140">
        <v>6000000</v>
      </c>
      <c r="K43" s="140">
        <v>6000000</v>
      </c>
    </row>
    <row r="44" spans="1:11" ht="12.75">
      <c r="A44" s="89">
        <v>46</v>
      </c>
      <c r="B44" s="494" t="s">
        <v>17</v>
      </c>
      <c r="C44" s="89">
        <v>2</v>
      </c>
      <c r="D44" s="8">
        <v>1</v>
      </c>
      <c r="E44" s="8">
        <v>8</v>
      </c>
      <c r="F44" s="37" t="s">
        <v>37</v>
      </c>
      <c r="G44" s="37" t="s">
        <v>161</v>
      </c>
      <c r="H44" s="99" t="s">
        <v>50</v>
      </c>
      <c r="I44" s="140">
        <v>3800000</v>
      </c>
      <c r="J44" s="140">
        <v>3800000</v>
      </c>
      <c r="K44" s="140">
        <v>3800000</v>
      </c>
    </row>
    <row r="45" spans="1:11" ht="12.75">
      <c r="A45" s="89">
        <v>46</v>
      </c>
      <c r="B45" s="494" t="s">
        <v>17</v>
      </c>
      <c r="C45" s="89">
        <v>2</v>
      </c>
      <c r="D45" s="8">
        <v>1</v>
      </c>
      <c r="E45" s="8">
        <v>8</v>
      </c>
      <c r="F45" s="37" t="s">
        <v>38</v>
      </c>
      <c r="G45" s="37" t="s">
        <v>161</v>
      </c>
      <c r="H45" s="99" t="s">
        <v>51</v>
      </c>
      <c r="I45" s="140">
        <v>2800000</v>
      </c>
      <c r="J45" s="140">
        <v>2800000</v>
      </c>
      <c r="K45" s="140">
        <v>2800000</v>
      </c>
    </row>
    <row r="46" spans="1:11" ht="12.75">
      <c r="A46" s="89">
        <v>46</v>
      </c>
      <c r="B46" s="494" t="s">
        <v>17</v>
      </c>
      <c r="C46" s="89">
        <v>2</v>
      </c>
      <c r="D46" s="8">
        <v>1</v>
      </c>
      <c r="E46" s="8">
        <v>8</v>
      </c>
      <c r="F46" s="37" t="s">
        <v>39</v>
      </c>
      <c r="G46" s="37" t="s">
        <v>161</v>
      </c>
      <c r="H46" s="99" t="s">
        <v>18</v>
      </c>
      <c r="I46" s="140">
        <v>25000000</v>
      </c>
      <c r="J46" s="140">
        <v>25000000</v>
      </c>
      <c r="K46" s="140">
        <v>25000000</v>
      </c>
    </row>
    <row r="47" spans="1:11" ht="12.75">
      <c r="A47" s="89">
        <v>46</v>
      </c>
      <c r="B47" s="494" t="s">
        <v>17</v>
      </c>
      <c r="C47" s="89">
        <v>2</v>
      </c>
      <c r="D47" s="8">
        <v>1</v>
      </c>
      <c r="E47" s="8">
        <v>8</v>
      </c>
      <c r="F47" s="37" t="s">
        <v>40</v>
      </c>
      <c r="G47" s="37" t="s">
        <v>161</v>
      </c>
      <c r="H47" s="99" t="s">
        <v>57</v>
      </c>
      <c r="I47" s="140">
        <v>2300000</v>
      </c>
      <c r="J47" s="140">
        <v>2300000</v>
      </c>
      <c r="K47" s="140">
        <v>2300000</v>
      </c>
    </row>
    <row r="48" spans="1:11" ht="12.75">
      <c r="A48" s="283">
        <v>46</v>
      </c>
      <c r="B48" s="495" t="s">
        <v>17</v>
      </c>
      <c r="C48" s="283">
        <v>2</v>
      </c>
      <c r="D48" s="278">
        <v>1</v>
      </c>
      <c r="E48" s="278">
        <v>8</v>
      </c>
      <c r="F48" s="268" t="s">
        <v>41</v>
      </c>
      <c r="G48" s="267" t="s">
        <v>161</v>
      </c>
      <c r="H48" s="272" t="s">
        <v>92</v>
      </c>
      <c r="I48" s="274">
        <f>+I49+I50+I51+I62+I63+I64+I65+I66</f>
        <v>175860000</v>
      </c>
      <c r="J48" s="274">
        <f>+J49+J50+J51+J62+J63+J64+J65+J66</f>
        <v>174860000</v>
      </c>
      <c r="K48" s="274">
        <f>+K49+K50+K51+K62+K63+K64+K65+K66</f>
        <v>118215147</v>
      </c>
    </row>
    <row r="49" spans="1:11" ht="12.75">
      <c r="A49" s="89">
        <v>46</v>
      </c>
      <c r="B49" s="494" t="s">
        <v>17</v>
      </c>
      <c r="C49" s="89">
        <v>2</v>
      </c>
      <c r="D49" s="8">
        <v>1</v>
      </c>
      <c r="E49" s="8">
        <v>8</v>
      </c>
      <c r="F49" s="37" t="s">
        <v>85</v>
      </c>
      <c r="G49" s="37" t="s">
        <v>161</v>
      </c>
      <c r="H49" s="99" t="s">
        <v>91</v>
      </c>
      <c r="I49" s="140">
        <v>2000000</v>
      </c>
      <c r="J49" s="140">
        <v>2000000</v>
      </c>
      <c r="K49" s="140">
        <v>1500000</v>
      </c>
    </row>
    <row r="50" spans="1:11" ht="12.75">
      <c r="A50" s="89">
        <v>46</v>
      </c>
      <c r="B50" s="494" t="s">
        <v>17</v>
      </c>
      <c r="C50" s="89">
        <v>2</v>
      </c>
      <c r="D50" s="8">
        <v>1</v>
      </c>
      <c r="E50" s="8">
        <v>8</v>
      </c>
      <c r="F50" s="37" t="s">
        <v>86</v>
      </c>
      <c r="G50" s="37" t="s">
        <v>161</v>
      </c>
      <c r="H50" s="99" t="s">
        <v>93</v>
      </c>
      <c r="I50" s="140">
        <v>17000000</v>
      </c>
      <c r="J50" s="140">
        <v>17000000</v>
      </c>
      <c r="K50" s="140">
        <v>12000000</v>
      </c>
    </row>
    <row r="51" spans="1:11" ht="12.75">
      <c r="A51" s="89">
        <v>46</v>
      </c>
      <c r="B51" s="513" t="s">
        <v>17</v>
      </c>
      <c r="C51" s="89">
        <v>2</v>
      </c>
      <c r="D51" s="8">
        <v>1</v>
      </c>
      <c r="E51" s="8">
        <v>8</v>
      </c>
      <c r="F51" s="124" t="s">
        <v>87</v>
      </c>
      <c r="G51" s="37" t="s">
        <v>161</v>
      </c>
      <c r="H51" s="123" t="s">
        <v>103</v>
      </c>
      <c r="I51" s="141">
        <f>SUM(I52:I61)</f>
        <v>23730000</v>
      </c>
      <c r="J51" s="141">
        <f>SUM(J52:J61)</f>
        <v>23730000</v>
      </c>
      <c r="K51" s="141">
        <f>SUM(K52:K61)</f>
        <v>13950000</v>
      </c>
    </row>
    <row r="52" spans="1:11" ht="12.75">
      <c r="A52" s="89">
        <v>46</v>
      </c>
      <c r="B52" s="494" t="s">
        <v>17</v>
      </c>
      <c r="C52" s="89">
        <v>2</v>
      </c>
      <c r="D52" s="8">
        <v>1</v>
      </c>
      <c r="E52" s="8">
        <v>8</v>
      </c>
      <c r="F52" s="37" t="s">
        <v>87</v>
      </c>
      <c r="G52" s="37" t="s">
        <v>102</v>
      </c>
      <c r="H52" s="99" t="s">
        <v>127</v>
      </c>
      <c r="I52" s="140">
        <v>2500000</v>
      </c>
      <c r="J52" s="140">
        <v>2500000</v>
      </c>
      <c r="K52" s="140">
        <v>2500000</v>
      </c>
    </row>
    <row r="53" spans="1:11" ht="12.75">
      <c r="A53" s="89">
        <v>46</v>
      </c>
      <c r="B53" s="494" t="s">
        <v>17</v>
      </c>
      <c r="C53" s="89">
        <v>2</v>
      </c>
      <c r="D53" s="8">
        <v>1</v>
      </c>
      <c r="E53" s="8">
        <v>8</v>
      </c>
      <c r="F53" s="37" t="s">
        <v>87</v>
      </c>
      <c r="G53" s="37" t="s">
        <v>101</v>
      </c>
      <c r="H53" s="99" t="s">
        <v>128</v>
      </c>
      <c r="I53" s="140">
        <v>3300000</v>
      </c>
      <c r="J53" s="140">
        <v>3300000</v>
      </c>
      <c r="K53" s="140">
        <v>2000000</v>
      </c>
    </row>
    <row r="54" spans="1:11" ht="12.75">
      <c r="A54" s="89">
        <v>46</v>
      </c>
      <c r="B54" s="494" t="s">
        <v>17</v>
      </c>
      <c r="C54" s="89">
        <v>2</v>
      </c>
      <c r="D54" s="8">
        <v>1</v>
      </c>
      <c r="E54" s="8">
        <v>8</v>
      </c>
      <c r="F54" s="37" t="s">
        <v>87</v>
      </c>
      <c r="G54" s="37" t="s">
        <v>100</v>
      </c>
      <c r="H54" s="99" t="s">
        <v>129</v>
      </c>
      <c r="I54" s="140">
        <v>800000</v>
      </c>
      <c r="J54" s="140">
        <v>800000</v>
      </c>
      <c r="K54" s="140">
        <v>100000</v>
      </c>
    </row>
    <row r="55" spans="1:11" ht="12.75">
      <c r="A55" s="89">
        <v>46</v>
      </c>
      <c r="B55" s="494" t="s">
        <v>17</v>
      </c>
      <c r="C55" s="89">
        <v>2</v>
      </c>
      <c r="D55" s="8">
        <v>1</v>
      </c>
      <c r="E55" s="8">
        <v>8</v>
      </c>
      <c r="F55" s="37" t="s">
        <v>87</v>
      </c>
      <c r="G55" s="37" t="s">
        <v>104</v>
      </c>
      <c r="H55" s="99" t="s">
        <v>130</v>
      </c>
      <c r="I55" s="140">
        <v>1000000</v>
      </c>
      <c r="J55" s="140">
        <v>1000000</v>
      </c>
      <c r="K55" s="140">
        <v>1000000</v>
      </c>
    </row>
    <row r="56" spans="1:11" ht="12.75">
      <c r="A56" s="89">
        <v>46</v>
      </c>
      <c r="B56" s="494" t="s">
        <v>17</v>
      </c>
      <c r="C56" s="89">
        <v>2</v>
      </c>
      <c r="D56" s="8">
        <v>1</v>
      </c>
      <c r="E56" s="8">
        <v>8</v>
      </c>
      <c r="F56" s="37" t="s">
        <v>87</v>
      </c>
      <c r="G56" s="37" t="s">
        <v>105</v>
      </c>
      <c r="H56" s="99" t="s">
        <v>131</v>
      </c>
      <c r="I56" s="140">
        <v>7000000</v>
      </c>
      <c r="J56" s="140">
        <v>7000000</v>
      </c>
      <c r="K56" s="140">
        <v>5000000</v>
      </c>
    </row>
    <row r="57" spans="1:11" ht="12.75">
      <c r="A57" s="89">
        <v>46</v>
      </c>
      <c r="B57" s="494" t="s">
        <v>17</v>
      </c>
      <c r="C57" s="89">
        <v>2</v>
      </c>
      <c r="D57" s="8">
        <v>1</v>
      </c>
      <c r="E57" s="8">
        <v>8</v>
      </c>
      <c r="F57" s="37" t="s">
        <v>87</v>
      </c>
      <c r="G57" s="37" t="s">
        <v>106</v>
      </c>
      <c r="H57" s="99" t="s">
        <v>132</v>
      </c>
      <c r="I57" s="140">
        <v>1000000</v>
      </c>
      <c r="J57" s="140">
        <v>1000000</v>
      </c>
      <c r="K57" s="140">
        <v>1000000</v>
      </c>
    </row>
    <row r="58" spans="1:11" ht="12.75">
      <c r="A58" s="89">
        <v>46</v>
      </c>
      <c r="B58" s="494" t="s">
        <v>17</v>
      </c>
      <c r="C58" s="89">
        <v>2</v>
      </c>
      <c r="D58" s="8">
        <v>1</v>
      </c>
      <c r="E58" s="8">
        <v>8</v>
      </c>
      <c r="F58" s="37" t="s">
        <v>87</v>
      </c>
      <c r="G58" s="37" t="s">
        <v>107</v>
      </c>
      <c r="H58" s="99" t="s">
        <v>133</v>
      </c>
      <c r="I58" s="140">
        <v>20000</v>
      </c>
      <c r="J58" s="140">
        <v>20000</v>
      </c>
      <c r="K58" s="140">
        <v>20000</v>
      </c>
    </row>
    <row r="59" spans="1:11" ht="12.75">
      <c r="A59" s="89">
        <v>46</v>
      </c>
      <c r="B59" s="494" t="s">
        <v>17</v>
      </c>
      <c r="C59" s="89">
        <v>2</v>
      </c>
      <c r="D59" s="8">
        <v>1</v>
      </c>
      <c r="E59" s="8">
        <v>8</v>
      </c>
      <c r="F59" s="37" t="s">
        <v>87</v>
      </c>
      <c r="G59" s="37" t="s">
        <v>108</v>
      </c>
      <c r="H59" s="99" t="s">
        <v>134</v>
      </c>
      <c r="I59" s="140">
        <v>2000000</v>
      </c>
      <c r="J59" s="140">
        <v>2000000</v>
      </c>
      <c r="K59" s="140">
        <v>1000000</v>
      </c>
    </row>
    <row r="60" spans="1:11" ht="12.75">
      <c r="A60" s="89">
        <v>46</v>
      </c>
      <c r="B60" s="494" t="s">
        <v>17</v>
      </c>
      <c r="C60" s="89">
        <v>2</v>
      </c>
      <c r="D60" s="8">
        <v>1</v>
      </c>
      <c r="E60" s="8">
        <v>8</v>
      </c>
      <c r="F60" s="37" t="s">
        <v>87</v>
      </c>
      <c r="G60" s="37" t="s">
        <v>109</v>
      </c>
      <c r="H60" s="99" t="s">
        <v>135</v>
      </c>
      <c r="I60" s="140">
        <v>330000</v>
      </c>
      <c r="J60" s="140">
        <v>330000</v>
      </c>
      <c r="K60" s="140">
        <v>330000</v>
      </c>
    </row>
    <row r="61" spans="1:11" ht="12.75">
      <c r="A61" s="89">
        <v>46</v>
      </c>
      <c r="B61" s="496" t="s">
        <v>17</v>
      </c>
      <c r="C61" s="32">
        <v>2</v>
      </c>
      <c r="D61" s="20">
        <v>1</v>
      </c>
      <c r="E61" s="20">
        <v>8</v>
      </c>
      <c r="F61" s="387" t="s">
        <v>87</v>
      </c>
      <c r="G61" s="121" t="s">
        <v>149</v>
      </c>
      <c r="H61" s="206" t="s">
        <v>257</v>
      </c>
      <c r="I61" s="260">
        <v>5780000</v>
      </c>
      <c r="J61" s="260">
        <v>5780000</v>
      </c>
      <c r="K61" s="260">
        <v>1000000</v>
      </c>
    </row>
    <row r="62" spans="1:11" ht="12.75">
      <c r="A62" s="89">
        <v>46</v>
      </c>
      <c r="B62" s="496" t="s">
        <v>17</v>
      </c>
      <c r="C62" s="32">
        <v>2</v>
      </c>
      <c r="D62" s="20">
        <v>1</v>
      </c>
      <c r="E62" s="20">
        <v>8</v>
      </c>
      <c r="F62" s="121" t="s">
        <v>88</v>
      </c>
      <c r="G62" s="121" t="s">
        <v>161</v>
      </c>
      <c r="H62" s="161" t="s">
        <v>95</v>
      </c>
      <c r="I62" s="260">
        <v>6200000</v>
      </c>
      <c r="J62" s="260">
        <v>6200000</v>
      </c>
      <c r="K62" s="260">
        <v>5000000</v>
      </c>
    </row>
    <row r="63" spans="1:11" ht="12.75">
      <c r="A63" s="89">
        <v>46</v>
      </c>
      <c r="B63" s="494" t="s">
        <v>17</v>
      </c>
      <c r="C63" s="89">
        <v>2</v>
      </c>
      <c r="D63" s="8">
        <v>1</v>
      </c>
      <c r="E63" s="8">
        <v>8</v>
      </c>
      <c r="F63" s="37" t="s">
        <v>88</v>
      </c>
      <c r="G63" s="37" t="s">
        <v>100</v>
      </c>
      <c r="H63" s="99" t="s">
        <v>163</v>
      </c>
      <c r="I63" s="140">
        <v>700000</v>
      </c>
      <c r="J63" s="140">
        <v>700000</v>
      </c>
      <c r="K63" s="140">
        <v>787000</v>
      </c>
    </row>
    <row r="64" spans="1:11" ht="12.75">
      <c r="A64" s="89">
        <v>46</v>
      </c>
      <c r="B64" s="494" t="s">
        <v>17</v>
      </c>
      <c r="C64" s="89">
        <v>2</v>
      </c>
      <c r="D64" s="8">
        <v>1</v>
      </c>
      <c r="E64" s="8">
        <v>8</v>
      </c>
      <c r="F64" s="37" t="s">
        <v>89</v>
      </c>
      <c r="G64" s="37" t="s">
        <v>161</v>
      </c>
      <c r="H64" s="99" t="s">
        <v>96</v>
      </c>
      <c r="I64" s="140">
        <v>8000000</v>
      </c>
      <c r="J64" s="140">
        <v>8000000</v>
      </c>
      <c r="K64" s="140">
        <v>8000000</v>
      </c>
    </row>
    <row r="65" spans="1:11" ht="12.75">
      <c r="A65" s="89">
        <v>46</v>
      </c>
      <c r="B65" s="494" t="s">
        <v>17</v>
      </c>
      <c r="C65" s="89">
        <v>2</v>
      </c>
      <c r="D65" s="8">
        <v>1</v>
      </c>
      <c r="E65" s="8">
        <v>8</v>
      </c>
      <c r="F65" s="37" t="s">
        <v>90</v>
      </c>
      <c r="G65" s="37" t="s">
        <v>161</v>
      </c>
      <c r="H65" s="99" t="s">
        <v>97</v>
      </c>
      <c r="I65" s="140">
        <v>5000000</v>
      </c>
      <c r="J65" s="140">
        <v>5000000</v>
      </c>
      <c r="K65" s="140">
        <v>5000000</v>
      </c>
    </row>
    <row r="66" spans="1:11" s="465" customFormat="1" ht="12.75">
      <c r="A66" s="463">
        <v>46</v>
      </c>
      <c r="B66" s="497" t="s">
        <v>17</v>
      </c>
      <c r="C66" s="463">
        <v>2</v>
      </c>
      <c r="D66" s="464">
        <v>1</v>
      </c>
      <c r="E66" s="464">
        <v>8</v>
      </c>
      <c r="F66" s="268" t="s">
        <v>78</v>
      </c>
      <c r="G66" s="267" t="s">
        <v>161</v>
      </c>
      <c r="H66" s="272" t="s">
        <v>136</v>
      </c>
      <c r="I66" s="274">
        <f>SUM(I67:I87)</f>
        <v>113230000</v>
      </c>
      <c r="J66" s="274">
        <f>SUM(J67:J87)</f>
        <v>112230000</v>
      </c>
      <c r="K66" s="274">
        <f>SUM(K67:K87)</f>
        <v>71978147</v>
      </c>
    </row>
    <row r="67" spans="1:11" ht="12.75">
      <c r="A67" s="89">
        <v>46</v>
      </c>
      <c r="B67" s="494" t="s">
        <v>17</v>
      </c>
      <c r="C67" s="89">
        <v>2</v>
      </c>
      <c r="D67" s="8">
        <v>1</v>
      </c>
      <c r="E67" s="8">
        <v>8</v>
      </c>
      <c r="F67" s="37" t="s">
        <v>78</v>
      </c>
      <c r="G67" s="37" t="s">
        <v>102</v>
      </c>
      <c r="H67" s="99" t="s">
        <v>137</v>
      </c>
      <c r="I67" s="140">
        <v>1150000</v>
      </c>
      <c r="J67" s="140">
        <v>1150000</v>
      </c>
      <c r="K67" s="140">
        <v>1150000</v>
      </c>
    </row>
    <row r="68" spans="1:11" ht="12.75">
      <c r="A68" s="89">
        <v>46</v>
      </c>
      <c r="B68" s="494" t="s">
        <v>17</v>
      </c>
      <c r="C68" s="89">
        <v>2</v>
      </c>
      <c r="D68" s="8">
        <v>1</v>
      </c>
      <c r="E68" s="8">
        <v>8</v>
      </c>
      <c r="F68" s="37" t="s">
        <v>78</v>
      </c>
      <c r="G68" s="37" t="s">
        <v>101</v>
      </c>
      <c r="H68" s="99" t="s">
        <v>240</v>
      </c>
      <c r="I68" s="140">
        <v>0</v>
      </c>
      <c r="J68" s="140">
        <v>0</v>
      </c>
      <c r="K68" s="140">
        <v>0</v>
      </c>
    </row>
    <row r="69" spans="1:11" ht="12.75">
      <c r="A69" s="89">
        <v>46</v>
      </c>
      <c r="B69" s="494" t="s">
        <v>17</v>
      </c>
      <c r="C69" s="89">
        <v>2</v>
      </c>
      <c r="D69" s="8">
        <v>1</v>
      </c>
      <c r="E69" s="8">
        <v>8</v>
      </c>
      <c r="F69" s="37" t="s">
        <v>78</v>
      </c>
      <c r="G69" s="37" t="s">
        <v>104</v>
      </c>
      <c r="H69" s="99" t="s">
        <v>138</v>
      </c>
      <c r="I69" s="140">
        <v>5300000</v>
      </c>
      <c r="J69" s="140">
        <v>5300000</v>
      </c>
      <c r="K69" s="140">
        <v>5300000</v>
      </c>
    </row>
    <row r="70" spans="1:11" ht="13.5" thickBot="1">
      <c r="A70" s="96">
        <v>46</v>
      </c>
      <c r="B70" s="498" t="s">
        <v>17</v>
      </c>
      <c r="C70" s="329">
        <v>2</v>
      </c>
      <c r="D70" s="35">
        <v>1</v>
      </c>
      <c r="E70" s="35">
        <v>8</v>
      </c>
      <c r="F70" s="331" t="s">
        <v>78</v>
      </c>
      <c r="G70" s="331" t="s">
        <v>110</v>
      </c>
      <c r="H70" s="337" t="s">
        <v>139</v>
      </c>
      <c r="I70" s="341">
        <v>30000000</v>
      </c>
      <c r="J70" s="341">
        <v>30000000</v>
      </c>
      <c r="K70" s="341">
        <v>15000000</v>
      </c>
    </row>
    <row r="71" spans="1:11" ht="12.75">
      <c r="A71" s="114">
        <v>46</v>
      </c>
      <c r="B71" s="511" t="s">
        <v>17</v>
      </c>
      <c r="C71" s="115">
        <v>2</v>
      </c>
      <c r="D71" s="112">
        <v>1</v>
      </c>
      <c r="E71" s="112">
        <v>8</v>
      </c>
      <c r="F71" s="502" t="s">
        <v>78</v>
      </c>
      <c r="G71" s="502" t="s">
        <v>105</v>
      </c>
      <c r="H71" s="503" t="s">
        <v>270</v>
      </c>
      <c r="I71" s="504">
        <v>0</v>
      </c>
      <c r="J71" s="504">
        <v>0</v>
      </c>
      <c r="K71" s="504">
        <v>1150</v>
      </c>
    </row>
    <row r="72" spans="1:11" ht="12.75">
      <c r="A72" s="89">
        <v>46</v>
      </c>
      <c r="B72" s="496" t="s">
        <v>17</v>
      </c>
      <c r="C72" s="89">
        <v>2</v>
      </c>
      <c r="D72" s="8">
        <v>1</v>
      </c>
      <c r="E72" s="8">
        <v>8</v>
      </c>
      <c r="F72" s="37" t="s">
        <v>78</v>
      </c>
      <c r="G72" s="37" t="s">
        <v>159</v>
      </c>
      <c r="H72" s="99" t="s">
        <v>239</v>
      </c>
      <c r="I72" s="140">
        <v>500000</v>
      </c>
      <c r="J72" s="140">
        <v>500000</v>
      </c>
      <c r="K72" s="140">
        <v>500000</v>
      </c>
    </row>
    <row r="73" spans="1:11" ht="12.75">
      <c r="A73" s="89">
        <v>46</v>
      </c>
      <c r="B73" s="494" t="s">
        <v>17</v>
      </c>
      <c r="C73" s="89">
        <v>2</v>
      </c>
      <c r="D73" s="8">
        <v>1</v>
      </c>
      <c r="E73" s="8">
        <v>8</v>
      </c>
      <c r="F73" s="37" t="s">
        <v>78</v>
      </c>
      <c r="G73" s="37" t="s">
        <v>111</v>
      </c>
      <c r="H73" s="99" t="s">
        <v>140</v>
      </c>
      <c r="I73" s="140">
        <v>7000000</v>
      </c>
      <c r="J73" s="140">
        <v>7000000</v>
      </c>
      <c r="K73" s="140">
        <v>7000000</v>
      </c>
    </row>
    <row r="74" spans="1:11" ht="12.75">
      <c r="A74" s="89">
        <v>46</v>
      </c>
      <c r="B74" s="494" t="s">
        <v>17</v>
      </c>
      <c r="C74" s="89">
        <v>2</v>
      </c>
      <c r="D74" s="8">
        <v>1</v>
      </c>
      <c r="E74" s="8">
        <v>8</v>
      </c>
      <c r="F74" s="37" t="s">
        <v>78</v>
      </c>
      <c r="G74" s="37" t="s">
        <v>112</v>
      </c>
      <c r="H74" s="99" t="s">
        <v>141</v>
      </c>
      <c r="I74" s="140">
        <v>3000000</v>
      </c>
      <c r="J74" s="140">
        <v>3000000</v>
      </c>
      <c r="K74" s="140">
        <v>3000000</v>
      </c>
    </row>
    <row r="75" spans="1:11" ht="12.75">
      <c r="A75" s="89">
        <v>46</v>
      </c>
      <c r="B75" s="494" t="s">
        <v>17</v>
      </c>
      <c r="C75" s="89">
        <v>2</v>
      </c>
      <c r="D75" s="8">
        <v>1</v>
      </c>
      <c r="E75" s="8">
        <v>8</v>
      </c>
      <c r="F75" s="37" t="s">
        <v>78</v>
      </c>
      <c r="G75" s="37" t="s">
        <v>113</v>
      </c>
      <c r="H75" s="99" t="s">
        <v>142</v>
      </c>
      <c r="I75" s="140">
        <v>6000000</v>
      </c>
      <c r="J75" s="140">
        <v>6000000</v>
      </c>
      <c r="K75" s="140">
        <v>6000000</v>
      </c>
    </row>
    <row r="76" spans="1:11" ht="12.75">
      <c r="A76" s="89">
        <v>46</v>
      </c>
      <c r="B76" s="494" t="s">
        <v>17</v>
      </c>
      <c r="C76" s="89">
        <v>2</v>
      </c>
      <c r="D76" s="8">
        <v>1</v>
      </c>
      <c r="E76" s="8">
        <v>8</v>
      </c>
      <c r="F76" s="37" t="s">
        <v>78</v>
      </c>
      <c r="G76" s="37" t="s">
        <v>114</v>
      </c>
      <c r="H76" s="99" t="s">
        <v>143</v>
      </c>
      <c r="I76" s="140">
        <v>200000</v>
      </c>
      <c r="J76" s="140">
        <v>200000</v>
      </c>
      <c r="K76" s="140">
        <v>200000</v>
      </c>
    </row>
    <row r="77" spans="1:11" ht="12.75">
      <c r="A77" s="89">
        <v>46</v>
      </c>
      <c r="B77" s="494" t="s">
        <v>17</v>
      </c>
      <c r="C77" s="89">
        <v>2</v>
      </c>
      <c r="D77" s="8">
        <v>1</v>
      </c>
      <c r="E77" s="8">
        <v>8</v>
      </c>
      <c r="F77" s="37" t="s">
        <v>78</v>
      </c>
      <c r="G77" s="37" t="s">
        <v>109</v>
      </c>
      <c r="H77" s="99" t="s">
        <v>144</v>
      </c>
      <c r="I77" s="140">
        <v>1320000</v>
      </c>
      <c r="J77" s="140">
        <v>1320000</v>
      </c>
      <c r="K77" s="140">
        <v>1320000</v>
      </c>
    </row>
    <row r="78" spans="1:11" ht="12.75">
      <c r="A78" s="89">
        <v>46</v>
      </c>
      <c r="B78" s="494" t="s">
        <v>17</v>
      </c>
      <c r="C78" s="89">
        <v>2</v>
      </c>
      <c r="D78" s="8">
        <v>1</v>
      </c>
      <c r="E78" s="8">
        <v>8</v>
      </c>
      <c r="F78" s="37" t="s">
        <v>78</v>
      </c>
      <c r="G78" s="37" t="s">
        <v>115</v>
      </c>
      <c r="H78" s="99" t="s">
        <v>145</v>
      </c>
      <c r="I78" s="140">
        <v>25000000</v>
      </c>
      <c r="J78" s="140">
        <v>25000000</v>
      </c>
      <c r="K78" s="140">
        <v>10000000</v>
      </c>
    </row>
    <row r="79" spans="1:11" ht="12.75">
      <c r="A79" s="89">
        <v>46</v>
      </c>
      <c r="B79" s="494" t="s">
        <v>17</v>
      </c>
      <c r="C79" s="89">
        <v>2</v>
      </c>
      <c r="D79" s="8">
        <v>1</v>
      </c>
      <c r="E79" s="8">
        <v>8</v>
      </c>
      <c r="F79" s="37" t="s">
        <v>78</v>
      </c>
      <c r="G79" s="37" t="s">
        <v>258</v>
      </c>
      <c r="H79" s="99" t="s">
        <v>259</v>
      </c>
      <c r="I79" s="140">
        <v>0</v>
      </c>
      <c r="J79" s="140">
        <v>0</v>
      </c>
      <c r="K79" s="140">
        <v>6997</v>
      </c>
    </row>
    <row r="80" spans="1:11" ht="12.75">
      <c r="A80" s="89">
        <v>46</v>
      </c>
      <c r="B80" s="494" t="s">
        <v>17</v>
      </c>
      <c r="C80" s="89">
        <v>2</v>
      </c>
      <c r="D80" s="8">
        <v>1</v>
      </c>
      <c r="E80" s="8">
        <v>8</v>
      </c>
      <c r="F80" s="37" t="s">
        <v>78</v>
      </c>
      <c r="G80" s="37" t="s">
        <v>238</v>
      </c>
      <c r="H80" s="99" t="s">
        <v>260</v>
      </c>
      <c r="I80" s="140">
        <v>0</v>
      </c>
      <c r="J80" s="140">
        <v>0</v>
      </c>
      <c r="K80" s="140">
        <v>400000</v>
      </c>
    </row>
    <row r="81" spans="1:11" ht="12.75">
      <c r="A81" s="89">
        <v>46</v>
      </c>
      <c r="B81" s="494" t="s">
        <v>17</v>
      </c>
      <c r="C81" s="89">
        <v>2</v>
      </c>
      <c r="D81" s="8">
        <v>1</v>
      </c>
      <c r="E81" s="8">
        <v>8</v>
      </c>
      <c r="F81" s="37" t="s">
        <v>78</v>
      </c>
      <c r="G81" s="37" t="s">
        <v>160</v>
      </c>
      <c r="H81" s="99" t="s">
        <v>241</v>
      </c>
      <c r="I81" s="140">
        <v>50000</v>
      </c>
      <c r="J81" s="140">
        <v>50000</v>
      </c>
      <c r="K81" s="140">
        <v>0</v>
      </c>
    </row>
    <row r="82" spans="1:11" ht="12.75">
      <c r="A82" s="89">
        <v>46</v>
      </c>
      <c r="B82" s="494" t="s">
        <v>17</v>
      </c>
      <c r="C82" s="89">
        <v>2</v>
      </c>
      <c r="D82" s="8">
        <v>1</v>
      </c>
      <c r="E82" s="8">
        <v>8</v>
      </c>
      <c r="F82" s="37" t="s">
        <v>78</v>
      </c>
      <c r="G82" s="37" t="s">
        <v>224</v>
      </c>
      <c r="H82" s="99" t="s">
        <v>242</v>
      </c>
      <c r="I82" s="140">
        <v>2500000</v>
      </c>
      <c r="J82" s="140">
        <v>2500000</v>
      </c>
      <c r="K82" s="140">
        <v>2500000</v>
      </c>
    </row>
    <row r="83" spans="1:11" ht="12.75">
      <c r="A83" s="89">
        <v>46</v>
      </c>
      <c r="B83" s="494" t="s">
        <v>17</v>
      </c>
      <c r="C83" s="89">
        <v>2</v>
      </c>
      <c r="D83" s="8">
        <v>1</v>
      </c>
      <c r="E83" s="8">
        <v>8</v>
      </c>
      <c r="F83" s="37" t="s">
        <v>78</v>
      </c>
      <c r="G83" s="37" t="s">
        <v>237</v>
      </c>
      <c r="H83" s="99" t="s">
        <v>243</v>
      </c>
      <c r="I83" s="140">
        <v>0</v>
      </c>
      <c r="J83" s="140">
        <v>0</v>
      </c>
      <c r="K83" s="140">
        <v>0</v>
      </c>
    </row>
    <row r="84" spans="1:11" ht="12.75">
      <c r="A84" s="89">
        <v>46</v>
      </c>
      <c r="B84" s="494" t="s">
        <v>17</v>
      </c>
      <c r="C84" s="89">
        <v>2</v>
      </c>
      <c r="D84" s="8">
        <v>1</v>
      </c>
      <c r="E84" s="8">
        <v>8</v>
      </c>
      <c r="F84" s="37" t="s">
        <v>78</v>
      </c>
      <c r="G84" s="37" t="s">
        <v>116</v>
      </c>
      <c r="H84" s="99" t="s">
        <v>146</v>
      </c>
      <c r="I84" s="140">
        <v>2740000</v>
      </c>
      <c r="J84" s="140">
        <v>2740000</v>
      </c>
      <c r="K84" s="140">
        <v>0</v>
      </c>
    </row>
    <row r="85" spans="1:11" ht="12.75">
      <c r="A85" s="89">
        <v>46</v>
      </c>
      <c r="B85" s="494" t="s">
        <v>17</v>
      </c>
      <c r="C85" s="89">
        <v>2</v>
      </c>
      <c r="D85" s="8">
        <v>1</v>
      </c>
      <c r="E85" s="8">
        <v>8</v>
      </c>
      <c r="F85" s="37" t="s">
        <v>78</v>
      </c>
      <c r="G85" s="37" t="s">
        <v>117</v>
      </c>
      <c r="H85" s="99" t="s">
        <v>147</v>
      </c>
      <c r="I85" s="140">
        <v>0</v>
      </c>
      <c r="J85" s="140">
        <v>0</v>
      </c>
      <c r="K85" s="140">
        <v>500000</v>
      </c>
    </row>
    <row r="86" spans="1:11" ht="12.75">
      <c r="A86" s="89">
        <v>46</v>
      </c>
      <c r="B86" s="494" t="s">
        <v>17</v>
      </c>
      <c r="C86" s="89">
        <v>2</v>
      </c>
      <c r="D86" s="8">
        <v>1</v>
      </c>
      <c r="E86" s="8">
        <v>8</v>
      </c>
      <c r="F86" s="37" t="s">
        <v>78</v>
      </c>
      <c r="G86" s="37" t="s">
        <v>118</v>
      </c>
      <c r="H86" s="99" t="s">
        <v>148</v>
      </c>
      <c r="I86" s="140">
        <v>12500000</v>
      </c>
      <c r="J86" s="140">
        <v>12500000</v>
      </c>
      <c r="K86" s="140">
        <v>12500000</v>
      </c>
    </row>
    <row r="87" spans="1:11" ht="12.75">
      <c r="A87" s="89">
        <v>46</v>
      </c>
      <c r="B87" s="494" t="s">
        <v>17</v>
      </c>
      <c r="C87" s="89">
        <v>2</v>
      </c>
      <c r="D87" s="8">
        <v>1</v>
      </c>
      <c r="E87" s="8">
        <v>8</v>
      </c>
      <c r="F87" s="37" t="s">
        <v>78</v>
      </c>
      <c r="G87" s="37" t="s">
        <v>149</v>
      </c>
      <c r="H87" s="99" t="s">
        <v>257</v>
      </c>
      <c r="I87" s="140">
        <v>15970000</v>
      </c>
      <c r="J87" s="140">
        <v>14970000</v>
      </c>
      <c r="K87" s="140">
        <v>6600000</v>
      </c>
    </row>
    <row r="88" spans="1:11" ht="12.75">
      <c r="A88" s="283">
        <v>46</v>
      </c>
      <c r="B88" s="495" t="s">
        <v>17</v>
      </c>
      <c r="C88" s="283">
        <v>2</v>
      </c>
      <c r="D88" s="278">
        <v>1</v>
      </c>
      <c r="E88" s="278">
        <v>8</v>
      </c>
      <c r="F88" s="268" t="s">
        <v>181</v>
      </c>
      <c r="G88" s="268" t="s">
        <v>161</v>
      </c>
      <c r="H88" s="272" t="s">
        <v>184</v>
      </c>
      <c r="I88" s="286">
        <f>SUM(I89:I90)</f>
        <v>237670000</v>
      </c>
      <c r="J88" s="286">
        <f>SUM(J89:J90)</f>
        <v>238670000</v>
      </c>
      <c r="K88" s="286">
        <f>SUM(K89:K90)</f>
        <v>233621940</v>
      </c>
    </row>
    <row r="89" spans="1:11" ht="12.75">
      <c r="A89" s="89">
        <v>46</v>
      </c>
      <c r="B89" s="494" t="s">
        <v>17</v>
      </c>
      <c r="C89" s="89">
        <v>2</v>
      </c>
      <c r="D89" s="8">
        <v>1</v>
      </c>
      <c r="E89" s="8">
        <v>8</v>
      </c>
      <c r="F89" s="37" t="s">
        <v>42</v>
      </c>
      <c r="G89" s="37" t="s">
        <v>105</v>
      </c>
      <c r="H89" s="99" t="s">
        <v>244</v>
      </c>
      <c r="I89" s="140">
        <v>200000000</v>
      </c>
      <c r="J89" s="140">
        <v>200000000</v>
      </c>
      <c r="K89" s="140">
        <v>200000000</v>
      </c>
    </row>
    <row r="90" spans="1:11" ht="12.75">
      <c r="A90" s="89">
        <v>46</v>
      </c>
      <c r="B90" s="494" t="s">
        <v>17</v>
      </c>
      <c r="C90" s="89">
        <v>2</v>
      </c>
      <c r="D90" s="8">
        <v>1</v>
      </c>
      <c r="E90" s="8">
        <v>8</v>
      </c>
      <c r="F90" s="124" t="s">
        <v>43</v>
      </c>
      <c r="G90" s="124" t="s">
        <v>161</v>
      </c>
      <c r="H90" s="123" t="s">
        <v>119</v>
      </c>
      <c r="I90" s="141">
        <f>SUM(I91:I97)</f>
        <v>37670000</v>
      </c>
      <c r="J90" s="141">
        <f>SUM(J91:J97)</f>
        <v>38670000</v>
      </c>
      <c r="K90" s="141">
        <f>SUM(K91:K97)</f>
        <v>33621940</v>
      </c>
    </row>
    <row r="91" spans="1:11" ht="12.75">
      <c r="A91" s="89">
        <v>46</v>
      </c>
      <c r="B91" s="494" t="s">
        <v>17</v>
      </c>
      <c r="C91" s="89">
        <v>2</v>
      </c>
      <c r="D91" s="8">
        <v>1</v>
      </c>
      <c r="E91" s="8">
        <v>8</v>
      </c>
      <c r="F91" s="37" t="s">
        <v>43</v>
      </c>
      <c r="G91" s="37" t="s">
        <v>105</v>
      </c>
      <c r="H91" s="99" t="s">
        <v>152</v>
      </c>
      <c r="I91" s="140">
        <v>35000</v>
      </c>
      <c r="J91" s="140">
        <v>35000</v>
      </c>
      <c r="K91" s="140">
        <v>0</v>
      </c>
    </row>
    <row r="92" spans="1:11" ht="12.75">
      <c r="A92" s="89">
        <v>46</v>
      </c>
      <c r="B92" s="494" t="s">
        <v>17</v>
      </c>
      <c r="C92" s="89">
        <v>2</v>
      </c>
      <c r="D92" s="8">
        <v>1</v>
      </c>
      <c r="E92" s="8">
        <v>8</v>
      </c>
      <c r="F92" s="37" t="s">
        <v>43</v>
      </c>
      <c r="G92" s="37" t="s">
        <v>112</v>
      </c>
      <c r="H92" s="99" t="s">
        <v>153</v>
      </c>
      <c r="I92" s="140">
        <v>0</v>
      </c>
      <c r="J92" s="140">
        <v>1000000</v>
      </c>
      <c r="K92" s="140">
        <v>1000000</v>
      </c>
    </row>
    <row r="93" spans="1:11" ht="12.75">
      <c r="A93" s="89">
        <v>46</v>
      </c>
      <c r="B93" s="494" t="s">
        <v>17</v>
      </c>
      <c r="C93" s="89">
        <v>2</v>
      </c>
      <c r="D93" s="8">
        <v>1</v>
      </c>
      <c r="E93" s="8">
        <v>8</v>
      </c>
      <c r="F93" s="37" t="s">
        <v>43</v>
      </c>
      <c r="G93" s="37" t="s">
        <v>108</v>
      </c>
      <c r="H93" s="99" t="s">
        <v>158</v>
      </c>
      <c r="I93" s="140">
        <v>2140000</v>
      </c>
      <c r="J93" s="140">
        <v>2140000</v>
      </c>
      <c r="K93" s="140">
        <v>2140000</v>
      </c>
    </row>
    <row r="94" spans="1:11" ht="12.75">
      <c r="A94" s="89">
        <v>46</v>
      </c>
      <c r="B94" s="494" t="s">
        <v>17</v>
      </c>
      <c r="C94" s="89">
        <v>2</v>
      </c>
      <c r="D94" s="8">
        <v>1</v>
      </c>
      <c r="E94" s="8">
        <v>8</v>
      </c>
      <c r="F94" s="37" t="s">
        <v>43</v>
      </c>
      <c r="G94" s="37" t="s">
        <v>113</v>
      </c>
      <c r="H94" s="99" t="s">
        <v>154</v>
      </c>
      <c r="I94" s="140">
        <v>35000000</v>
      </c>
      <c r="J94" s="140">
        <v>35000000</v>
      </c>
      <c r="K94" s="140">
        <v>30000000</v>
      </c>
    </row>
    <row r="95" spans="1:11" ht="12.75">
      <c r="A95" s="89">
        <v>46</v>
      </c>
      <c r="B95" s="494" t="s">
        <v>17</v>
      </c>
      <c r="C95" s="89">
        <v>2</v>
      </c>
      <c r="D95" s="8">
        <v>1</v>
      </c>
      <c r="E95" s="8">
        <v>8</v>
      </c>
      <c r="F95" s="37" t="s">
        <v>43</v>
      </c>
      <c r="G95" s="37" t="s">
        <v>114</v>
      </c>
      <c r="H95" s="99" t="s">
        <v>155</v>
      </c>
      <c r="I95" s="140">
        <v>295000</v>
      </c>
      <c r="J95" s="140">
        <v>295000</v>
      </c>
      <c r="K95" s="140">
        <v>460000</v>
      </c>
    </row>
    <row r="96" spans="1:11" ht="12.75">
      <c r="A96" s="89">
        <v>46</v>
      </c>
      <c r="B96" s="494" t="s">
        <v>17</v>
      </c>
      <c r="C96" s="89">
        <v>2</v>
      </c>
      <c r="D96" s="8">
        <v>1</v>
      </c>
      <c r="E96" s="8">
        <v>8</v>
      </c>
      <c r="F96" s="41" t="s">
        <v>43</v>
      </c>
      <c r="G96" s="41" t="s">
        <v>238</v>
      </c>
      <c r="H96" s="100" t="s">
        <v>245</v>
      </c>
      <c r="I96" s="142">
        <v>0</v>
      </c>
      <c r="J96" s="142">
        <v>0</v>
      </c>
      <c r="K96" s="142">
        <v>21940</v>
      </c>
    </row>
    <row r="97" spans="1:11" ht="12.75">
      <c r="A97" s="89">
        <v>46</v>
      </c>
      <c r="B97" s="499" t="s">
        <v>17</v>
      </c>
      <c r="C97" s="90">
        <v>2</v>
      </c>
      <c r="D97" s="70">
        <v>1</v>
      </c>
      <c r="E97" s="70">
        <v>8</v>
      </c>
      <c r="F97" s="41" t="s">
        <v>43</v>
      </c>
      <c r="G97" s="41" t="s">
        <v>116</v>
      </c>
      <c r="H97" s="100" t="s">
        <v>156</v>
      </c>
      <c r="I97" s="142">
        <v>200000</v>
      </c>
      <c r="J97" s="142">
        <v>200000</v>
      </c>
      <c r="K97" s="142">
        <v>0</v>
      </c>
    </row>
    <row r="98" spans="1:11" ht="14.25">
      <c r="A98" s="339">
        <v>46</v>
      </c>
      <c r="B98" s="500" t="s">
        <v>17</v>
      </c>
      <c r="C98" s="339">
        <v>2</v>
      </c>
      <c r="D98" s="296">
        <v>1</v>
      </c>
      <c r="E98" s="296">
        <v>8</v>
      </c>
      <c r="F98" s="297" t="s">
        <v>170</v>
      </c>
      <c r="G98" s="297" t="s">
        <v>161</v>
      </c>
      <c r="H98" s="298" t="s">
        <v>185</v>
      </c>
      <c r="I98" s="299">
        <f>SUM(I99,I102,I103:I104)</f>
        <v>28500000</v>
      </c>
      <c r="J98" s="299">
        <f>SUM(J99,J102,J103:J104)</f>
        <v>28500000</v>
      </c>
      <c r="K98" s="299">
        <f>SUM(K99,K102,K103:K104)</f>
        <v>19000000</v>
      </c>
    </row>
    <row r="99" spans="1:11" ht="14.25">
      <c r="A99" s="89">
        <v>46</v>
      </c>
      <c r="B99" s="494" t="s">
        <v>17</v>
      </c>
      <c r="C99" s="89">
        <v>2</v>
      </c>
      <c r="D99" s="8">
        <v>1</v>
      </c>
      <c r="E99" s="8">
        <v>8</v>
      </c>
      <c r="F99" s="448" t="s">
        <v>44</v>
      </c>
      <c r="G99" s="448" t="s">
        <v>161</v>
      </c>
      <c r="H99" s="123" t="s">
        <v>248</v>
      </c>
      <c r="I99" s="449">
        <v>6000000</v>
      </c>
      <c r="J99" s="449">
        <v>6000000</v>
      </c>
      <c r="K99" s="449">
        <v>3000000</v>
      </c>
    </row>
    <row r="100" spans="1:11" ht="14.25">
      <c r="A100" s="30">
        <v>46</v>
      </c>
      <c r="B100" s="17" t="s">
        <v>17</v>
      </c>
      <c r="C100" s="30">
        <v>2</v>
      </c>
      <c r="D100" s="27">
        <v>1</v>
      </c>
      <c r="E100" s="27">
        <v>8</v>
      </c>
      <c r="F100" s="447" t="s">
        <v>44</v>
      </c>
      <c r="G100" s="447" t="s">
        <v>102</v>
      </c>
      <c r="H100" s="177" t="s">
        <v>246</v>
      </c>
      <c r="I100" s="461">
        <v>0</v>
      </c>
      <c r="J100" s="461">
        <v>0</v>
      </c>
      <c r="K100" s="461">
        <v>0</v>
      </c>
    </row>
    <row r="101" spans="1:11" ht="12.75">
      <c r="A101" s="89">
        <v>46</v>
      </c>
      <c r="B101" s="494" t="s">
        <v>17</v>
      </c>
      <c r="C101" s="89">
        <v>2</v>
      </c>
      <c r="D101" s="8">
        <v>1</v>
      </c>
      <c r="E101" s="8">
        <v>8</v>
      </c>
      <c r="F101" s="37" t="s">
        <v>44</v>
      </c>
      <c r="G101" s="37" t="s">
        <v>100</v>
      </c>
      <c r="H101" s="99" t="s">
        <v>247</v>
      </c>
      <c r="I101" s="140">
        <v>0</v>
      </c>
      <c r="J101" s="140">
        <v>0</v>
      </c>
      <c r="K101" s="140">
        <v>0</v>
      </c>
    </row>
    <row r="102" spans="1:11" ht="12.75">
      <c r="A102" s="89">
        <v>46</v>
      </c>
      <c r="B102" s="494" t="s">
        <v>17</v>
      </c>
      <c r="C102" s="89">
        <v>2</v>
      </c>
      <c r="D102" s="8">
        <v>1</v>
      </c>
      <c r="E102" s="8">
        <v>8</v>
      </c>
      <c r="F102" s="37" t="s">
        <v>45</v>
      </c>
      <c r="G102" s="37" t="s">
        <v>161</v>
      </c>
      <c r="H102" s="99" t="s">
        <v>54</v>
      </c>
      <c r="I102" s="140">
        <v>10000000</v>
      </c>
      <c r="J102" s="140">
        <v>10000000</v>
      </c>
      <c r="K102" s="140">
        <v>5000000</v>
      </c>
    </row>
    <row r="103" spans="1:11" ht="12.75">
      <c r="A103" s="89">
        <v>46</v>
      </c>
      <c r="B103" s="494" t="s">
        <v>17</v>
      </c>
      <c r="C103" s="89">
        <v>2</v>
      </c>
      <c r="D103" s="8">
        <v>1</v>
      </c>
      <c r="E103" s="8">
        <v>8</v>
      </c>
      <c r="F103" s="37" t="s">
        <v>46</v>
      </c>
      <c r="G103" s="37" t="s">
        <v>161</v>
      </c>
      <c r="H103" s="99" t="s">
        <v>55</v>
      </c>
      <c r="I103" s="140">
        <v>5000000</v>
      </c>
      <c r="J103" s="140">
        <v>5000000</v>
      </c>
      <c r="K103" s="140">
        <v>9000000</v>
      </c>
    </row>
    <row r="104" spans="1:11" ht="13.5" thickBot="1">
      <c r="A104" s="96">
        <v>46</v>
      </c>
      <c r="B104" s="501" t="s">
        <v>17</v>
      </c>
      <c r="C104" s="329">
        <v>2</v>
      </c>
      <c r="D104" s="35">
        <v>1</v>
      </c>
      <c r="E104" s="35">
        <v>8</v>
      </c>
      <c r="F104" s="40" t="s">
        <v>47</v>
      </c>
      <c r="G104" s="40" t="s">
        <v>161</v>
      </c>
      <c r="H104" s="152" t="s">
        <v>56</v>
      </c>
      <c r="I104" s="258">
        <v>7500000</v>
      </c>
      <c r="J104" s="258">
        <v>7500000</v>
      </c>
      <c r="K104" s="258">
        <v>2000000</v>
      </c>
    </row>
    <row r="105" spans="1:11" ht="15.75" thickBot="1">
      <c r="A105" s="301"/>
      <c r="B105" s="302"/>
      <c r="C105" s="506"/>
      <c r="D105" s="303" t="s">
        <v>8</v>
      </c>
      <c r="E105" s="302"/>
      <c r="F105" s="304"/>
      <c r="G105" s="305"/>
      <c r="H105" s="306"/>
      <c r="I105" s="307">
        <f>SUM(I39,I98)</f>
        <v>590150000</v>
      </c>
      <c r="J105" s="307">
        <f>SUM(J39,J98)</f>
        <v>586153000</v>
      </c>
      <c r="K105" s="307">
        <f>SUM(K39,K98)</f>
        <v>514960087</v>
      </c>
    </row>
    <row r="106" spans="1:11" ht="12.75">
      <c r="A106" s="2" t="s">
        <v>67</v>
      </c>
      <c r="B106" s="2"/>
      <c r="C106" s="2"/>
      <c r="D106" s="2"/>
      <c r="E106" s="2" t="s">
        <v>273</v>
      </c>
      <c r="F106" s="2"/>
      <c r="G106" s="2"/>
      <c r="H106" s="2"/>
      <c r="I106" s="2"/>
      <c r="J106" s="2"/>
      <c r="K106" s="2"/>
    </row>
    <row r="107" spans="1:1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9" ht="12.75">
      <c r="H109" s="408"/>
    </row>
    <row r="111" ht="12.75">
      <c r="D111" s="12"/>
    </row>
    <row r="112" ht="14.25">
      <c r="D112" s="457"/>
    </row>
    <row r="113" ht="12.75">
      <c r="D113" s="445"/>
    </row>
    <row r="119" spans="4:5" ht="14.25">
      <c r="D119" s="12"/>
      <c r="E119" s="444"/>
    </row>
    <row r="121" ht="12.75">
      <c r="D121" s="445"/>
    </row>
  </sheetData>
  <sheetProtection/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23"/>
  <sheetViews>
    <sheetView zoomScalePageLayoutView="0" workbookViewId="0" topLeftCell="A1">
      <selection activeCell="J28" sqref="J28"/>
    </sheetView>
  </sheetViews>
  <sheetFormatPr defaultColWidth="9.140625" defaultRowHeight="12.75"/>
  <cols>
    <col min="1" max="1" width="5.421875" style="0" customWidth="1"/>
    <col min="2" max="2" width="7.28125" style="0" customWidth="1"/>
    <col min="3" max="3" width="6.57421875" style="0" customWidth="1"/>
    <col min="4" max="4" width="21.8515625" style="0" customWidth="1"/>
    <col min="5" max="5" width="12.28125" style="0" customWidth="1"/>
    <col min="6" max="6" width="12.00390625" style="0" customWidth="1"/>
    <col min="7" max="7" width="19.00390625" style="0" customWidth="1"/>
    <col min="8" max="8" width="12.8515625" style="0" customWidth="1"/>
    <col min="9" max="9" width="9.00390625" style="0" customWidth="1"/>
    <col min="10" max="10" width="11.7109375" style="0" customWidth="1"/>
    <col min="11" max="11" width="19.140625" style="0" bestFit="1" customWidth="1"/>
    <col min="12" max="12" width="20.57421875" style="0" customWidth="1"/>
    <col min="13" max="13" width="15.140625" style="0" customWidth="1"/>
  </cols>
  <sheetData>
    <row r="1" ht="8.25" customHeight="1"/>
    <row r="2" spans="2:9" ht="18" customHeight="1">
      <c r="B2" s="1" t="s">
        <v>250</v>
      </c>
      <c r="C2" s="1"/>
      <c r="E2" s="1"/>
      <c r="F2" s="1"/>
      <c r="I2" s="5"/>
    </row>
    <row r="3" spans="2:9" s="6" customFormat="1" ht="13.5" customHeight="1" thickBot="1">
      <c r="B3" s="9"/>
      <c r="C3" s="9"/>
      <c r="D3" s="9"/>
      <c r="E3" s="9"/>
      <c r="F3" s="9"/>
      <c r="G3" s="368" t="s">
        <v>66</v>
      </c>
      <c r="I3" s="9"/>
    </row>
    <row r="4" spans="1:13" s="2" customFormat="1" ht="15.75" customHeight="1" thickBot="1">
      <c r="A4" s="110"/>
      <c r="B4" s="477" t="s">
        <v>262</v>
      </c>
      <c r="C4" s="477"/>
      <c r="D4" s="478"/>
      <c r="E4" s="4"/>
      <c r="F4" s="23"/>
      <c r="G4" s="24"/>
      <c r="H4" s="6"/>
      <c r="I4" s="354"/>
      <c r="M4" s="6"/>
    </row>
    <row r="5" spans="1:7" s="6" customFormat="1" ht="12.75">
      <c r="A5" s="115" t="s">
        <v>22</v>
      </c>
      <c r="B5" s="111" t="s">
        <v>0</v>
      </c>
      <c r="C5" s="118" t="s">
        <v>2</v>
      </c>
      <c r="D5" s="43" t="s">
        <v>4</v>
      </c>
      <c r="E5" s="138" t="s">
        <v>23</v>
      </c>
      <c r="F5" s="138" t="s">
        <v>6</v>
      </c>
      <c r="G5" s="514" t="s">
        <v>276</v>
      </c>
    </row>
    <row r="6" spans="1:9" s="6" customFormat="1" ht="13.5" thickBot="1">
      <c r="A6" s="32"/>
      <c r="B6" s="7"/>
      <c r="C6" s="26"/>
      <c r="D6" s="26"/>
      <c r="E6" s="145" t="s">
        <v>24</v>
      </c>
      <c r="F6" s="145" t="s">
        <v>25</v>
      </c>
      <c r="G6" s="520" t="s">
        <v>275</v>
      </c>
      <c r="I6" s="12"/>
    </row>
    <row r="7" spans="1:12" s="2" customFormat="1" ht="15.75" thickBot="1">
      <c r="A7" s="96" t="s">
        <v>1</v>
      </c>
      <c r="B7" s="106" t="s">
        <v>3</v>
      </c>
      <c r="C7" s="35" t="s">
        <v>5</v>
      </c>
      <c r="D7" s="128" t="s">
        <v>14</v>
      </c>
      <c r="E7" s="136">
        <v>1</v>
      </c>
      <c r="F7" s="136">
        <v>2</v>
      </c>
      <c r="G7" s="356">
        <v>3</v>
      </c>
      <c r="H7" s="6"/>
      <c r="I7" s="14"/>
      <c r="L7" s="462"/>
    </row>
    <row r="8" spans="1:12" s="2" customFormat="1" ht="15">
      <c r="A8" s="340">
        <v>46</v>
      </c>
      <c r="B8" s="344">
        <v>400</v>
      </c>
      <c r="C8" s="332" t="s">
        <v>161</v>
      </c>
      <c r="D8" s="366" t="s">
        <v>197</v>
      </c>
      <c r="E8" s="467">
        <f>SUM(E9,E12)</f>
        <v>15000000</v>
      </c>
      <c r="F8" s="357">
        <f>SUM(F9,F12)</f>
        <v>15000000</v>
      </c>
      <c r="G8" s="521">
        <f>SUM(G9,G12)</f>
        <v>39000000</v>
      </c>
      <c r="H8" s="6"/>
      <c r="I8" s="14"/>
      <c r="L8" s="460"/>
    </row>
    <row r="9" spans="1:13" s="2" customFormat="1" ht="15.75">
      <c r="A9" s="32">
        <v>46</v>
      </c>
      <c r="B9" s="102">
        <v>440</v>
      </c>
      <c r="C9" s="127" t="s">
        <v>161</v>
      </c>
      <c r="D9" s="146" t="s">
        <v>59</v>
      </c>
      <c r="E9" s="468">
        <v>15000000</v>
      </c>
      <c r="F9" s="143">
        <v>15000000</v>
      </c>
      <c r="G9" s="522">
        <v>15000000</v>
      </c>
      <c r="H9" s="11"/>
      <c r="I9" s="14"/>
      <c r="L9" s="459"/>
      <c r="M9" s="14"/>
    </row>
    <row r="10" spans="1:13" s="2" customFormat="1" ht="13.5" customHeight="1">
      <c r="A10" s="119"/>
      <c r="B10" s="103"/>
      <c r="C10" s="315"/>
      <c r="D10" s="149" t="s">
        <v>60</v>
      </c>
      <c r="E10" s="469"/>
      <c r="F10" s="141"/>
      <c r="G10" s="523"/>
      <c r="H10" s="11"/>
      <c r="I10" s="87"/>
      <c r="L10" s="87"/>
      <c r="M10" s="87"/>
    </row>
    <row r="11" spans="1:13" s="2" customFormat="1" ht="13.5" customHeight="1">
      <c r="A11" s="90">
        <v>46</v>
      </c>
      <c r="B11" s="105">
        <v>452</v>
      </c>
      <c r="C11" s="485" t="s">
        <v>161</v>
      </c>
      <c r="D11" s="482" t="s">
        <v>266</v>
      </c>
      <c r="E11" s="470">
        <v>0</v>
      </c>
      <c r="F11" s="242">
        <v>0</v>
      </c>
      <c r="G11" s="524">
        <v>6085</v>
      </c>
      <c r="H11" s="11"/>
      <c r="I11" s="87"/>
      <c r="L11" s="87"/>
      <c r="M11" s="87"/>
    </row>
    <row r="12" spans="1:13" s="2" customFormat="1" ht="13.5" customHeight="1" thickBot="1">
      <c r="A12" s="90">
        <v>46</v>
      </c>
      <c r="B12" s="105">
        <v>456</v>
      </c>
      <c r="C12" s="479" t="s">
        <v>161</v>
      </c>
      <c r="D12" s="480" t="s">
        <v>62</v>
      </c>
      <c r="E12" s="483">
        <v>0</v>
      </c>
      <c r="F12" s="144">
        <v>0</v>
      </c>
      <c r="G12" s="525">
        <v>24000000</v>
      </c>
      <c r="H12" s="11"/>
      <c r="I12" s="87"/>
      <c r="L12" s="87"/>
      <c r="M12" s="87"/>
    </row>
    <row r="13" spans="1:13" s="6" customFormat="1" ht="16.5" customHeight="1" thickBot="1">
      <c r="A13" s="351"/>
      <c r="B13" s="347"/>
      <c r="C13" s="347"/>
      <c r="D13" s="458" t="s">
        <v>8</v>
      </c>
      <c r="E13" s="476">
        <f>SUM(E9:E12)</f>
        <v>15000000</v>
      </c>
      <c r="F13" s="358">
        <f>SUM(F9:F12)</f>
        <v>15000000</v>
      </c>
      <c r="G13" s="476">
        <f>SUM(G9:G12)</f>
        <v>39006085</v>
      </c>
      <c r="H13" s="243"/>
      <c r="I13" s="88"/>
      <c r="L13" s="88"/>
      <c r="M13" s="88"/>
    </row>
    <row r="14" spans="2:12" s="2" customFormat="1" ht="12.75" customHeight="1" thickBot="1">
      <c r="B14" s="6"/>
      <c r="C14" s="6"/>
      <c r="D14" s="6"/>
      <c r="E14" s="6"/>
      <c r="F14" s="17"/>
      <c r="H14" s="13"/>
      <c r="I14" s="14"/>
      <c r="K14" s="368" t="s">
        <v>198</v>
      </c>
      <c r="L14" s="6"/>
    </row>
    <row r="15" spans="1:12" s="2" customFormat="1" ht="17.25" customHeight="1" thickBot="1">
      <c r="A15" s="110"/>
      <c r="B15" s="22" t="s">
        <v>263</v>
      </c>
      <c r="C15" s="22"/>
      <c r="D15" s="56"/>
      <c r="E15" s="4"/>
      <c r="F15" s="23"/>
      <c r="G15" s="23"/>
      <c r="H15" s="38"/>
      <c r="I15" s="39"/>
      <c r="J15" s="23"/>
      <c r="K15" s="24"/>
      <c r="L15" s="6"/>
    </row>
    <row r="16" spans="1:12" s="2" customFormat="1" ht="12.75">
      <c r="A16" s="115" t="s">
        <v>22</v>
      </c>
      <c r="B16" s="111" t="s">
        <v>10</v>
      </c>
      <c r="C16" s="43" t="s">
        <v>11</v>
      </c>
      <c r="D16" s="43" t="s">
        <v>12</v>
      </c>
      <c r="E16" s="43" t="s">
        <v>13</v>
      </c>
      <c r="F16" s="84" t="s">
        <v>0</v>
      </c>
      <c r="G16" s="112" t="s">
        <v>2</v>
      </c>
      <c r="H16" s="362" t="s">
        <v>4</v>
      </c>
      <c r="I16" s="364" t="s">
        <v>26</v>
      </c>
      <c r="J16" s="138" t="s">
        <v>6</v>
      </c>
      <c r="K16" s="514" t="s">
        <v>204</v>
      </c>
      <c r="L16" s="6"/>
    </row>
    <row r="17" spans="1:12" s="2" customFormat="1" ht="13.5" thickBot="1">
      <c r="A17" s="32"/>
      <c r="B17" s="6"/>
      <c r="C17" s="29"/>
      <c r="D17" s="29"/>
      <c r="E17" s="29"/>
      <c r="F17" s="44"/>
      <c r="G17" s="45"/>
      <c r="H17" s="359"/>
      <c r="I17" s="365" t="s">
        <v>24</v>
      </c>
      <c r="J17" s="135" t="s">
        <v>25</v>
      </c>
      <c r="K17" s="520" t="s">
        <v>275</v>
      </c>
      <c r="L17" s="6"/>
    </row>
    <row r="18" spans="1:12" s="2" customFormat="1" ht="13.5" thickBot="1">
      <c r="A18" s="96" t="s">
        <v>1</v>
      </c>
      <c r="B18" s="107" t="s">
        <v>3</v>
      </c>
      <c r="C18" s="34" t="s">
        <v>5</v>
      </c>
      <c r="D18" s="34" t="s">
        <v>14</v>
      </c>
      <c r="E18" s="34" t="s">
        <v>15</v>
      </c>
      <c r="F18" s="40" t="s">
        <v>27</v>
      </c>
      <c r="G18" s="34" t="s">
        <v>16</v>
      </c>
      <c r="H18" s="363" t="s">
        <v>28</v>
      </c>
      <c r="I18" s="288">
        <v>1</v>
      </c>
      <c r="J18" s="137">
        <v>2</v>
      </c>
      <c r="K18" s="49">
        <v>3</v>
      </c>
      <c r="L18" s="6"/>
    </row>
    <row r="19" spans="1:13" s="2" customFormat="1" ht="13.5" thickBot="1">
      <c r="A19" s="30">
        <v>46</v>
      </c>
      <c r="B19" s="108" t="s">
        <v>17</v>
      </c>
      <c r="C19" s="27">
        <v>2</v>
      </c>
      <c r="D19" s="65">
        <v>1</v>
      </c>
      <c r="E19" s="27">
        <v>8</v>
      </c>
      <c r="F19" s="446" t="s">
        <v>61</v>
      </c>
      <c r="G19" s="45"/>
      <c r="H19" s="359" t="s">
        <v>65</v>
      </c>
      <c r="I19" s="360">
        <v>0</v>
      </c>
      <c r="J19" s="360">
        <v>0</v>
      </c>
      <c r="K19" s="61">
        <v>50000000</v>
      </c>
      <c r="L19" s="11"/>
      <c r="M19" s="101"/>
    </row>
    <row r="20" spans="1:13" s="2" customFormat="1" ht="15" thickBot="1">
      <c r="A20" s="346"/>
      <c r="B20" s="347"/>
      <c r="C20" s="347"/>
      <c r="D20" s="345" t="s">
        <v>8</v>
      </c>
      <c r="E20" s="347"/>
      <c r="F20" s="348"/>
      <c r="G20" s="349"/>
      <c r="H20" s="350"/>
      <c r="I20" s="361">
        <f>SUM(I19:I19)</f>
        <v>0</v>
      </c>
      <c r="J20" s="361">
        <f>SUM(J19:J19)</f>
        <v>0</v>
      </c>
      <c r="K20" s="409">
        <f>K19</f>
        <v>50000000</v>
      </c>
      <c r="L20" s="11"/>
      <c r="M20" s="14"/>
    </row>
    <row r="21" spans="1:13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.75">
      <c r="A22" t="s">
        <v>274</v>
      </c>
      <c r="M22" s="2"/>
    </row>
    <row r="23" ht="12.75">
      <c r="A23" t="s">
        <v>261</v>
      </c>
    </row>
  </sheetData>
  <sheetProtection/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85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5.140625" style="0" customWidth="1"/>
    <col min="2" max="2" width="6.8515625" style="0" customWidth="1"/>
    <col min="3" max="3" width="8.00390625" style="0" customWidth="1"/>
    <col min="4" max="4" width="29.00390625" style="0" customWidth="1"/>
    <col min="5" max="5" width="13.7109375" style="0" customWidth="1"/>
    <col min="6" max="6" width="22.00390625" style="0" customWidth="1"/>
    <col min="7" max="7" width="15.8515625" style="0" customWidth="1"/>
    <col min="8" max="8" width="11.140625" style="0" customWidth="1"/>
    <col min="9" max="9" width="13.28125" style="0" customWidth="1"/>
    <col min="10" max="10" width="13.421875" style="0" customWidth="1"/>
    <col min="11" max="11" width="15.421875" style="0" customWidth="1"/>
    <col min="12" max="12" width="12.00390625" style="0" customWidth="1"/>
    <col min="13" max="13" width="14.28125" style="0" customWidth="1"/>
  </cols>
  <sheetData>
    <row r="1" spans="1:11" ht="12.75">
      <c r="A1" s="2"/>
      <c r="B1" s="10"/>
      <c r="C1" s="10"/>
      <c r="D1" s="10"/>
      <c r="E1" s="9"/>
      <c r="F1" s="10"/>
      <c r="G1" s="10" t="s">
        <v>317</v>
      </c>
      <c r="H1" s="10"/>
      <c r="I1" s="9"/>
      <c r="J1" s="2"/>
      <c r="K1" s="2"/>
    </row>
    <row r="2" spans="2:9" ht="16.5" thickBot="1">
      <c r="B2" s="1"/>
      <c r="D2" s="1" t="s">
        <v>251</v>
      </c>
      <c r="E2" s="1"/>
      <c r="G2" s="367" t="s">
        <v>285</v>
      </c>
      <c r="I2" s="5"/>
    </row>
    <row r="3" spans="1:11" ht="13.5" thickBot="1">
      <c r="A3" s="110"/>
      <c r="B3" s="4"/>
      <c r="C3" s="22"/>
      <c r="D3" s="4" t="s">
        <v>255</v>
      </c>
      <c r="E3" s="21" t="s">
        <v>71</v>
      </c>
      <c r="F3" s="22"/>
      <c r="G3" s="22"/>
      <c r="H3" s="578"/>
      <c r="I3" s="572"/>
      <c r="J3" s="2"/>
      <c r="K3" s="2"/>
    </row>
    <row r="4" spans="1:11" ht="12.75">
      <c r="A4" s="30" t="s">
        <v>22</v>
      </c>
      <c r="B4" s="6" t="s">
        <v>0</v>
      </c>
      <c r="C4" s="28" t="s">
        <v>2</v>
      </c>
      <c r="D4" s="29" t="s">
        <v>4</v>
      </c>
      <c r="E4" s="138" t="s">
        <v>23</v>
      </c>
      <c r="F4" s="6" t="s">
        <v>309</v>
      </c>
      <c r="G4" s="138" t="s">
        <v>7</v>
      </c>
      <c r="H4" s="244" t="s">
        <v>310</v>
      </c>
      <c r="I4" s="595" t="s">
        <v>313</v>
      </c>
      <c r="J4" s="6"/>
      <c r="K4" s="6"/>
    </row>
    <row r="5" spans="1:11" ht="12.75">
      <c r="A5" s="30"/>
      <c r="B5" s="7"/>
      <c r="C5" s="26"/>
      <c r="D5" s="26"/>
      <c r="E5" s="145" t="s">
        <v>24</v>
      </c>
      <c r="F5" s="7" t="s">
        <v>315</v>
      </c>
      <c r="G5" s="145" t="s">
        <v>302</v>
      </c>
      <c r="H5" s="573" t="s">
        <v>311</v>
      </c>
      <c r="I5" s="575" t="s">
        <v>316</v>
      </c>
      <c r="J5" s="6"/>
      <c r="K5" s="6"/>
    </row>
    <row r="6" spans="1:11" ht="13.5" thickBot="1">
      <c r="A6" s="96" t="s">
        <v>1</v>
      </c>
      <c r="B6" s="106" t="s">
        <v>3</v>
      </c>
      <c r="C6" s="35" t="s">
        <v>5</v>
      </c>
      <c r="D6" s="128" t="s">
        <v>14</v>
      </c>
      <c r="E6" s="136">
        <v>1</v>
      </c>
      <c r="F6" s="150">
        <v>2</v>
      </c>
      <c r="G6" s="136">
        <v>3</v>
      </c>
      <c r="H6" s="573" t="s">
        <v>312</v>
      </c>
      <c r="I6" s="580" t="s">
        <v>314</v>
      </c>
      <c r="J6" s="2"/>
      <c r="K6" s="2"/>
    </row>
    <row r="7" spans="1:12" ht="15">
      <c r="A7" s="308">
        <v>46</v>
      </c>
      <c r="B7" s="309">
        <v>200</v>
      </c>
      <c r="C7" s="315" t="s">
        <v>161</v>
      </c>
      <c r="D7" s="343" t="s">
        <v>187</v>
      </c>
      <c r="E7" s="314">
        <f>SUM(E8,E12,E15,E19,E22)</f>
        <v>19562900</v>
      </c>
      <c r="F7" s="314">
        <f>SUM(F8,F12,F15,F19,F22)</f>
        <v>17351700</v>
      </c>
      <c r="G7" s="584">
        <f>SUM(G8,G12,G15,G19,G22)</f>
        <v>10610236.520000001</v>
      </c>
      <c r="H7" s="613">
        <f>G7/E7</f>
        <v>0.5423652178358015</v>
      </c>
      <c r="I7" s="611">
        <f>G7/F7</f>
        <v>0.6114810952240992</v>
      </c>
      <c r="J7" s="10"/>
      <c r="K7" s="328"/>
      <c r="L7" s="10"/>
    </row>
    <row r="8" spans="1:12" ht="12.75">
      <c r="A8" s="283">
        <v>46</v>
      </c>
      <c r="B8" s="310">
        <v>210</v>
      </c>
      <c r="C8" s="268" t="s">
        <v>161</v>
      </c>
      <c r="D8" s="394" t="s">
        <v>188</v>
      </c>
      <c r="E8" s="274">
        <f>SUM(E9:E11)</f>
        <v>9966500</v>
      </c>
      <c r="F8" s="274">
        <f>SUM(F9:F11)</f>
        <v>10200000</v>
      </c>
      <c r="G8" s="585">
        <f>SUM(G9:G11)</f>
        <v>4198028.14</v>
      </c>
      <c r="H8" s="614">
        <f aca="true" t="shared" si="0" ref="H8:H24">G8/E8</f>
        <v>0.4212138804996739</v>
      </c>
      <c r="I8" s="610">
        <f aca="true" t="shared" si="1" ref="I8:I24">G8/F8</f>
        <v>0.4115713862745098</v>
      </c>
      <c r="J8" s="509"/>
      <c r="K8" s="541"/>
      <c r="L8" s="14"/>
    </row>
    <row r="9" spans="1:12" ht="12.75">
      <c r="A9" s="89">
        <v>46</v>
      </c>
      <c r="B9" s="103">
        <v>211</v>
      </c>
      <c r="C9" s="37" t="s">
        <v>100</v>
      </c>
      <c r="D9" s="147" t="s">
        <v>120</v>
      </c>
      <c r="E9" s="141">
        <v>166000</v>
      </c>
      <c r="F9" s="141">
        <v>0</v>
      </c>
      <c r="G9" s="586">
        <v>0</v>
      </c>
      <c r="H9" s="593">
        <f t="shared" si="0"/>
        <v>0</v>
      </c>
      <c r="I9" s="591">
        <v>0</v>
      </c>
      <c r="J9" s="14"/>
      <c r="K9" s="534"/>
      <c r="L9" s="14"/>
    </row>
    <row r="10" spans="1:12" ht="15.75">
      <c r="A10" s="89">
        <v>46</v>
      </c>
      <c r="B10" s="103">
        <v>212</v>
      </c>
      <c r="C10" s="37" t="s">
        <v>101</v>
      </c>
      <c r="D10" s="147" t="s">
        <v>121</v>
      </c>
      <c r="E10" s="141">
        <v>9475200</v>
      </c>
      <c r="F10" s="141">
        <v>9900000</v>
      </c>
      <c r="G10" s="586">
        <v>4144701.56</v>
      </c>
      <c r="H10" s="593">
        <f t="shared" si="0"/>
        <v>0.4374262875717663</v>
      </c>
      <c r="I10" s="591">
        <f t="shared" si="1"/>
        <v>0.4186567232323232</v>
      </c>
      <c r="J10" s="459"/>
      <c r="K10" s="328"/>
      <c r="L10" s="532"/>
    </row>
    <row r="11" spans="1:12" ht="15.75">
      <c r="A11" s="89">
        <v>46</v>
      </c>
      <c r="B11" s="103">
        <v>212</v>
      </c>
      <c r="C11" s="37" t="s">
        <v>100</v>
      </c>
      <c r="D11" s="147" t="s">
        <v>122</v>
      </c>
      <c r="E11" s="141">
        <v>325300</v>
      </c>
      <c r="F11" s="141">
        <v>300000</v>
      </c>
      <c r="G11" s="586">
        <v>53326.58</v>
      </c>
      <c r="H11" s="593">
        <f t="shared" si="0"/>
        <v>0.1639304641869044</v>
      </c>
      <c r="I11" s="591">
        <f t="shared" si="1"/>
        <v>0.17775526666666666</v>
      </c>
      <c r="J11" s="459"/>
      <c r="K11" s="328"/>
      <c r="L11" s="486"/>
    </row>
    <row r="12" spans="1:12" ht="15.75">
      <c r="A12" s="283">
        <v>46</v>
      </c>
      <c r="B12" s="310">
        <v>220</v>
      </c>
      <c r="C12" s="268" t="s">
        <v>161</v>
      </c>
      <c r="D12" s="311" t="s">
        <v>252</v>
      </c>
      <c r="E12" s="274">
        <f>SUM(E13,E14)</f>
        <v>663900</v>
      </c>
      <c r="F12" s="274">
        <f>SUM(F13,F14)</f>
        <v>300000</v>
      </c>
      <c r="G12" s="585">
        <f>SUM(G13,G14)</f>
        <v>86216.64</v>
      </c>
      <c r="H12" s="614">
        <f t="shared" si="0"/>
        <v>0.1298638951649345</v>
      </c>
      <c r="I12" s="610">
        <f t="shared" si="1"/>
        <v>0.2873888</v>
      </c>
      <c r="J12" s="459"/>
      <c r="K12" s="328"/>
      <c r="L12" s="486"/>
    </row>
    <row r="13" spans="1:11" ht="12.75">
      <c r="A13" s="89">
        <v>46</v>
      </c>
      <c r="B13" s="103">
        <v>222</v>
      </c>
      <c r="C13" s="37" t="s">
        <v>161</v>
      </c>
      <c r="D13" s="147" t="s">
        <v>286</v>
      </c>
      <c r="E13" s="141">
        <v>149400</v>
      </c>
      <c r="F13" s="141">
        <v>100000</v>
      </c>
      <c r="G13" s="586">
        <v>18017.09</v>
      </c>
      <c r="H13" s="593">
        <f t="shared" si="0"/>
        <v>0.12059631860776439</v>
      </c>
      <c r="I13" s="591">
        <f t="shared" si="1"/>
        <v>0.1801709</v>
      </c>
      <c r="J13" s="2"/>
      <c r="K13" s="486"/>
    </row>
    <row r="14" spans="1:11" ht="12.75">
      <c r="A14" s="89">
        <v>46</v>
      </c>
      <c r="B14" s="103">
        <v>223</v>
      </c>
      <c r="C14" s="37" t="s">
        <v>161</v>
      </c>
      <c r="D14" s="147" t="s">
        <v>64</v>
      </c>
      <c r="E14" s="141">
        <v>514500</v>
      </c>
      <c r="F14" s="141">
        <v>200000</v>
      </c>
      <c r="G14" s="586">
        <v>68199.55</v>
      </c>
      <c r="H14" s="593">
        <f t="shared" si="0"/>
        <v>0.1325550048590865</v>
      </c>
      <c r="I14" s="591">
        <f t="shared" si="1"/>
        <v>0.34099775</v>
      </c>
      <c r="J14" s="2"/>
      <c r="K14" s="486"/>
    </row>
    <row r="15" spans="1:11" ht="12.75">
      <c r="A15" s="283">
        <v>46</v>
      </c>
      <c r="B15" s="310">
        <v>230</v>
      </c>
      <c r="C15" s="268" t="s">
        <v>161</v>
      </c>
      <c r="D15" s="311" t="s">
        <v>190</v>
      </c>
      <c r="E15" s="274">
        <f>SUM(E16,E17)</f>
        <v>7090200</v>
      </c>
      <c r="F15" s="274">
        <f>SUM(F16,F17,F18)</f>
        <v>5046700</v>
      </c>
      <c r="G15" s="585">
        <f>SUM(G16,G17,G18)</f>
        <v>5199927.390000001</v>
      </c>
      <c r="H15" s="614">
        <f t="shared" si="0"/>
        <v>0.733396433104849</v>
      </c>
      <c r="I15" s="610">
        <f t="shared" si="1"/>
        <v>1.0303618978738582</v>
      </c>
      <c r="J15" s="10"/>
      <c r="K15" s="486"/>
    </row>
    <row r="16" spans="1:11" ht="15">
      <c r="A16" s="89">
        <v>46</v>
      </c>
      <c r="B16" s="103">
        <v>231</v>
      </c>
      <c r="C16" s="37" t="s">
        <v>161</v>
      </c>
      <c r="D16" s="147" t="s">
        <v>31</v>
      </c>
      <c r="E16" s="141">
        <v>185900</v>
      </c>
      <c r="F16" s="141">
        <v>300000</v>
      </c>
      <c r="G16" s="586">
        <v>195679.75</v>
      </c>
      <c r="H16" s="593">
        <f t="shared" si="0"/>
        <v>1.0526075847229694</v>
      </c>
      <c r="I16" s="591">
        <f t="shared" si="1"/>
        <v>0.6522658333333333</v>
      </c>
      <c r="J16" s="14"/>
      <c r="K16" s="384"/>
    </row>
    <row r="17" spans="1:11" ht="15.75">
      <c r="A17" s="89">
        <v>46</v>
      </c>
      <c r="B17" s="103">
        <v>233</v>
      </c>
      <c r="C17" s="37" t="s">
        <v>102</v>
      </c>
      <c r="D17" s="147" t="s">
        <v>249</v>
      </c>
      <c r="E17" s="141">
        <v>6904300</v>
      </c>
      <c r="F17" s="141">
        <v>4746500</v>
      </c>
      <c r="G17" s="586">
        <v>5004126.2</v>
      </c>
      <c r="H17" s="593">
        <f t="shared" si="0"/>
        <v>0.7247840041713136</v>
      </c>
      <c r="I17" s="591">
        <f t="shared" si="1"/>
        <v>1.0542770883809123</v>
      </c>
      <c r="J17" s="14"/>
      <c r="K17" s="459"/>
    </row>
    <row r="18" spans="1:11" ht="15.75">
      <c r="A18" s="89">
        <v>46</v>
      </c>
      <c r="B18" s="103">
        <v>239</v>
      </c>
      <c r="C18" s="37" t="s">
        <v>161</v>
      </c>
      <c r="D18" s="147" t="s">
        <v>294</v>
      </c>
      <c r="E18" s="141">
        <v>0</v>
      </c>
      <c r="F18" s="141">
        <v>200</v>
      </c>
      <c r="G18" s="586">
        <v>121.44</v>
      </c>
      <c r="H18" s="593">
        <v>0</v>
      </c>
      <c r="I18" s="591">
        <f t="shared" si="1"/>
        <v>0.6072</v>
      </c>
      <c r="J18" s="14"/>
      <c r="K18" s="459"/>
    </row>
    <row r="19" spans="1:11" ht="12.75">
      <c r="A19" s="283">
        <v>46</v>
      </c>
      <c r="B19" s="310">
        <v>240</v>
      </c>
      <c r="C19" s="268" t="s">
        <v>161</v>
      </c>
      <c r="D19" s="311" t="s">
        <v>254</v>
      </c>
      <c r="E19" s="274">
        <f>SUM(E20:E21)</f>
        <v>1842300</v>
      </c>
      <c r="F19" s="274">
        <f>SUM(F20:F21)</f>
        <v>1205000</v>
      </c>
      <c r="G19" s="585">
        <f>SUM(G20:G21)</f>
        <v>601949.29</v>
      </c>
      <c r="H19" s="614">
        <f t="shared" si="0"/>
        <v>0.32673793084731045</v>
      </c>
      <c r="I19" s="610">
        <f t="shared" si="1"/>
        <v>0.4995429792531121</v>
      </c>
      <c r="J19" s="2"/>
      <c r="K19" s="2"/>
    </row>
    <row r="20" spans="1:11" ht="12.75">
      <c r="A20" s="89">
        <v>46</v>
      </c>
      <c r="B20" s="103">
        <v>243</v>
      </c>
      <c r="C20" s="37" t="s">
        <v>161</v>
      </c>
      <c r="D20" s="147" t="s">
        <v>33</v>
      </c>
      <c r="E20" s="141">
        <v>16600</v>
      </c>
      <c r="F20" s="141">
        <v>5000</v>
      </c>
      <c r="G20" s="586">
        <v>2799.67</v>
      </c>
      <c r="H20" s="593">
        <f t="shared" si="0"/>
        <v>0.16865481927710843</v>
      </c>
      <c r="I20" s="591">
        <f t="shared" si="1"/>
        <v>0.559934</v>
      </c>
      <c r="J20" s="2"/>
      <c r="K20" s="2"/>
    </row>
    <row r="21" spans="1:11" ht="12.75">
      <c r="A21" s="89">
        <v>46</v>
      </c>
      <c r="B21" s="103">
        <v>244</v>
      </c>
      <c r="C21" s="37" t="s">
        <v>161</v>
      </c>
      <c r="D21" s="148" t="s">
        <v>34</v>
      </c>
      <c r="E21" s="141">
        <v>1825700</v>
      </c>
      <c r="F21" s="141">
        <v>1200000</v>
      </c>
      <c r="G21" s="586">
        <v>599149.62</v>
      </c>
      <c r="H21" s="593">
        <f t="shared" si="0"/>
        <v>0.32817528619159775</v>
      </c>
      <c r="I21" s="591">
        <f t="shared" si="1"/>
        <v>0.49929135</v>
      </c>
      <c r="J21" s="2"/>
      <c r="K21" s="12"/>
    </row>
    <row r="22" spans="1:11" ht="12.75">
      <c r="A22" s="279">
        <v>46</v>
      </c>
      <c r="B22" s="282">
        <v>290</v>
      </c>
      <c r="C22" s="270" t="s">
        <v>161</v>
      </c>
      <c r="D22" s="312" t="s">
        <v>192</v>
      </c>
      <c r="E22" s="313">
        <f>E23</f>
        <v>0</v>
      </c>
      <c r="F22" s="313">
        <f>F23</f>
        <v>600000</v>
      </c>
      <c r="G22" s="587">
        <f>G23</f>
        <v>524115.06</v>
      </c>
      <c r="H22" s="614">
        <v>0</v>
      </c>
      <c r="I22" s="610">
        <f t="shared" si="1"/>
        <v>0.8735250999999999</v>
      </c>
      <c r="J22" s="2"/>
      <c r="K22" s="2"/>
    </row>
    <row r="23" spans="1:11" ht="13.5" thickBot="1">
      <c r="A23" s="96">
        <v>46</v>
      </c>
      <c r="B23" s="105">
        <v>292</v>
      </c>
      <c r="C23" s="125" t="s">
        <v>161</v>
      </c>
      <c r="D23" s="149" t="s">
        <v>63</v>
      </c>
      <c r="E23" s="144">
        <v>0</v>
      </c>
      <c r="F23" s="144">
        <v>600000</v>
      </c>
      <c r="G23" s="588">
        <v>524115.06</v>
      </c>
      <c r="H23" s="594">
        <v>0</v>
      </c>
      <c r="I23" s="582">
        <f t="shared" si="1"/>
        <v>0.8735250999999999</v>
      </c>
      <c r="J23" s="2"/>
      <c r="K23" s="14"/>
    </row>
    <row r="24" spans="1:11" ht="15.75" thickBot="1">
      <c r="A24" s="317"/>
      <c r="B24" s="318"/>
      <c r="C24" s="318"/>
      <c r="D24" s="319" t="s">
        <v>8</v>
      </c>
      <c r="E24" s="320">
        <f>E7</f>
        <v>19562900</v>
      </c>
      <c r="F24" s="320">
        <f>F7</f>
        <v>17351700</v>
      </c>
      <c r="G24" s="589">
        <f>G7</f>
        <v>10610236.520000001</v>
      </c>
      <c r="H24" s="615">
        <f t="shared" si="0"/>
        <v>0.5423652178358015</v>
      </c>
      <c r="I24" s="612">
        <f t="shared" si="1"/>
        <v>0.6114810952240992</v>
      </c>
      <c r="J24" s="6"/>
      <c r="K24" s="6"/>
    </row>
    <row r="25" spans="1:11" ht="15">
      <c r="A25" s="326"/>
      <c r="B25" s="326"/>
      <c r="C25" s="326"/>
      <c r="D25" s="327"/>
      <c r="E25" s="328"/>
      <c r="F25" s="328"/>
      <c r="G25" s="384"/>
      <c r="H25" s="571"/>
      <c r="I25" s="6"/>
      <c r="J25" s="6"/>
      <c r="K25" s="6"/>
    </row>
    <row r="26" spans="1:11" ht="15">
      <c r="A26" s="326"/>
      <c r="B26" s="326"/>
      <c r="C26" s="326"/>
      <c r="D26" s="327"/>
      <c r="E26" s="328"/>
      <c r="F26" s="328"/>
      <c r="G26" s="384"/>
      <c r="H26" s="571"/>
      <c r="I26" s="6"/>
      <c r="J26" s="6"/>
      <c r="K26" s="6"/>
    </row>
    <row r="27" spans="1:11" ht="15">
      <c r="A27" s="326"/>
      <c r="B27" s="326"/>
      <c r="C27" s="326"/>
      <c r="D27" s="327"/>
      <c r="E27" s="328"/>
      <c r="F27" s="328"/>
      <c r="G27" s="384"/>
      <c r="H27" s="571"/>
      <c r="I27" s="6"/>
      <c r="J27" s="6"/>
      <c r="K27" s="6"/>
    </row>
    <row r="28" spans="1:11" ht="15">
      <c r="A28" s="326"/>
      <c r="B28" s="326"/>
      <c r="C28" s="326"/>
      <c r="D28" s="327"/>
      <c r="E28" s="328"/>
      <c r="F28" s="328"/>
      <c r="G28" s="384"/>
      <c r="H28" s="571"/>
      <c r="I28" s="6"/>
      <c r="J28" s="6"/>
      <c r="K28" s="6"/>
    </row>
    <row r="29" spans="1:11" ht="15">
      <c r="A29" s="326"/>
      <c r="B29" s="326"/>
      <c r="C29" s="9"/>
      <c r="D29" s="559" t="s">
        <v>300</v>
      </c>
      <c r="E29" s="556"/>
      <c r="F29" s="560" t="s">
        <v>292</v>
      </c>
      <c r="G29" s="507"/>
      <c r="H29" s="6"/>
      <c r="I29" s="14"/>
      <c r="J29" s="507"/>
      <c r="K29" s="14"/>
    </row>
    <row r="30" spans="1:11" ht="15.75">
      <c r="A30" s="326"/>
      <c r="B30" s="326"/>
      <c r="C30" s="570"/>
      <c r="D30" s="553">
        <v>10610236.52</v>
      </c>
      <c r="E30" s="457"/>
      <c r="F30" s="553">
        <v>13446672.61</v>
      </c>
      <c r="G30" s="384"/>
      <c r="H30" s="116"/>
      <c r="I30" s="459"/>
      <c r="J30" s="384"/>
      <c r="K30" s="532"/>
    </row>
    <row r="31" spans="1:11" ht="15.75">
      <c r="A31" s="326"/>
      <c r="B31" s="326"/>
      <c r="C31" s="457"/>
      <c r="D31" s="554">
        <v>1573483.83</v>
      </c>
      <c r="E31" s="457"/>
      <c r="F31" s="554">
        <v>801892.05</v>
      </c>
      <c r="G31" s="384"/>
      <c r="H31" s="6"/>
      <c r="I31" s="459"/>
      <c r="J31" s="328"/>
      <c r="K31" s="486"/>
    </row>
    <row r="32" spans="1:11" ht="15.75">
      <c r="A32" s="326"/>
      <c r="B32" s="326"/>
      <c r="C32" s="570"/>
      <c r="D32" s="555">
        <f>SUM(D30:D31)</f>
        <v>12183720.35</v>
      </c>
      <c r="E32" s="532"/>
      <c r="F32" s="555">
        <f>SUM(F30:F31)</f>
        <v>14248564.66</v>
      </c>
      <c r="G32" s="384"/>
      <c r="H32" s="6"/>
      <c r="I32" s="6"/>
      <c r="J32" s="6"/>
      <c r="K32" s="6"/>
    </row>
    <row r="33" spans="1:11" ht="16.5" thickBot="1">
      <c r="A33" s="326"/>
      <c r="B33" s="326"/>
      <c r="C33" s="570"/>
      <c r="D33" s="384"/>
      <c r="E33" s="532"/>
      <c r="F33" s="384"/>
      <c r="G33" s="384"/>
      <c r="H33" s="6"/>
      <c r="I33" s="6"/>
      <c r="J33" s="6"/>
      <c r="K33" s="6"/>
    </row>
    <row r="34" spans="1:13" ht="13.5" thickBot="1">
      <c r="A34" s="110"/>
      <c r="B34" s="4"/>
      <c r="C34" s="56"/>
      <c r="D34" s="4"/>
      <c r="E34" s="22"/>
      <c r="F34" s="4" t="s">
        <v>256</v>
      </c>
      <c r="G34" s="22"/>
      <c r="H34" s="38"/>
      <c r="I34" s="39"/>
      <c r="J34" s="23"/>
      <c r="K34" s="558" t="s">
        <v>285</v>
      </c>
      <c r="L34" s="578"/>
      <c r="M34" s="572"/>
    </row>
    <row r="35" spans="1:13" ht="12.75">
      <c r="A35" s="115" t="s">
        <v>22</v>
      </c>
      <c r="B35" s="111" t="s">
        <v>10</v>
      </c>
      <c r="C35" s="244" t="s">
        <v>11</v>
      </c>
      <c r="D35" s="43" t="s">
        <v>12</v>
      </c>
      <c r="E35" s="43" t="s">
        <v>13</v>
      </c>
      <c r="F35" s="84" t="s">
        <v>0</v>
      </c>
      <c r="G35" s="112" t="s">
        <v>2</v>
      </c>
      <c r="H35" s="386" t="s">
        <v>4</v>
      </c>
      <c r="I35" s="364" t="s">
        <v>26</v>
      </c>
      <c r="J35" s="111" t="s">
        <v>6</v>
      </c>
      <c r="K35" s="244" t="s">
        <v>7</v>
      </c>
      <c r="L35" s="138" t="s">
        <v>310</v>
      </c>
      <c r="M35" s="595" t="s">
        <v>313</v>
      </c>
    </row>
    <row r="36" spans="1:13" ht="13.5" thickBot="1">
      <c r="A36" s="329"/>
      <c r="B36" s="150"/>
      <c r="C36" s="395"/>
      <c r="D36" s="128"/>
      <c r="E36" s="128"/>
      <c r="F36" s="335"/>
      <c r="G36" s="336"/>
      <c r="H36" s="337"/>
      <c r="I36" s="385" t="s">
        <v>24</v>
      </c>
      <c r="J36" s="150" t="s">
        <v>25</v>
      </c>
      <c r="K36" s="395" t="s">
        <v>303</v>
      </c>
      <c r="L36" s="575" t="s">
        <v>311</v>
      </c>
      <c r="M36" s="575" t="s">
        <v>316</v>
      </c>
    </row>
    <row r="37" spans="1:13" ht="13.5" thickBot="1">
      <c r="A37" s="329" t="s">
        <v>1</v>
      </c>
      <c r="B37" s="150" t="s">
        <v>3</v>
      </c>
      <c r="C37" s="329" t="s">
        <v>5</v>
      </c>
      <c r="D37" s="35" t="s">
        <v>14</v>
      </c>
      <c r="E37" s="35" t="s">
        <v>15</v>
      </c>
      <c r="F37" s="331" t="s">
        <v>27</v>
      </c>
      <c r="G37" s="35" t="s">
        <v>16</v>
      </c>
      <c r="H37" s="333" t="s">
        <v>28</v>
      </c>
      <c r="I37" s="334">
        <v>1</v>
      </c>
      <c r="J37" s="150">
        <v>2</v>
      </c>
      <c r="K37" s="395">
        <v>3</v>
      </c>
      <c r="L37" s="580" t="s">
        <v>312</v>
      </c>
      <c r="M37" s="580" t="s">
        <v>314</v>
      </c>
    </row>
    <row r="38" spans="1:15" ht="14.25">
      <c r="A38" s="564">
        <v>46</v>
      </c>
      <c r="B38" s="565" t="s">
        <v>17</v>
      </c>
      <c r="C38" s="564">
        <v>2</v>
      </c>
      <c r="D38" s="566">
        <v>1</v>
      </c>
      <c r="E38" s="566">
        <v>8</v>
      </c>
      <c r="F38" s="332" t="s">
        <v>168</v>
      </c>
      <c r="G38" s="332" t="s">
        <v>161</v>
      </c>
      <c r="H38" s="567" t="s">
        <v>182</v>
      </c>
      <c r="I38" s="357">
        <f>SUM(I39,I41,I47,I87)</f>
        <v>18416600</v>
      </c>
      <c r="J38" s="357">
        <f>SUM(J39,J41,J47,J87)</f>
        <v>16352436</v>
      </c>
      <c r="K38" s="596">
        <f>SUM(K39,K41,K47,K87)</f>
        <v>13134549.080000002</v>
      </c>
      <c r="L38" s="611">
        <f>K38/I38</f>
        <v>0.7131907670254011</v>
      </c>
      <c r="M38" s="611">
        <f>K38/J38</f>
        <v>0.8032166632543312</v>
      </c>
      <c r="O38" s="571"/>
    </row>
    <row r="39" spans="1:15" ht="12.75">
      <c r="A39" s="279">
        <v>46</v>
      </c>
      <c r="B39" s="493" t="s">
        <v>17</v>
      </c>
      <c r="C39" s="279">
        <v>2</v>
      </c>
      <c r="D39" s="281">
        <v>1</v>
      </c>
      <c r="E39" s="281">
        <v>8</v>
      </c>
      <c r="F39" s="270" t="s">
        <v>35</v>
      </c>
      <c r="G39" s="270" t="s">
        <v>161</v>
      </c>
      <c r="H39" s="271" t="s">
        <v>186</v>
      </c>
      <c r="I39" s="417">
        <f>I40</f>
        <v>3907200</v>
      </c>
      <c r="J39" s="417">
        <f>J40</f>
        <v>3907200</v>
      </c>
      <c r="K39" s="597">
        <v>2644414.91</v>
      </c>
      <c r="L39" s="610">
        <f aca="true" t="shared" si="2" ref="L39:L100">K39/I39</f>
        <v>0.6768056178337428</v>
      </c>
      <c r="M39" s="611">
        <f aca="true" t="shared" si="3" ref="M39:M102">K39/J39</f>
        <v>0.6768056178337428</v>
      </c>
      <c r="O39" s="571"/>
    </row>
    <row r="40" spans="1:15" ht="12.75">
      <c r="A40" s="89">
        <v>46</v>
      </c>
      <c r="B40" s="494" t="s">
        <v>17</v>
      </c>
      <c r="C40" s="89">
        <v>2</v>
      </c>
      <c r="D40" s="8">
        <v>1</v>
      </c>
      <c r="E40" s="8">
        <v>8</v>
      </c>
      <c r="F40" s="37" t="s">
        <v>125</v>
      </c>
      <c r="G40" s="37" t="s">
        <v>161</v>
      </c>
      <c r="H40" s="161" t="s">
        <v>126</v>
      </c>
      <c r="I40" s="260">
        <v>3907200</v>
      </c>
      <c r="J40" s="260">
        <v>3907200</v>
      </c>
      <c r="K40" s="586">
        <v>2644414.91</v>
      </c>
      <c r="L40" s="591">
        <f t="shared" si="2"/>
        <v>0.6768056178337428</v>
      </c>
      <c r="M40" s="583">
        <f t="shared" si="3"/>
        <v>0.6768056178337428</v>
      </c>
      <c r="O40" s="571"/>
    </row>
    <row r="41" spans="1:15" ht="12.75">
      <c r="A41" s="32">
        <v>46</v>
      </c>
      <c r="B41" s="17" t="s">
        <v>17</v>
      </c>
      <c r="C41" s="30">
        <v>2</v>
      </c>
      <c r="D41" s="27">
        <v>1</v>
      </c>
      <c r="E41" s="27">
        <v>8</v>
      </c>
      <c r="F41" s="269" t="s">
        <v>180</v>
      </c>
      <c r="G41" s="269" t="s">
        <v>161</v>
      </c>
      <c r="H41" s="273" t="s">
        <v>183</v>
      </c>
      <c r="I41" s="285">
        <f>SUM(I42:I46)</f>
        <v>1375300</v>
      </c>
      <c r="J41" s="285">
        <f>SUM(J42:J46)</f>
        <v>1375300</v>
      </c>
      <c r="K41" s="598">
        <f>SUM(K42:K46)</f>
        <v>938346.24</v>
      </c>
      <c r="L41" s="610">
        <f t="shared" si="2"/>
        <v>0.682284766959936</v>
      </c>
      <c r="M41" s="611">
        <f t="shared" si="3"/>
        <v>0.682284766959936</v>
      </c>
      <c r="O41" s="571"/>
    </row>
    <row r="42" spans="1:15" ht="12.75">
      <c r="A42" s="89">
        <v>46</v>
      </c>
      <c r="B42" s="494" t="s">
        <v>17</v>
      </c>
      <c r="C42" s="89">
        <v>2</v>
      </c>
      <c r="D42" s="8">
        <v>1</v>
      </c>
      <c r="E42" s="8">
        <v>8</v>
      </c>
      <c r="F42" s="37" t="s">
        <v>36</v>
      </c>
      <c r="G42" s="37" t="s">
        <v>161</v>
      </c>
      <c r="H42" s="99" t="s">
        <v>49</v>
      </c>
      <c r="I42" s="140">
        <v>233400</v>
      </c>
      <c r="J42" s="140">
        <v>233400</v>
      </c>
      <c r="K42" s="586">
        <v>140321.93</v>
      </c>
      <c r="L42" s="591">
        <f t="shared" si="2"/>
        <v>0.6012079263067694</v>
      </c>
      <c r="M42" s="583">
        <f t="shared" si="3"/>
        <v>0.6012079263067694</v>
      </c>
      <c r="O42" s="571"/>
    </row>
    <row r="43" spans="1:15" ht="12.75">
      <c r="A43" s="89">
        <v>46</v>
      </c>
      <c r="B43" s="494" t="s">
        <v>17</v>
      </c>
      <c r="C43" s="89">
        <v>2</v>
      </c>
      <c r="D43" s="8">
        <v>1</v>
      </c>
      <c r="E43" s="8">
        <v>8</v>
      </c>
      <c r="F43" s="37" t="s">
        <v>37</v>
      </c>
      <c r="G43" s="37" t="s">
        <v>161</v>
      </c>
      <c r="H43" s="99" t="s">
        <v>50</v>
      </c>
      <c r="I43" s="140">
        <v>132800</v>
      </c>
      <c r="J43" s="140">
        <v>132800</v>
      </c>
      <c r="K43" s="586">
        <v>80719.68</v>
      </c>
      <c r="L43" s="591">
        <f t="shared" si="2"/>
        <v>0.6078289156626505</v>
      </c>
      <c r="M43" s="583">
        <f t="shared" si="3"/>
        <v>0.6078289156626505</v>
      </c>
      <c r="O43" s="571"/>
    </row>
    <row r="44" spans="1:15" ht="12.75">
      <c r="A44" s="89">
        <v>46</v>
      </c>
      <c r="B44" s="494" t="s">
        <v>17</v>
      </c>
      <c r="C44" s="89">
        <v>2</v>
      </c>
      <c r="D44" s="8">
        <v>1</v>
      </c>
      <c r="E44" s="8">
        <v>8</v>
      </c>
      <c r="F44" s="37" t="s">
        <v>38</v>
      </c>
      <c r="G44" s="37" t="s">
        <v>161</v>
      </c>
      <c r="H44" s="99" t="s">
        <v>51</v>
      </c>
      <c r="I44" s="140">
        <v>82900</v>
      </c>
      <c r="J44" s="140">
        <v>82900</v>
      </c>
      <c r="K44" s="586">
        <v>49993.95</v>
      </c>
      <c r="L44" s="591">
        <f t="shared" si="2"/>
        <v>0.6030633293124246</v>
      </c>
      <c r="M44" s="583">
        <f t="shared" si="3"/>
        <v>0.6030633293124246</v>
      </c>
      <c r="O44" s="571"/>
    </row>
    <row r="45" spans="1:15" ht="12.75">
      <c r="A45" s="89">
        <v>46</v>
      </c>
      <c r="B45" s="494" t="s">
        <v>17</v>
      </c>
      <c r="C45" s="89">
        <v>2</v>
      </c>
      <c r="D45" s="8">
        <v>1</v>
      </c>
      <c r="E45" s="8">
        <v>8</v>
      </c>
      <c r="F45" s="37" t="s">
        <v>39</v>
      </c>
      <c r="G45" s="37" t="s">
        <v>161</v>
      </c>
      <c r="H45" s="99" t="s">
        <v>18</v>
      </c>
      <c r="I45" s="140">
        <v>859700</v>
      </c>
      <c r="J45" s="140">
        <v>859700</v>
      </c>
      <c r="K45" s="586">
        <v>639724.9</v>
      </c>
      <c r="L45" s="591">
        <f t="shared" si="2"/>
        <v>0.7441257415377458</v>
      </c>
      <c r="M45" s="583">
        <f t="shared" si="3"/>
        <v>0.7441257415377458</v>
      </c>
      <c r="O45" s="571"/>
    </row>
    <row r="46" spans="1:15" ht="12.75">
      <c r="A46" s="89">
        <v>46</v>
      </c>
      <c r="B46" s="494" t="s">
        <v>17</v>
      </c>
      <c r="C46" s="89">
        <v>2</v>
      </c>
      <c r="D46" s="8">
        <v>1</v>
      </c>
      <c r="E46" s="8">
        <v>8</v>
      </c>
      <c r="F46" s="37" t="s">
        <v>40</v>
      </c>
      <c r="G46" s="37" t="s">
        <v>161</v>
      </c>
      <c r="H46" s="99" t="s">
        <v>57</v>
      </c>
      <c r="I46" s="140">
        <v>66500</v>
      </c>
      <c r="J46" s="140">
        <v>66500</v>
      </c>
      <c r="K46" s="586">
        <v>27585.78</v>
      </c>
      <c r="L46" s="591">
        <f t="shared" si="2"/>
        <v>0.41482375939849625</v>
      </c>
      <c r="M46" s="583">
        <f t="shared" si="3"/>
        <v>0.41482375939849625</v>
      </c>
      <c r="O46" s="571"/>
    </row>
    <row r="47" spans="1:15" ht="12.75">
      <c r="A47" s="283">
        <v>46</v>
      </c>
      <c r="B47" s="495" t="s">
        <v>17</v>
      </c>
      <c r="C47" s="283">
        <v>2</v>
      </c>
      <c r="D47" s="278">
        <v>1</v>
      </c>
      <c r="E47" s="278">
        <v>8</v>
      </c>
      <c r="F47" s="268" t="s">
        <v>41</v>
      </c>
      <c r="G47" s="267" t="s">
        <v>161</v>
      </c>
      <c r="H47" s="272" t="s">
        <v>92</v>
      </c>
      <c r="I47" s="274">
        <f>+I48+I49+I50+I61+I62+I63+I64+I65</f>
        <v>6573200</v>
      </c>
      <c r="J47" s="274">
        <f>+J48+J49+J50+J61+J62+J63+J64+J65</f>
        <v>4809636</v>
      </c>
      <c r="K47" s="585">
        <f>+K48+K49+K50+K61+K62+K63+K64+K65</f>
        <v>2406734.9899999998</v>
      </c>
      <c r="L47" s="610">
        <f t="shared" si="2"/>
        <v>0.36614358151280957</v>
      </c>
      <c r="M47" s="611">
        <f t="shared" si="3"/>
        <v>0.5003985727818071</v>
      </c>
      <c r="O47" s="571"/>
    </row>
    <row r="48" spans="1:15" ht="12.75">
      <c r="A48" s="89">
        <v>46</v>
      </c>
      <c r="B48" s="494" t="s">
        <v>17</v>
      </c>
      <c r="C48" s="89">
        <v>2</v>
      </c>
      <c r="D48" s="8">
        <v>1</v>
      </c>
      <c r="E48" s="8">
        <v>8</v>
      </c>
      <c r="F48" s="37" t="s">
        <v>85</v>
      </c>
      <c r="G48" s="37" t="s">
        <v>161</v>
      </c>
      <c r="H48" s="99" t="s">
        <v>91</v>
      </c>
      <c r="I48" s="140">
        <v>82900</v>
      </c>
      <c r="J48" s="140">
        <v>50000</v>
      </c>
      <c r="K48" s="586">
        <v>22676.59</v>
      </c>
      <c r="L48" s="591">
        <f t="shared" si="2"/>
        <v>0.2735414957780458</v>
      </c>
      <c r="M48" s="583">
        <f t="shared" si="3"/>
        <v>0.4535318</v>
      </c>
      <c r="O48" s="571"/>
    </row>
    <row r="49" spans="1:15" ht="12.75">
      <c r="A49" s="90">
        <v>46</v>
      </c>
      <c r="B49" s="494" t="s">
        <v>17</v>
      </c>
      <c r="C49" s="89">
        <v>2</v>
      </c>
      <c r="D49" s="8">
        <v>1</v>
      </c>
      <c r="E49" s="8">
        <v>8</v>
      </c>
      <c r="F49" s="37" t="s">
        <v>86</v>
      </c>
      <c r="G49" s="37" t="s">
        <v>161</v>
      </c>
      <c r="H49" s="99" t="s">
        <v>93</v>
      </c>
      <c r="I49" s="140">
        <v>647200</v>
      </c>
      <c r="J49" s="140">
        <v>647200</v>
      </c>
      <c r="K49" s="599">
        <v>297681.31</v>
      </c>
      <c r="L49" s="591">
        <f t="shared" si="2"/>
        <v>0.4599525803461063</v>
      </c>
      <c r="M49" s="583">
        <f t="shared" si="3"/>
        <v>0.4599525803461063</v>
      </c>
      <c r="O49" s="571"/>
    </row>
    <row r="50" spans="1:15" ht="12.75">
      <c r="A50" s="512">
        <v>46</v>
      </c>
      <c r="B50" s="513" t="s">
        <v>17</v>
      </c>
      <c r="C50" s="89">
        <v>2</v>
      </c>
      <c r="D50" s="8">
        <v>1</v>
      </c>
      <c r="E50" s="8">
        <v>8</v>
      </c>
      <c r="F50" s="124" t="s">
        <v>87</v>
      </c>
      <c r="G50" s="37" t="s">
        <v>161</v>
      </c>
      <c r="H50" s="123" t="s">
        <v>103</v>
      </c>
      <c r="I50" s="141">
        <f>SUM(I51:I60)</f>
        <v>701600</v>
      </c>
      <c r="J50" s="141">
        <f>SUM(J51:J60)</f>
        <v>511300</v>
      </c>
      <c r="K50" s="586">
        <f>SUM(K51:K60)</f>
        <v>174420.61999999997</v>
      </c>
      <c r="L50" s="591">
        <f t="shared" si="2"/>
        <v>0.24860407639680726</v>
      </c>
      <c r="M50" s="583">
        <f t="shared" si="3"/>
        <v>0.34113166438490117</v>
      </c>
      <c r="O50" s="571"/>
    </row>
    <row r="51" spans="1:15" ht="12.75">
      <c r="A51" s="89">
        <v>46</v>
      </c>
      <c r="B51" s="494" t="s">
        <v>17</v>
      </c>
      <c r="C51" s="89">
        <v>2</v>
      </c>
      <c r="D51" s="8">
        <v>1</v>
      </c>
      <c r="E51" s="8">
        <v>8</v>
      </c>
      <c r="F51" s="37" t="s">
        <v>87</v>
      </c>
      <c r="G51" s="37" t="s">
        <v>102</v>
      </c>
      <c r="H51" s="99" t="s">
        <v>127</v>
      </c>
      <c r="I51" s="140">
        <v>83200</v>
      </c>
      <c r="J51" s="140">
        <v>70000</v>
      </c>
      <c r="K51" s="586">
        <v>10001.57</v>
      </c>
      <c r="L51" s="591">
        <f t="shared" si="2"/>
        <v>0.12021117788461538</v>
      </c>
      <c r="M51" s="583">
        <f t="shared" si="3"/>
        <v>0.1428795714285714</v>
      </c>
      <c r="O51" s="571"/>
    </row>
    <row r="52" spans="1:15" ht="12.75">
      <c r="A52" s="89">
        <v>46</v>
      </c>
      <c r="B52" s="494" t="s">
        <v>17</v>
      </c>
      <c r="C52" s="89">
        <v>2</v>
      </c>
      <c r="D52" s="8">
        <v>1</v>
      </c>
      <c r="E52" s="8">
        <v>8</v>
      </c>
      <c r="F52" s="37" t="s">
        <v>87</v>
      </c>
      <c r="G52" s="37" t="s">
        <v>101</v>
      </c>
      <c r="H52" s="99" t="s">
        <v>128</v>
      </c>
      <c r="I52" s="140">
        <v>66400</v>
      </c>
      <c r="J52" s="140">
        <v>50000</v>
      </c>
      <c r="K52" s="586">
        <v>28735.66</v>
      </c>
      <c r="L52" s="591">
        <f t="shared" si="2"/>
        <v>0.4327659638554217</v>
      </c>
      <c r="M52" s="583">
        <f t="shared" si="3"/>
        <v>0.5747132</v>
      </c>
      <c r="O52" s="571"/>
    </row>
    <row r="53" spans="1:15" ht="12.75">
      <c r="A53" s="89">
        <v>46</v>
      </c>
      <c r="B53" s="494" t="s">
        <v>17</v>
      </c>
      <c r="C53" s="89">
        <v>2</v>
      </c>
      <c r="D53" s="8">
        <v>1</v>
      </c>
      <c r="E53" s="8">
        <v>8</v>
      </c>
      <c r="F53" s="37" t="s">
        <v>87</v>
      </c>
      <c r="G53" s="37" t="s">
        <v>100</v>
      </c>
      <c r="H53" s="99" t="s">
        <v>129</v>
      </c>
      <c r="I53" s="140">
        <v>16500</v>
      </c>
      <c r="J53" s="140">
        <v>10000</v>
      </c>
      <c r="K53" s="586">
        <v>3986.67</v>
      </c>
      <c r="L53" s="591">
        <f t="shared" si="2"/>
        <v>0.24161636363636363</v>
      </c>
      <c r="M53" s="583">
        <f t="shared" si="3"/>
        <v>0.398667</v>
      </c>
      <c r="O53" s="571"/>
    </row>
    <row r="54" spans="1:15" ht="12.75">
      <c r="A54" s="89">
        <v>46</v>
      </c>
      <c r="B54" s="494" t="s">
        <v>17</v>
      </c>
      <c r="C54" s="89">
        <v>2</v>
      </c>
      <c r="D54" s="8">
        <v>1</v>
      </c>
      <c r="E54" s="8">
        <v>8</v>
      </c>
      <c r="F54" s="37" t="s">
        <v>87</v>
      </c>
      <c r="G54" s="37" t="s">
        <v>104</v>
      </c>
      <c r="H54" s="99" t="s">
        <v>130</v>
      </c>
      <c r="I54" s="140">
        <v>16600</v>
      </c>
      <c r="J54" s="140">
        <v>10000</v>
      </c>
      <c r="K54" s="586">
        <v>2286.43</v>
      </c>
      <c r="L54" s="591">
        <f t="shared" si="2"/>
        <v>0.1377367469879518</v>
      </c>
      <c r="M54" s="583">
        <f t="shared" si="3"/>
        <v>0.22864299999999999</v>
      </c>
      <c r="O54" s="571"/>
    </row>
    <row r="55" spans="1:15" ht="12.75">
      <c r="A55" s="89">
        <v>46</v>
      </c>
      <c r="B55" s="494" t="s">
        <v>17</v>
      </c>
      <c r="C55" s="89">
        <v>2</v>
      </c>
      <c r="D55" s="8">
        <v>1</v>
      </c>
      <c r="E55" s="8">
        <v>8</v>
      </c>
      <c r="F55" s="37" t="s">
        <v>87</v>
      </c>
      <c r="G55" s="37" t="s">
        <v>105</v>
      </c>
      <c r="H55" s="99" t="s">
        <v>131</v>
      </c>
      <c r="I55" s="140">
        <v>232400</v>
      </c>
      <c r="J55" s="140">
        <v>200000</v>
      </c>
      <c r="K55" s="586">
        <v>100655.54</v>
      </c>
      <c r="L55" s="591">
        <f t="shared" si="2"/>
        <v>0.433113339070568</v>
      </c>
      <c r="M55" s="583">
        <f t="shared" si="3"/>
        <v>0.5032776999999999</v>
      </c>
      <c r="O55" s="571"/>
    </row>
    <row r="56" spans="1:15" ht="12.75">
      <c r="A56" s="89">
        <v>46</v>
      </c>
      <c r="B56" s="494" t="s">
        <v>17</v>
      </c>
      <c r="C56" s="89">
        <v>2</v>
      </c>
      <c r="D56" s="8">
        <v>1</v>
      </c>
      <c r="E56" s="8">
        <v>8</v>
      </c>
      <c r="F56" s="37" t="s">
        <v>87</v>
      </c>
      <c r="G56" s="37" t="s">
        <v>106</v>
      </c>
      <c r="H56" s="99" t="s">
        <v>132</v>
      </c>
      <c r="I56" s="140">
        <v>34900</v>
      </c>
      <c r="J56" s="140">
        <v>13000</v>
      </c>
      <c r="K56" s="586">
        <v>9404.83</v>
      </c>
      <c r="L56" s="591">
        <f t="shared" si="2"/>
        <v>0.2694793696275072</v>
      </c>
      <c r="M56" s="583">
        <f t="shared" si="3"/>
        <v>0.7234484615384615</v>
      </c>
      <c r="O56" s="571"/>
    </row>
    <row r="57" spans="1:15" ht="12.75">
      <c r="A57" s="89">
        <v>46</v>
      </c>
      <c r="B57" s="494" t="s">
        <v>17</v>
      </c>
      <c r="C57" s="89">
        <v>2</v>
      </c>
      <c r="D57" s="8">
        <v>1</v>
      </c>
      <c r="E57" s="8">
        <v>8</v>
      </c>
      <c r="F57" s="37" t="s">
        <v>87</v>
      </c>
      <c r="G57" s="37" t="s">
        <v>107</v>
      </c>
      <c r="H57" s="99" t="s">
        <v>133</v>
      </c>
      <c r="I57" s="140">
        <v>1000</v>
      </c>
      <c r="J57" s="140">
        <v>1000</v>
      </c>
      <c r="K57" s="586">
        <v>278.9</v>
      </c>
      <c r="L57" s="591">
        <f t="shared" si="2"/>
        <v>0.2789</v>
      </c>
      <c r="M57" s="583">
        <f t="shared" si="3"/>
        <v>0.2789</v>
      </c>
      <c r="O57" s="571"/>
    </row>
    <row r="58" spans="1:15" ht="12.75">
      <c r="A58" s="89">
        <v>46</v>
      </c>
      <c r="B58" s="494" t="s">
        <v>17</v>
      </c>
      <c r="C58" s="89">
        <v>2</v>
      </c>
      <c r="D58" s="8">
        <v>1</v>
      </c>
      <c r="E58" s="8">
        <v>8</v>
      </c>
      <c r="F58" s="37" t="s">
        <v>87</v>
      </c>
      <c r="G58" s="37" t="s">
        <v>108</v>
      </c>
      <c r="H58" s="99" t="s">
        <v>134</v>
      </c>
      <c r="I58" s="140">
        <v>49800</v>
      </c>
      <c r="J58" s="140">
        <v>49000</v>
      </c>
      <c r="K58" s="586">
        <v>7572.2</v>
      </c>
      <c r="L58" s="591">
        <f t="shared" si="2"/>
        <v>0.15205220883534137</v>
      </c>
      <c r="M58" s="583">
        <f t="shared" si="3"/>
        <v>0.154534693877551</v>
      </c>
      <c r="O58" s="571"/>
    </row>
    <row r="59" spans="1:15" ht="12.75">
      <c r="A59" s="89">
        <v>46</v>
      </c>
      <c r="B59" s="494" t="s">
        <v>17</v>
      </c>
      <c r="C59" s="89">
        <v>2</v>
      </c>
      <c r="D59" s="8">
        <v>1</v>
      </c>
      <c r="E59" s="8">
        <v>8</v>
      </c>
      <c r="F59" s="37" t="s">
        <v>87</v>
      </c>
      <c r="G59" s="37" t="s">
        <v>109</v>
      </c>
      <c r="H59" s="99" t="s">
        <v>135</v>
      </c>
      <c r="I59" s="140">
        <v>8300</v>
      </c>
      <c r="J59" s="140">
        <v>8300</v>
      </c>
      <c r="K59" s="586">
        <v>3965.71</v>
      </c>
      <c r="L59" s="591">
        <f t="shared" si="2"/>
        <v>0.4777963855421687</v>
      </c>
      <c r="M59" s="583">
        <f t="shared" si="3"/>
        <v>0.4777963855421687</v>
      </c>
      <c r="O59" s="571"/>
    </row>
    <row r="60" spans="1:15" ht="12.75">
      <c r="A60" s="32">
        <v>46</v>
      </c>
      <c r="B60" s="496" t="s">
        <v>17</v>
      </c>
      <c r="C60" s="32">
        <v>2</v>
      </c>
      <c r="D60" s="20">
        <v>1</v>
      </c>
      <c r="E60" s="20">
        <v>8</v>
      </c>
      <c r="F60" s="387" t="s">
        <v>87</v>
      </c>
      <c r="G60" s="121" t="s">
        <v>149</v>
      </c>
      <c r="H60" s="206" t="s">
        <v>257</v>
      </c>
      <c r="I60" s="260">
        <v>192500</v>
      </c>
      <c r="J60" s="260">
        <v>100000</v>
      </c>
      <c r="K60" s="600">
        <v>7533.11</v>
      </c>
      <c r="L60" s="591">
        <f t="shared" si="2"/>
        <v>0.03913303896103896</v>
      </c>
      <c r="M60" s="583">
        <f t="shared" si="3"/>
        <v>0.0753311</v>
      </c>
      <c r="O60" s="571"/>
    </row>
    <row r="61" spans="1:15" ht="12.75">
      <c r="A61" s="32">
        <v>46</v>
      </c>
      <c r="B61" s="496" t="s">
        <v>17</v>
      </c>
      <c r="C61" s="32">
        <v>2</v>
      </c>
      <c r="D61" s="20">
        <v>1</v>
      </c>
      <c r="E61" s="20">
        <v>8</v>
      </c>
      <c r="F61" s="121" t="s">
        <v>88</v>
      </c>
      <c r="G61" s="121" t="s">
        <v>161</v>
      </c>
      <c r="H61" s="161" t="s">
        <v>95</v>
      </c>
      <c r="I61" s="260">
        <v>185900</v>
      </c>
      <c r="J61" s="260">
        <v>150000</v>
      </c>
      <c r="K61" s="600">
        <v>87668.4</v>
      </c>
      <c r="L61" s="591">
        <f t="shared" si="2"/>
        <v>0.4715890263582571</v>
      </c>
      <c r="M61" s="583">
        <f t="shared" si="3"/>
        <v>0.584456</v>
      </c>
      <c r="O61" s="571"/>
    </row>
    <row r="62" spans="1:15" ht="12.75">
      <c r="A62" s="89">
        <v>46</v>
      </c>
      <c r="B62" s="494" t="s">
        <v>17</v>
      </c>
      <c r="C62" s="89">
        <v>2</v>
      </c>
      <c r="D62" s="8">
        <v>1</v>
      </c>
      <c r="E62" s="8">
        <v>8</v>
      </c>
      <c r="F62" s="37" t="s">
        <v>88</v>
      </c>
      <c r="G62" s="37" t="s">
        <v>100</v>
      </c>
      <c r="H62" s="99" t="s">
        <v>163</v>
      </c>
      <c r="I62" s="140">
        <v>29900</v>
      </c>
      <c r="J62" s="140">
        <v>29900</v>
      </c>
      <c r="K62" s="586">
        <v>9182.05</v>
      </c>
      <c r="L62" s="591">
        <f t="shared" si="2"/>
        <v>0.3070919732441471</v>
      </c>
      <c r="M62" s="583">
        <f t="shared" si="3"/>
        <v>0.3070919732441471</v>
      </c>
      <c r="O62" s="571"/>
    </row>
    <row r="63" spans="1:15" ht="12.75">
      <c r="A63" s="89">
        <v>46</v>
      </c>
      <c r="B63" s="494" t="s">
        <v>17</v>
      </c>
      <c r="C63" s="89">
        <v>2</v>
      </c>
      <c r="D63" s="8">
        <v>1</v>
      </c>
      <c r="E63" s="8">
        <v>8</v>
      </c>
      <c r="F63" s="37" t="s">
        <v>89</v>
      </c>
      <c r="G63" s="37" t="s">
        <v>161</v>
      </c>
      <c r="H63" s="99" t="s">
        <v>96</v>
      </c>
      <c r="I63" s="140">
        <v>282100</v>
      </c>
      <c r="J63" s="140">
        <v>282100</v>
      </c>
      <c r="K63" s="586">
        <v>189271.98</v>
      </c>
      <c r="L63" s="591">
        <f t="shared" si="2"/>
        <v>0.6709393123006027</v>
      </c>
      <c r="M63" s="583">
        <f t="shared" si="3"/>
        <v>0.6709393123006027</v>
      </c>
      <c r="O63" s="571"/>
    </row>
    <row r="64" spans="1:15" ht="12.75">
      <c r="A64" s="89">
        <v>46</v>
      </c>
      <c r="B64" s="494" t="s">
        <v>17</v>
      </c>
      <c r="C64" s="89">
        <v>2</v>
      </c>
      <c r="D64" s="8">
        <v>1</v>
      </c>
      <c r="E64" s="8">
        <v>8</v>
      </c>
      <c r="F64" s="37" t="s">
        <v>90</v>
      </c>
      <c r="G64" s="37" t="s">
        <v>161</v>
      </c>
      <c r="H64" s="99" t="s">
        <v>97</v>
      </c>
      <c r="I64" s="140">
        <v>132800</v>
      </c>
      <c r="J64" s="140">
        <v>200000</v>
      </c>
      <c r="K64" s="586">
        <v>177785.26</v>
      </c>
      <c r="L64" s="591">
        <f t="shared" si="2"/>
        <v>1.3387444277108433</v>
      </c>
      <c r="M64" s="583">
        <f t="shared" si="3"/>
        <v>0.8889263000000001</v>
      </c>
      <c r="O64" s="571"/>
    </row>
    <row r="65" spans="1:15" ht="12.75">
      <c r="A65" s="463">
        <v>46</v>
      </c>
      <c r="B65" s="497" t="s">
        <v>17</v>
      </c>
      <c r="C65" s="463">
        <v>2</v>
      </c>
      <c r="D65" s="464">
        <v>1</v>
      </c>
      <c r="E65" s="464">
        <v>8</v>
      </c>
      <c r="F65" s="268" t="s">
        <v>78</v>
      </c>
      <c r="G65" s="267" t="s">
        <v>161</v>
      </c>
      <c r="H65" s="272" t="s">
        <v>136</v>
      </c>
      <c r="I65" s="274">
        <f>SUM(I66:I86)</f>
        <v>4510800</v>
      </c>
      <c r="J65" s="274">
        <f>SUM(J66:J86)</f>
        <v>2939136</v>
      </c>
      <c r="K65" s="585">
        <f>SUM(K66:K86)</f>
        <v>1448048.7799999998</v>
      </c>
      <c r="L65" s="610">
        <f t="shared" si="2"/>
        <v>0.3210181741597942</v>
      </c>
      <c r="M65" s="611">
        <f t="shared" si="3"/>
        <v>0.49267838575690265</v>
      </c>
      <c r="O65" s="571"/>
    </row>
    <row r="66" spans="1:15" ht="12.75">
      <c r="A66" s="89">
        <v>46</v>
      </c>
      <c r="B66" s="494" t="s">
        <v>17</v>
      </c>
      <c r="C66" s="89">
        <v>2</v>
      </c>
      <c r="D66" s="8">
        <v>1</v>
      </c>
      <c r="E66" s="8">
        <v>8</v>
      </c>
      <c r="F66" s="37" t="s">
        <v>78</v>
      </c>
      <c r="G66" s="37" t="s">
        <v>102</v>
      </c>
      <c r="H66" s="99" t="s">
        <v>137</v>
      </c>
      <c r="I66" s="140">
        <v>43200</v>
      </c>
      <c r="J66" s="140">
        <v>30000</v>
      </c>
      <c r="K66" s="586">
        <v>19078.99</v>
      </c>
      <c r="L66" s="591">
        <f t="shared" si="2"/>
        <v>0.4416432870370371</v>
      </c>
      <c r="M66" s="583">
        <f t="shared" si="3"/>
        <v>0.6359663333333334</v>
      </c>
      <c r="O66" s="571"/>
    </row>
    <row r="67" spans="1:15" s="465" customFormat="1" ht="12.75">
      <c r="A67" s="89">
        <v>46</v>
      </c>
      <c r="B67" s="494" t="s">
        <v>17</v>
      </c>
      <c r="C67" s="89">
        <v>2</v>
      </c>
      <c r="D67" s="8">
        <v>1</v>
      </c>
      <c r="E67" s="8">
        <v>8</v>
      </c>
      <c r="F67" s="37" t="s">
        <v>78</v>
      </c>
      <c r="G67" s="37" t="s">
        <v>101</v>
      </c>
      <c r="H67" s="99" t="s">
        <v>240</v>
      </c>
      <c r="I67" s="140">
        <v>149400</v>
      </c>
      <c r="J67" s="140">
        <v>0</v>
      </c>
      <c r="K67" s="601">
        <v>0</v>
      </c>
      <c r="L67" s="591">
        <f t="shared" si="2"/>
        <v>0</v>
      </c>
      <c r="M67" s="583">
        <v>0</v>
      </c>
      <c r="N67"/>
      <c r="O67" s="571"/>
    </row>
    <row r="68" spans="1:15" s="465" customFormat="1" ht="12.75">
      <c r="A68" s="89">
        <v>46</v>
      </c>
      <c r="B68" s="494" t="s">
        <v>17</v>
      </c>
      <c r="C68" s="89">
        <v>2</v>
      </c>
      <c r="D68" s="8">
        <v>1</v>
      </c>
      <c r="E68" s="8">
        <v>8</v>
      </c>
      <c r="F68" s="37" t="s">
        <v>78</v>
      </c>
      <c r="G68" s="37" t="s">
        <v>100</v>
      </c>
      <c r="H68" s="100" t="s">
        <v>305</v>
      </c>
      <c r="I68" s="142">
        <v>0</v>
      </c>
      <c r="J68" s="142">
        <v>86</v>
      </c>
      <c r="K68" s="602">
        <v>85.09</v>
      </c>
      <c r="L68" s="591">
        <v>0</v>
      </c>
      <c r="M68" s="583">
        <f t="shared" si="3"/>
        <v>0.9894186046511628</v>
      </c>
      <c r="N68"/>
      <c r="O68" s="571"/>
    </row>
    <row r="69" spans="1:15" ht="12.75">
      <c r="A69" s="90">
        <v>46</v>
      </c>
      <c r="B69" s="499" t="s">
        <v>17</v>
      </c>
      <c r="C69" s="90">
        <v>2</v>
      </c>
      <c r="D69" s="70">
        <v>1</v>
      </c>
      <c r="E69" s="70">
        <v>8</v>
      </c>
      <c r="F69" s="41" t="s">
        <v>78</v>
      </c>
      <c r="G69" s="41" t="s">
        <v>104</v>
      </c>
      <c r="H69" s="100" t="s">
        <v>138</v>
      </c>
      <c r="I69" s="142">
        <v>149400</v>
      </c>
      <c r="J69" s="142">
        <v>149400</v>
      </c>
      <c r="K69" s="602">
        <v>137642.11</v>
      </c>
      <c r="L69" s="591">
        <f t="shared" si="2"/>
        <v>0.9212992637215528</v>
      </c>
      <c r="M69" s="583">
        <f t="shared" si="3"/>
        <v>0.9212992637215528</v>
      </c>
      <c r="O69" s="571"/>
    </row>
    <row r="70" spans="1:15" ht="13.5" thickBot="1">
      <c r="A70" s="96">
        <v>46</v>
      </c>
      <c r="B70" s="501" t="s">
        <v>17</v>
      </c>
      <c r="C70" s="96">
        <v>2</v>
      </c>
      <c r="D70" s="34">
        <v>1</v>
      </c>
      <c r="E70" s="34">
        <v>8</v>
      </c>
      <c r="F70" s="40" t="s">
        <v>78</v>
      </c>
      <c r="G70" s="40" t="s">
        <v>110</v>
      </c>
      <c r="H70" s="152" t="s">
        <v>139</v>
      </c>
      <c r="I70" s="258">
        <v>1005900</v>
      </c>
      <c r="J70" s="258">
        <v>850000</v>
      </c>
      <c r="K70" s="603">
        <v>558548.08</v>
      </c>
      <c r="L70" s="592">
        <f t="shared" si="2"/>
        <v>0.5552719753454617</v>
      </c>
      <c r="M70" s="577">
        <f t="shared" si="3"/>
        <v>0.657115388235294</v>
      </c>
      <c r="O70" s="571"/>
    </row>
    <row r="71" spans="1:15" ht="12.75">
      <c r="A71" s="114">
        <v>46</v>
      </c>
      <c r="B71" s="511" t="s">
        <v>17</v>
      </c>
      <c r="C71" s="114">
        <v>2</v>
      </c>
      <c r="D71" s="154">
        <v>1</v>
      </c>
      <c r="E71" s="154">
        <v>8</v>
      </c>
      <c r="F71" s="155" t="s">
        <v>78</v>
      </c>
      <c r="G71" s="155" t="s">
        <v>105</v>
      </c>
      <c r="H71" s="98" t="s">
        <v>270</v>
      </c>
      <c r="I71" s="139">
        <v>0</v>
      </c>
      <c r="J71" s="139">
        <v>50</v>
      </c>
      <c r="K71" s="604">
        <v>44.2</v>
      </c>
      <c r="L71" s="590">
        <v>0</v>
      </c>
      <c r="M71" s="590">
        <f t="shared" si="3"/>
        <v>0.884</v>
      </c>
      <c r="O71" s="571"/>
    </row>
    <row r="72" spans="1:15" ht="12.75">
      <c r="A72" s="89">
        <v>46</v>
      </c>
      <c r="B72" s="494" t="s">
        <v>17</v>
      </c>
      <c r="C72" s="89">
        <v>2</v>
      </c>
      <c r="D72" s="8">
        <v>1</v>
      </c>
      <c r="E72" s="8">
        <v>8</v>
      </c>
      <c r="F72" s="37" t="s">
        <v>78</v>
      </c>
      <c r="G72" s="37" t="s">
        <v>159</v>
      </c>
      <c r="H72" s="99" t="s">
        <v>239</v>
      </c>
      <c r="I72" s="140">
        <v>24900</v>
      </c>
      <c r="J72" s="140">
        <v>0</v>
      </c>
      <c r="K72" s="601">
        <v>0</v>
      </c>
      <c r="L72" s="591">
        <f t="shared" si="2"/>
        <v>0</v>
      </c>
      <c r="M72" s="583">
        <v>0</v>
      </c>
      <c r="O72" s="571"/>
    </row>
    <row r="73" spans="1:15" ht="12.75">
      <c r="A73" s="32">
        <v>46</v>
      </c>
      <c r="B73" s="496" t="s">
        <v>17</v>
      </c>
      <c r="C73" s="32">
        <v>2</v>
      </c>
      <c r="D73" s="20">
        <v>1</v>
      </c>
      <c r="E73" s="20">
        <v>8</v>
      </c>
      <c r="F73" s="121" t="s">
        <v>78</v>
      </c>
      <c r="G73" s="121" t="s">
        <v>111</v>
      </c>
      <c r="H73" s="161" t="s">
        <v>140</v>
      </c>
      <c r="I73" s="260">
        <v>497900</v>
      </c>
      <c r="J73" s="260">
        <v>160000</v>
      </c>
      <c r="K73" s="605">
        <v>78065.77</v>
      </c>
      <c r="L73" s="591">
        <f t="shared" si="2"/>
        <v>0.15679005824462744</v>
      </c>
      <c r="M73" s="583">
        <f t="shared" si="3"/>
        <v>0.48791106250000005</v>
      </c>
      <c r="O73" s="571"/>
    </row>
    <row r="74" spans="1:15" ht="12.75">
      <c r="A74" s="89">
        <v>46</v>
      </c>
      <c r="B74" s="494" t="s">
        <v>17</v>
      </c>
      <c r="C74" s="89">
        <v>2</v>
      </c>
      <c r="D74" s="8">
        <v>1</v>
      </c>
      <c r="E74" s="8">
        <v>8</v>
      </c>
      <c r="F74" s="37" t="s">
        <v>78</v>
      </c>
      <c r="G74" s="37" t="s">
        <v>112</v>
      </c>
      <c r="H74" s="99" t="s">
        <v>141</v>
      </c>
      <c r="I74" s="140">
        <v>663900</v>
      </c>
      <c r="J74" s="140">
        <v>300000</v>
      </c>
      <c r="K74" s="601">
        <v>50184.23</v>
      </c>
      <c r="L74" s="591">
        <f t="shared" si="2"/>
        <v>0.07559004368127731</v>
      </c>
      <c r="M74" s="583">
        <f t="shared" si="3"/>
        <v>0.16728076666666666</v>
      </c>
      <c r="O74" s="571"/>
    </row>
    <row r="75" spans="1:15" ht="12.75">
      <c r="A75" s="89">
        <v>46</v>
      </c>
      <c r="B75" s="494" t="s">
        <v>17</v>
      </c>
      <c r="C75" s="89">
        <v>2</v>
      </c>
      <c r="D75" s="8">
        <v>1</v>
      </c>
      <c r="E75" s="8">
        <v>8</v>
      </c>
      <c r="F75" s="37" t="s">
        <v>78</v>
      </c>
      <c r="G75" s="37" t="s">
        <v>113</v>
      </c>
      <c r="H75" s="99" t="s">
        <v>142</v>
      </c>
      <c r="I75" s="140">
        <v>199200</v>
      </c>
      <c r="J75" s="140">
        <v>240000</v>
      </c>
      <c r="K75" s="601">
        <v>168694.99</v>
      </c>
      <c r="L75" s="591">
        <f t="shared" si="2"/>
        <v>0.8468623995983935</v>
      </c>
      <c r="M75" s="583">
        <f t="shared" si="3"/>
        <v>0.7028957916666666</v>
      </c>
      <c r="O75" s="571"/>
    </row>
    <row r="76" spans="1:15" ht="12.75">
      <c r="A76" s="89">
        <v>46</v>
      </c>
      <c r="B76" s="494" t="s">
        <v>17</v>
      </c>
      <c r="C76" s="89">
        <v>2</v>
      </c>
      <c r="D76" s="8">
        <v>1</v>
      </c>
      <c r="E76" s="8">
        <v>8</v>
      </c>
      <c r="F76" s="37" t="s">
        <v>78</v>
      </c>
      <c r="G76" s="37" t="s">
        <v>114</v>
      </c>
      <c r="H76" s="99" t="s">
        <v>143</v>
      </c>
      <c r="I76" s="140">
        <v>700</v>
      </c>
      <c r="J76" s="140">
        <v>50000</v>
      </c>
      <c r="K76" s="601">
        <v>6465.32</v>
      </c>
      <c r="L76" s="591">
        <f t="shared" si="2"/>
        <v>9.236171428571428</v>
      </c>
      <c r="M76" s="583">
        <f t="shared" si="3"/>
        <v>0.1293064</v>
      </c>
      <c r="O76" s="571"/>
    </row>
    <row r="77" spans="1:15" ht="12.75">
      <c r="A77" s="89">
        <v>46</v>
      </c>
      <c r="B77" s="494" t="s">
        <v>17</v>
      </c>
      <c r="C77" s="89">
        <v>2</v>
      </c>
      <c r="D77" s="8">
        <v>1</v>
      </c>
      <c r="E77" s="8">
        <v>8</v>
      </c>
      <c r="F77" s="37" t="s">
        <v>78</v>
      </c>
      <c r="G77" s="37" t="s">
        <v>109</v>
      </c>
      <c r="H77" s="99" t="s">
        <v>144</v>
      </c>
      <c r="I77" s="140">
        <v>36500</v>
      </c>
      <c r="J77" s="140">
        <v>50000</v>
      </c>
      <c r="K77" s="601">
        <v>34808.82</v>
      </c>
      <c r="L77" s="591">
        <f t="shared" si="2"/>
        <v>0.953666301369863</v>
      </c>
      <c r="M77" s="583">
        <f t="shared" si="3"/>
        <v>0.6961764</v>
      </c>
      <c r="O77" s="571"/>
    </row>
    <row r="78" spans="1:15" ht="12.75">
      <c r="A78" s="89">
        <v>46</v>
      </c>
      <c r="B78" s="494" t="s">
        <v>17</v>
      </c>
      <c r="C78" s="89">
        <v>2</v>
      </c>
      <c r="D78" s="8">
        <v>1</v>
      </c>
      <c r="E78" s="8">
        <v>8</v>
      </c>
      <c r="F78" s="37" t="s">
        <v>78</v>
      </c>
      <c r="G78" s="37" t="s">
        <v>115</v>
      </c>
      <c r="H78" s="99" t="s">
        <v>145</v>
      </c>
      <c r="I78" s="140">
        <v>829800</v>
      </c>
      <c r="J78" s="140">
        <v>350000</v>
      </c>
      <c r="K78" s="601">
        <v>92556.57</v>
      </c>
      <c r="L78" s="591">
        <f t="shared" si="2"/>
        <v>0.11154081706435287</v>
      </c>
      <c r="M78" s="583">
        <f t="shared" si="3"/>
        <v>0.2644473428571429</v>
      </c>
      <c r="O78" s="571"/>
    </row>
    <row r="79" spans="1:15" ht="12.75">
      <c r="A79" s="89">
        <v>46</v>
      </c>
      <c r="B79" s="494" t="s">
        <v>17</v>
      </c>
      <c r="C79" s="89">
        <v>2</v>
      </c>
      <c r="D79" s="8">
        <v>1</v>
      </c>
      <c r="E79" s="8">
        <v>8</v>
      </c>
      <c r="F79" s="37" t="s">
        <v>78</v>
      </c>
      <c r="G79" s="37" t="s">
        <v>238</v>
      </c>
      <c r="H79" s="99" t="s">
        <v>260</v>
      </c>
      <c r="I79" s="140">
        <v>0</v>
      </c>
      <c r="J79" s="140">
        <v>50000</v>
      </c>
      <c r="K79" s="601">
        <v>16429.08</v>
      </c>
      <c r="L79" s="591">
        <v>0</v>
      </c>
      <c r="M79" s="583">
        <f t="shared" si="3"/>
        <v>0.32858160000000003</v>
      </c>
      <c r="O79" s="571"/>
    </row>
    <row r="80" spans="1:15" ht="12.75">
      <c r="A80" s="89">
        <v>46</v>
      </c>
      <c r="B80" s="494" t="s">
        <v>17</v>
      </c>
      <c r="C80" s="89">
        <v>2</v>
      </c>
      <c r="D80" s="8">
        <v>1</v>
      </c>
      <c r="E80" s="8">
        <v>8</v>
      </c>
      <c r="F80" s="37" t="s">
        <v>78</v>
      </c>
      <c r="G80" s="37" t="s">
        <v>160</v>
      </c>
      <c r="H80" s="99" t="s">
        <v>241</v>
      </c>
      <c r="I80" s="140">
        <v>500</v>
      </c>
      <c r="J80" s="140">
        <v>0</v>
      </c>
      <c r="K80" s="601">
        <v>0</v>
      </c>
      <c r="L80" s="591">
        <f t="shared" si="2"/>
        <v>0</v>
      </c>
      <c r="M80" s="583">
        <v>0</v>
      </c>
      <c r="O80" s="571"/>
    </row>
    <row r="81" spans="1:15" ht="12.75">
      <c r="A81" s="89">
        <v>46</v>
      </c>
      <c r="B81" s="494" t="s">
        <v>17</v>
      </c>
      <c r="C81" s="89">
        <v>2</v>
      </c>
      <c r="D81" s="8">
        <v>1</v>
      </c>
      <c r="E81" s="8">
        <v>8</v>
      </c>
      <c r="F81" s="37" t="s">
        <v>78</v>
      </c>
      <c r="G81" s="37" t="s">
        <v>224</v>
      </c>
      <c r="H81" s="99" t="s">
        <v>242</v>
      </c>
      <c r="I81" s="140">
        <v>172600</v>
      </c>
      <c r="J81" s="140">
        <v>172600</v>
      </c>
      <c r="K81" s="601">
        <v>10055.26</v>
      </c>
      <c r="L81" s="591">
        <f t="shared" si="2"/>
        <v>0.058257589803012745</v>
      </c>
      <c r="M81" s="583">
        <f t="shared" si="3"/>
        <v>0.058257589803012745</v>
      </c>
      <c r="O81" s="571"/>
    </row>
    <row r="82" spans="1:15" ht="12.75">
      <c r="A82" s="89">
        <v>46</v>
      </c>
      <c r="B82" s="494" t="s">
        <v>17</v>
      </c>
      <c r="C82" s="89">
        <v>2</v>
      </c>
      <c r="D82" s="8">
        <v>1</v>
      </c>
      <c r="E82" s="8">
        <v>8</v>
      </c>
      <c r="F82" s="37" t="s">
        <v>78</v>
      </c>
      <c r="G82" s="37" t="s">
        <v>237</v>
      </c>
      <c r="H82" s="99" t="s">
        <v>291</v>
      </c>
      <c r="I82" s="140">
        <v>0</v>
      </c>
      <c r="J82" s="140">
        <v>12000</v>
      </c>
      <c r="K82" s="601">
        <v>7305.13</v>
      </c>
      <c r="L82" s="591">
        <v>0</v>
      </c>
      <c r="M82" s="583">
        <f t="shared" si="3"/>
        <v>0.6087608333333333</v>
      </c>
      <c r="O82" s="571"/>
    </row>
    <row r="83" spans="1:15" ht="12.75">
      <c r="A83" s="89">
        <v>46</v>
      </c>
      <c r="B83" s="494" t="s">
        <v>17</v>
      </c>
      <c r="C83" s="89">
        <v>2</v>
      </c>
      <c r="D83" s="8">
        <v>1</v>
      </c>
      <c r="E83" s="8">
        <v>8</v>
      </c>
      <c r="F83" s="37" t="s">
        <v>78</v>
      </c>
      <c r="G83" s="37" t="s">
        <v>116</v>
      </c>
      <c r="H83" s="99" t="s">
        <v>146</v>
      </c>
      <c r="I83" s="140">
        <v>73000</v>
      </c>
      <c r="J83" s="140">
        <v>15000</v>
      </c>
      <c r="K83" s="601">
        <v>4808.04</v>
      </c>
      <c r="L83" s="591">
        <f t="shared" si="2"/>
        <v>0.06586356164383561</v>
      </c>
      <c r="M83" s="583">
        <f t="shared" si="3"/>
        <v>0.320536</v>
      </c>
      <c r="O83" s="571"/>
    </row>
    <row r="84" spans="1:15" ht="12.75">
      <c r="A84" s="89">
        <v>46</v>
      </c>
      <c r="B84" s="494" t="s">
        <v>17</v>
      </c>
      <c r="C84" s="89">
        <v>2</v>
      </c>
      <c r="D84" s="8">
        <v>1</v>
      </c>
      <c r="E84" s="8">
        <v>8</v>
      </c>
      <c r="F84" s="37" t="s">
        <v>78</v>
      </c>
      <c r="G84" s="37" t="s">
        <v>117</v>
      </c>
      <c r="H84" s="99" t="s">
        <v>147</v>
      </c>
      <c r="I84" s="140">
        <v>0</v>
      </c>
      <c r="J84" s="140">
        <v>10000</v>
      </c>
      <c r="K84" s="601">
        <v>5024.74</v>
      </c>
      <c r="L84" s="591">
        <v>0</v>
      </c>
      <c r="M84" s="583">
        <f t="shared" si="3"/>
        <v>0.502474</v>
      </c>
      <c r="O84" s="571"/>
    </row>
    <row r="85" spans="1:15" ht="12.75">
      <c r="A85" s="89">
        <v>46</v>
      </c>
      <c r="B85" s="494" t="s">
        <v>17</v>
      </c>
      <c r="C85" s="89">
        <v>2</v>
      </c>
      <c r="D85" s="8">
        <v>1</v>
      </c>
      <c r="E85" s="8">
        <v>8</v>
      </c>
      <c r="F85" s="37" t="s">
        <v>78</v>
      </c>
      <c r="G85" s="37" t="s">
        <v>118</v>
      </c>
      <c r="H85" s="99" t="s">
        <v>148</v>
      </c>
      <c r="I85" s="140">
        <v>497900</v>
      </c>
      <c r="J85" s="140">
        <v>400000</v>
      </c>
      <c r="K85" s="601">
        <v>197554.92</v>
      </c>
      <c r="L85" s="591">
        <f t="shared" si="2"/>
        <v>0.3967763004619402</v>
      </c>
      <c r="M85" s="583">
        <f t="shared" si="3"/>
        <v>0.49388730000000003</v>
      </c>
      <c r="O85" s="571"/>
    </row>
    <row r="86" spans="1:15" ht="12.75">
      <c r="A86" s="89">
        <v>46</v>
      </c>
      <c r="B86" s="494" t="s">
        <v>17</v>
      </c>
      <c r="C86" s="89">
        <v>2</v>
      </c>
      <c r="D86" s="8">
        <v>1</v>
      </c>
      <c r="E86" s="8">
        <v>8</v>
      </c>
      <c r="F86" s="37" t="s">
        <v>78</v>
      </c>
      <c r="G86" s="37" t="s">
        <v>149</v>
      </c>
      <c r="H86" s="99" t="s">
        <v>257</v>
      </c>
      <c r="I86" s="140">
        <v>166000</v>
      </c>
      <c r="J86" s="140">
        <v>100000</v>
      </c>
      <c r="K86" s="601">
        <v>60697.44</v>
      </c>
      <c r="L86" s="591">
        <f t="shared" si="2"/>
        <v>0.36564722891566265</v>
      </c>
      <c r="M86" s="583">
        <f t="shared" si="3"/>
        <v>0.6069744</v>
      </c>
      <c r="O86" s="571"/>
    </row>
    <row r="87" spans="1:15" ht="12.75">
      <c r="A87" s="283">
        <v>46</v>
      </c>
      <c r="B87" s="495" t="s">
        <v>17</v>
      </c>
      <c r="C87" s="283">
        <v>2</v>
      </c>
      <c r="D87" s="278">
        <v>1</v>
      </c>
      <c r="E87" s="278">
        <v>8</v>
      </c>
      <c r="F87" s="268" t="s">
        <v>181</v>
      </c>
      <c r="G87" s="268" t="s">
        <v>161</v>
      </c>
      <c r="H87" s="272" t="s">
        <v>184</v>
      </c>
      <c r="I87" s="286">
        <f>SUM(I88:I89)+I96</f>
        <v>6560900</v>
      </c>
      <c r="J87" s="286">
        <f>SUM(J88:J89)+J96</f>
        <v>6260300</v>
      </c>
      <c r="K87" s="606">
        <f>SUM(K88:K89)</f>
        <v>7145052.94</v>
      </c>
      <c r="L87" s="610">
        <f t="shared" si="2"/>
        <v>1.0890354890335168</v>
      </c>
      <c r="M87" s="611">
        <f t="shared" si="3"/>
        <v>1.1413275625768733</v>
      </c>
      <c r="O87" s="571"/>
    </row>
    <row r="88" spans="1:15" ht="12.75">
      <c r="A88" s="89">
        <v>46</v>
      </c>
      <c r="B88" s="494" t="s">
        <v>17</v>
      </c>
      <c r="C88" s="89">
        <v>2</v>
      </c>
      <c r="D88" s="8">
        <v>1</v>
      </c>
      <c r="E88" s="8">
        <v>8</v>
      </c>
      <c r="F88" s="37" t="s">
        <v>42</v>
      </c>
      <c r="G88" s="37" t="s">
        <v>105</v>
      </c>
      <c r="H88" s="99" t="s">
        <v>244</v>
      </c>
      <c r="I88" s="140">
        <v>4979100</v>
      </c>
      <c r="J88" s="140">
        <v>4979100</v>
      </c>
      <c r="K88" s="601">
        <v>6638787.83</v>
      </c>
      <c r="L88" s="591">
        <f t="shared" si="2"/>
        <v>1.333330889116507</v>
      </c>
      <c r="M88" s="583">
        <f t="shared" si="3"/>
        <v>1.333330889116507</v>
      </c>
      <c r="O88" s="571"/>
    </row>
    <row r="89" spans="1:15" ht="12.75">
      <c r="A89" s="89">
        <v>46</v>
      </c>
      <c r="B89" s="494" t="s">
        <v>17</v>
      </c>
      <c r="C89" s="89">
        <v>2</v>
      </c>
      <c r="D89" s="8">
        <v>1</v>
      </c>
      <c r="E89" s="8">
        <v>8</v>
      </c>
      <c r="F89" s="124" t="s">
        <v>43</v>
      </c>
      <c r="G89" s="124" t="s">
        <v>161</v>
      </c>
      <c r="H89" s="123" t="s">
        <v>119</v>
      </c>
      <c r="I89" s="141">
        <f>SUM(I90:I95)</f>
        <v>1318000</v>
      </c>
      <c r="J89" s="141">
        <f>SUM(J90:J95)</f>
        <v>1121200</v>
      </c>
      <c r="K89" s="601">
        <f>SUM(K90:K96)</f>
        <v>506265.11</v>
      </c>
      <c r="L89" s="591">
        <f t="shared" si="2"/>
        <v>0.3841161684370258</v>
      </c>
      <c r="M89" s="583">
        <f t="shared" si="3"/>
        <v>0.4515386282554406</v>
      </c>
      <c r="O89" s="571"/>
    </row>
    <row r="90" spans="1:15" ht="12.75">
      <c r="A90" s="89">
        <v>46</v>
      </c>
      <c r="B90" s="494" t="s">
        <v>17</v>
      </c>
      <c r="C90" s="89">
        <v>2</v>
      </c>
      <c r="D90" s="8">
        <v>1</v>
      </c>
      <c r="E90" s="8">
        <v>8</v>
      </c>
      <c r="F90" s="37" t="s">
        <v>43</v>
      </c>
      <c r="G90" s="37" t="s">
        <v>105</v>
      </c>
      <c r="H90" s="99" t="s">
        <v>152</v>
      </c>
      <c r="I90" s="140">
        <v>1200</v>
      </c>
      <c r="J90" s="140">
        <v>1200</v>
      </c>
      <c r="K90" s="601">
        <v>0</v>
      </c>
      <c r="L90" s="591">
        <f t="shared" si="2"/>
        <v>0</v>
      </c>
      <c r="M90" s="583">
        <f t="shared" si="3"/>
        <v>0</v>
      </c>
      <c r="O90" s="571"/>
    </row>
    <row r="91" spans="1:15" ht="12.75">
      <c r="A91" s="89">
        <v>46</v>
      </c>
      <c r="B91" s="494" t="s">
        <v>17</v>
      </c>
      <c r="C91" s="89">
        <v>2</v>
      </c>
      <c r="D91" s="8">
        <v>1</v>
      </c>
      <c r="E91" s="8">
        <v>8</v>
      </c>
      <c r="F91" s="37" t="s">
        <v>43</v>
      </c>
      <c r="G91" s="37" t="s">
        <v>112</v>
      </c>
      <c r="H91" s="99" t="s">
        <v>153</v>
      </c>
      <c r="I91" s="140">
        <v>83000</v>
      </c>
      <c r="J91" s="140">
        <v>70000</v>
      </c>
      <c r="K91" s="601">
        <v>31791.74</v>
      </c>
      <c r="L91" s="591">
        <f t="shared" si="2"/>
        <v>0.3830330120481928</v>
      </c>
      <c r="M91" s="583">
        <f t="shared" si="3"/>
        <v>0.4541677142857143</v>
      </c>
      <c r="O91" s="571"/>
    </row>
    <row r="92" spans="1:15" ht="12.75">
      <c r="A92" s="89">
        <v>46</v>
      </c>
      <c r="B92" s="494" t="s">
        <v>17</v>
      </c>
      <c r="C92" s="89">
        <v>2</v>
      </c>
      <c r="D92" s="8">
        <v>1</v>
      </c>
      <c r="E92" s="8">
        <v>8</v>
      </c>
      <c r="F92" s="37" t="s">
        <v>43</v>
      </c>
      <c r="G92" s="37" t="s">
        <v>108</v>
      </c>
      <c r="H92" s="99" t="s">
        <v>158</v>
      </c>
      <c r="I92" s="140">
        <v>57000</v>
      </c>
      <c r="J92" s="140">
        <v>30000</v>
      </c>
      <c r="K92" s="601">
        <v>13420</v>
      </c>
      <c r="L92" s="591">
        <f t="shared" si="2"/>
        <v>0.23543859649122806</v>
      </c>
      <c r="M92" s="583">
        <f t="shared" si="3"/>
        <v>0.44733333333333336</v>
      </c>
      <c r="O92" s="571"/>
    </row>
    <row r="93" spans="1:15" ht="12.75">
      <c r="A93" s="89">
        <v>46</v>
      </c>
      <c r="B93" s="494" t="s">
        <v>17</v>
      </c>
      <c r="C93" s="89">
        <v>2</v>
      </c>
      <c r="D93" s="8">
        <v>1</v>
      </c>
      <c r="E93" s="8">
        <v>8</v>
      </c>
      <c r="F93" s="37" t="s">
        <v>43</v>
      </c>
      <c r="G93" s="37" t="s">
        <v>113</v>
      </c>
      <c r="H93" s="99" t="s">
        <v>154</v>
      </c>
      <c r="I93" s="140">
        <v>1161800</v>
      </c>
      <c r="J93" s="140">
        <v>1000000</v>
      </c>
      <c r="K93" s="601">
        <v>449053.07</v>
      </c>
      <c r="L93" s="591">
        <f t="shared" si="2"/>
        <v>0.3865149509381994</v>
      </c>
      <c r="M93" s="583">
        <f t="shared" si="3"/>
        <v>0.44905307</v>
      </c>
      <c r="O93" s="571"/>
    </row>
    <row r="94" spans="1:15" ht="12.75">
      <c r="A94" s="89">
        <v>46</v>
      </c>
      <c r="B94" s="494" t="s">
        <v>17</v>
      </c>
      <c r="C94" s="89">
        <v>2</v>
      </c>
      <c r="D94" s="8">
        <v>1</v>
      </c>
      <c r="E94" s="8">
        <v>8</v>
      </c>
      <c r="F94" s="37" t="s">
        <v>43</v>
      </c>
      <c r="G94" s="37" t="s">
        <v>114</v>
      </c>
      <c r="H94" s="99" t="s">
        <v>155</v>
      </c>
      <c r="I94" s="140">
        <v>13300</v>
      </c>
      <c r="J94" s="140">
        <v>20000</v>
      </c>
      <c r="K94" s="601">
        <v>12000.3</v>
      </c>
      <c r="L94" s="591">
        <f t="shared" si="2"/>
        <v>0.9022781954887218</v>
      </c>
      <c r="M94" s="583">
        <f t="shared" si="3"/>
        <v>0.600015</v>
      </c>
      <c r="O94" s="571"/>
    </row>
    <row r="95" spans="1:15" ht="12.75">
      <c r="A95" s="90">
        <v>46</v>
      </c>
      <c r="B95" s="499" t="s">
        <v>17</v>
      </c>
      <c r="C95" s="90">
        <v>2</v>
      </c>
      <c r="D95" s="70">
        <v>1</v>
      </c>
      <c r="E95" s="70">
        <v>8</v>
      </c>
      <c r="F95" s="41" t="s">
        <v>43</v>
      </c>
      <c r="G95" s="41" t="s">
        <v>287</v>
      </c>
      <c r="H95" s="100" t="s">
        <v>288</v>
      </c>
      <c r="I95" s="142">
        <v>1700</v>
      </c>
      <c r="J95" s="142">
        <v>0</v>
      </c>
      <c r="K95" s="602">
        <v>0</v>
      </c>
      <c r="L95" s="591">
        <f t="shared" si="2"/>
        <v>0</v>
      </c>
      <c r="M95" s="583">
        <v>0</v>
      </c>
      <c r="O95" s="571"/>
    </row>
    <row r="96" spans="1:15" ht="12.75">
      <c r="A96" s="90">
        <v>46</v>
      </c>
      <c r="B96" s="499" t="s">
        <v>17</v>
      </c>
      <c r="C96" s="90">
        <v>2</v>
      </c>
      <c r="D96" s="70">
        <v>1</v>
      </c>
      <c r="E96" s="70">
        <v>8</v>
      </c>
      <c r="F96" s="41" t="s">
        <v>289</v>
      </c>
      <c r="G96" s="41" t="s">
        <v>161</v>
      </c>
      <c r="H96" s="100" t="s">
        <v>290</v>
      </c>
      <c r="I96" s="142">
        <v>263800</v>
      </c>
      <c r="J96" s="142">
        <v>160000</v>
      </c>
      <c r="K96" s="602">
        <v>0</v>
      </c>
      <c r="L96" s="591">
        <f t="shared" si="2"/>
        <v>0</v>
      </c>
      <c r="M96" s="583">
        <f t="shared" si="3"/>
        <v>0</v>
      </c>
      <c r="O96" s="571"/>
    </row>
    <row r="97" spans="1:15" ht="14.25">
      <c r="A97" s="339">
        <v>46</v>
      </c>
      <c r="B97" s="500" t="s">
        <v>17</v>
      </c>
      <c r="C97" s="339">
        <v>2</v>
      </c>
      <c r="D97" s="296">
        <v>1</v>
      </c>
      <c r="E97" s="296">
        <v>8</v>
      </c>
      <c r="F97" s="297" t="s">
        <v>170</v>
      </c>
      <c r="G97" s="297" t="s">
        <v>161</v>
      </c>
      <c r="H97" s="298" t="s">
        <v>185</v>
      </c>
      <c r="I97" s="299">
        <f>SUM(I98,I103,I104:I106)</f>
        <v>1577800</v>
      </c>
      <c r="J97" s="299">
        <f>SUM(J98,J103,J104:J106)</f>
        <v>1326708</v>
      </c>
      <c r="K97" s="607">
        <f>SUM(K99:K106)</f>
        <v>312123.53</v>
      </c>
      <c r="L97" s="610">
        <f t="shared" si="2"/>
        <v>0.197821986310052</v>
      </c>
      <c r="M97" s="611">
        <f t="shared" si="3"/>
        <v>0.23526166270196608</v>
      </c>
      <c r="O97" s="571"/>
    </row>
    <row r="98" spans="1:15" ht="12.75">
      <c r="A98" s="89">
        <v>46</v>
      </c>
      <c r="B98" s="494" t="s">
        <v>17</v>
      </c>
      <c r="C98" s="89">
        <v>2</v>
      </c>
      <c r="D98" s="8">
        <v>1</v>
      </c>
      <c r="E98" s="8">
        <v>8</v>
      </c>
      <c r="F98" s="124" t="s">
        <v>44</v>
      </c>
      <c r="G98" s="124" t="s">
        <v>161</v>
      </c>
      <c r="H98" s="123" t="s">
        <v>248</v>
      </c>
      <c r="I98" s="449">
        <f>SUM(I99,I100)</f>
        <v>232400</v>
      </c>
      <c r="J98" s="449">
        <f>SUM(J99,J100)</f>
        <v>220000</v>
      </c>
      <c r="K98" s="608">
        <f>K99+K100+K101</f>
        <v>52159.57</v>
      </c>
      <c r="L98" s="591">
        <f t="shared" si="2"/>
        <v>0.22443876936316695</v>
      </c>
      <c r="M98" s="583">
        <f t="shared" si="3"/>
        <v>0.23708895454545453</v>
      </c>
      <c r="O98" s="571"/>
    </row>
    <row r="99" spans="1:15" ht="14.25">
      <c r="A99" s="30">
        <v>46</v>
      </c>
      <c r="B99" s="17" t="s">
        <v>17</v>
      </c>
      <c r="C99" s="30">
        <v>2</v>
      </c>
      <c r="D99" s="27">
        <v>1</v>
      </c>
      <c r="E99" s="27">
        <v>8</v>
      </c>
      <c r="F99" s="552" t="s">
        <v>44</v>
      </c>
      <c r="G99" s="447" t="s">
        <v>102</v>
      </c>
      <c r="H99" s="177" t="s">
        <v>246</v>
      </c>
      <c r="I99" s="461">
        <v>166000</v>
      </c>
      <c r="J99" s="461">
        <v>170000</v>
      </c>
      <c r="K99" s="87">
        <v>18389.28</v>
      </c>
      <c r="L99" s="591">
        <f t="shared" si="2"/>
        <v>0.11077879518072288</v>
      </c>
      <c r="M99" s="583">
        <f t="shared" si="3"/>
        <v>0.10817223529411764</v>
      </c>
      <c r="O99" s="571"/>
    </row>
    <row r="100" spans="1:15" ht="12.75">
      <c r="A100" s="89">
        <v>46</v>
      </c>
      <c r="B100" s="494" t="s">
        <v>17</v>
      </c>
      <c r="C100" s="89">
        <v>2</v>
      </c>
      <c r="D100" s="8">
        <v>1</v>
      </c>
      <c r="E100" s="8">
        <v>8</v>
      </c>
      <c r="F100" s="37" t="s">
        <v>44</v>
      </c>
      <c r="G100" s="37" t="s">
        <v>100</v>
      </c>
      <c r="H100" s="99" t="s">
        <v>247</v>
      </c>
      <c r="I100" s="140">
        <v>66400</v>
      </c>
      <c r="J100" s="140">
        <v>50000</v>
      </c>
      <c r="K100" s="601">
        <v>25873</v>
      </c>
      <c r="L100" s="591">
        <f t="shared" si="2"/>
        <v>0.3896536144578313</v>
      </c>
      <c r="M100" s="583">
        <f t="shared" si="3"/>
        <v>0.51746</v>
      </c>
      <c r="O100" s="571"/>
    </row>
    <row r="101" spans="1:15" ht="12.75">
      <c r="A101" s="89">
        <v>46</v>
      </c>
      <c r="B101" s="494" t="s">
        <v>17</v>
      </c>
      <c r="C101" s="89">
        <v>2</v>
      </c>
      <c r="D101" s="8">
        <v>1</v>
      </c>
      <c r="E101" s="8">
        <v>8</v>
      </c>
      <c r="F101" s="37" t="s">
        <v>44</v>
      </c>
      <c r="G101" s="37" t="s">
        <v>104</v>
      </c>
      <c r="H101" s="99" t="s">
        <v>306</v>
      </c>
      <c r="I101" s="140">
        <v>0</v>
      </c>
      <c r="J101" s="140">
        <v>0</v>
      </c>
      <c r="K101" s="601">
        <v>7897.29</v>
      </c>
      <c r="L101" s="591">
        <v>0</v>
      </c>
      <c r="M101" s="583">
        <v>0</v>
      </c>
      <c r="O101" s="571"/>
    </row>
    <row r="102" spans="1:15" ht="12.75">
      <c r="A102" s="89">
        <v>46</v>
      </c>
      <c r="B102" s="494" t="s">
        <v>17</v>
      </c>
      <c r="C102" s="89">
        <v>2</v>
      </c>
      <c r="D102" s="8">
        <v>1</v>
      </c>
      <c r="E102" s="8">
        <v>8</v>
      </c>
      <c r="F102" s="37" t="s">
        <v>297</v>
      </c>
      <c r="G102" s="37" t="s">
        <v>161</v>
      </c>
      <c r="H102" s="99" t="s">
        <v>298</v>
      </c>
      <c r="I102" s="140">
        <v>0</v>
      </c>
      <c r="J102" s="140">
        <v>88000</v>
      </c>
      <c r="K102" s="601">
        <v>88000</v>
      </c>
      <c r="L102" s="591">
        <v>0</v>
      </c>
      <c r="M102" s="583">
        <f t="shared" si="3"/>
        <v>1</v>
      </c>
      <c r="O102" s="571"/>
    </row>
    <row r="103" spans="1:15" ht="12.75">
      <c r="A103" s="89">
        <v>46</v>
      </c>
      <c r="B103" s="494" t="s">
        <v>17</v>
      </c>
      <c r="C103" s="89">
        <v>2</v>
      </c>
      <c r="D103" s="8">
        <v>1</v>
      </c>
      <c r="E103" s="8">
        <v>8</v>
      </c>
      <c r="F103" s="37" t="s">
        <v>45</v>
      </c>
      <c r="G103" s="37" t="s">
        <v>161</v>
      </c>
      <c r="H103" s="99" t="s">
        <v>54</v>
      </c>
      <c r="I103" s="140">
        <v>465800</v>
      </c>
      <c r="J103" s="140">
        <v>223000</v>
      </c>
      <c r="K103" s="601">
        <v>49657.34</v>
      </c>
      <c r="L103" s="591">
        <f>K103/I103</f>
        <v>0.10660656934306569</v>
      </c>
      <c r="M103" s="583">
        <f>K103/J103</f>
        <v>0.22267865470852016</v>
      </c>
      <c r="O103" s="571"/>
    </row>
    <row r="104" spans="1:15" ht="12.75">
      <c r="A104" s="89">
        <v>46</v>
      </c>
      <c r="B104" s="494" t="s">
        <v>17</v>
      </c>
      <c r="C104" s="89">
        <v>2</v>
      </c>
      <c r="D104" s="8">
        <v>1</v>
      </c>
      <c r="E104" s="8">
        <v>8</v>
      </c>
      <c r="F104" s="37" t="s">
        <v>46</v>
      </c>
      <c r="G104" s="37" t="s">
        <v>161</v>
      </c>
      <c r="H104" s="99" t="s">
        <v>55</v>
      </c>
      <c r="I104" s="140">
        <v>298700</v>
      </c>
      <c r="J104" s="140">
        <v>298700</v>
      </c>
      <c r="K104" s="601">
        <v>118198.74</v>
      </c>
      <c r="L104" s="591">
        <f>K104/I104</f>
        <v>0.3957105456980248</v>
      </c>
      <c r="M104" s="583">
        <f>K104/J104</f>
        <v>0.3957105456980248</v>
      </c>
      <c r="O104" s="571"/>
    </row>
    <row r="105" spans="1:15" ht="12.75">
      <c r="A105" s="89">
        <v>46</v>
      </c>
      <c r="B105" s="494" t="s">
        <v>17</v>
      </c>
      <c r="C105" s="89">
        <v>2</v>
      </c>
      <c r="D105" s="8">
        <v>1</v>
      </c>
      <c r="E105" s="8">
        <v>8</v>
      </c>
      <c r="F105" s="37" t="s">
        <v>307</v>
      </c>
      <c r="G105" s="37" t="s">
        <v>161</v>
      </c>
      <c r="H105" s="100" t="s">
        <v>308</v>
      </c>
      <c r="I105" s="142">
        <v>0</v>
      </c>
      <c r="J105" s="142">
        <v>4108</v>
      </c>
      <c r="K105" s="602">
        <v>4107.88</v>
      </c>
      <c r="L105" s="591">
        <v>0</v>
      </c>
      <c r="M105" s="583">
        <f>K105/J105</f>
        <v>0.9999707887049659</v>
      </c>
      <c r="O105" s="571"/>
    </row>
    <row r="106" spans="1:15" ht="13.5" thickBot="1">
      <c r="A106" s="96">
        <v>46</v>
      </c>
      <c r="B106" s="501" t="s">
        <v>17</v>
      </c>
      <c r="C106" s="329">
        <v>2</v>
      </c>
      <c r="D106" s="35">
        <v>1</v>
      </c>
      <c r="E106" s="35">
        <v>8</v>
      </c>
      <c r="F106" s="40" t="s">
        <v>47</v>
      </c>
      <c r="G106" s="40" t="s">
        <v>161</v>
      </c>
      <c r="H106" s="152" t="s">
        <v>56</v>
      </c>
      <c r="I106" s="258">
        <v>580900</v>
      </c>
      <c r="J106" s="258">
        <v>580900</v>
      </c>
      <c r="K106" s="603">
        <v>0</v>
      </c>
      <c r="L106" s="582">
        <f>K106/I106</f>
        <v>0</v>
      </c>
      <c r="M106" s="576">
        <f>K106/J106</f>
        <v>0</v>
      </c>
      <c r="O106" s="571"/>
    </row>
    <row r="107" spans="1:15" ht="15.75" thickBot="1">
      <c r="A107" s="301"/>
      <c r="B107" s="302"/>
      <c r="C107" s="506"/>
      <c r="D107" s="303" t="s">
        <v>8</v>
      </c>
      <c r="E107" s="302"/>
      <c r="F107" s="304"/>
      <c r="G107" s="305"/>
      <c r="H107" s="306"/>
      <c r="I107" s="307">
        <f>SUM(I38,I97)</f>
        <v>19994400</v>
      </c>
      <c r="J107" s="307">
        <f>SUM(J38,J97)</f>
        <v>17679144</v>
      </c>
      <c r="K107" s="609">
        <f>SUM(K38,K97)</f>
        <v>13446672.610000001</v>
      </c>
      <c r="L107" s="612">
        <f>K107/I107</f>
        <v>0.6725219366422599</v>
      </c>
      <c r="M107" s="612">
        <f>K107/J107</f>
        <v>0.760595230741941</v>
      </c>
      <c r="O107" s="571"/>
    </row>
    <row r="108" spans="1:13" ht="12.75">
      <c r="A108" s="2"/>
      <c r="B108" s="2"/>
      <c r="C108" s="2"/>
      <c r="D108" s="2"/>
      <c r="E108" s="2"/>
      <c r="F108" s="2"/>
      <c r="G108" s="2"/>
      <c r="H108" s="2"/>
      <c r="I108" s="2"/>
      <c r="J108" s="569"/>
      <c r="K108" s="569"/>
      <c r="L108" s="2"/>
      <c r="M108" s="2"/>
    </row>
    <row r="109" spans="1:1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1" ht="12.75">
      <c r="H111" s="408"/>
    </row>
    <row r="180" spans="1:12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1:12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1:12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1:12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1:12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1:12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1:12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1:12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1:12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1:12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1:12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1:12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1:12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</sheetData>
  <sheetProtection/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1"/>
  <headerFooter alignWithMargins="0"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C1">
      <selection activeCell="I8" sqref="I8:I13"/>
    </sheetView>
  </sheetViews>
  <sheetFormatPr defaultColWidth="9.140625" defaultRowHeight="12.75"/>
  <cols>
    <col min="1" max="1" width="5.421875" style="0" customWidth="1"/>
    <col min="2" max="2" width="6.28125" style="0" customWidth="1"/>
    <col min="3" max="3" width="6.00390625" style="0" customWidth="1"/>
    <col min="4" max="4" width="14.28125" style="0" customWidth="1"/>
    <col min="5" max="5" width="9.7109375" style="0" customWidth="1"/>
    <col min="6" max="6" width="15.00390625" style="0" customWidth="1"/>
    <col min="7" max="7" width="14.421875" style="0" customWidth="1"/>
    <col min="8" max="8" width="10.57421875" style="0" customWidth="1"/>
    <col min="9" max="10" width="11.421875" style="0" customWidth="1"/>
    <col min="11" max="11" width="13.140625" style="0" customWidth="1"/>
    <col min="12" max="12" width="10.140625" style="0" customWidth="1"/>
    <col min="13" max="13" width="11.00390625" style="0" customWidth="1"/>
    <col min="14" max="14" width="1.28515625" style="0" customWidth="1"/>
  </cols>
  <sheetData>
    <row r="1" spans="8:12" ht="15" customHeight="1">
      <c r="H1" s="465" t="s">
        <v>318</v>
      </c>
      <c r="L1" s="2"/>
    </row>
    <row r="2" spans="2:12" ht="18" customHeight="1">
      <c r="B2" s="1" t="s">
        <v>250</v>
      </c>
      <c r="C2" s="1"/>
      <c r="E2" s="1"/>
      <c r="F2" s="1"/>
      <c r="I2" s="5"/>
      <c r="L2" s="2"/>
    </row>
    <row r="3" spans="2:9" s="6" customFormat="1" ht="13.5" customHeight="1" thickBot="1">
      <c r="B3" s="9"/>
      <c r="C3" s="9"/>
      <c r="D3" s="9"/>
      <c r="E3" s="9"/>
      <c r="F3" s="9"/>
      <c r="G3" s="368" t="s">
        <v>285</v>
      </c>
      <c r="I3" s="9"/>
    </row>
    <row r="4" spans="1:13" s="2" customFormat="1" ht="15.75" customHeight="1" thickBot="1">
      <c r="A4" s="110"/>
      <c r="B4" s="477" t="s">
        <v>262</v>
      </c>
      <c r="C4" s="477"/>
      <c r="D4" s="478"/>
      <c r="E4" s="4"/>
      <c r="F4" s="23"/>
      <c r="G4" s="23"/>
      <c r="H4" s="22"/>
      <c r="I4" s="91"/>
      <c r="M4" s="6"/>
    </row>
    <row r="5" spans="1:9" s="6" customFormat="1" ht="12.75">
      <c r="A5" s="30" t="s">
        <v>22</v>
      </c>
      <c r="B5" s="6" t="s">
        <v>0</v>
      </c>
      <c r="C5" s="28" t="s">
        <v>2</v>
      </c>
      <c r="D5" s="29" t="s">
        <v>4</v>
      </c>
      <c r="E5" s="135" t="s">
        <v>23</v>
      </c>
      <c r="F5" s="6" t="s">
        <v>309</v>
      </c>
      <c r="G5" s="135" t="s">
        <v>7</v>
      </c>
      <c r="H5" s="138" t="s">
        <v>310</v>
      </c>
      <c r="I5" s="579" t="s">
        <v>313</v>
      </c>
    </row>
    <row r="6" spans="1:9" s="6" customFormat="1" ht="12.75">
      <c r="A6" s="32"/>
      <c r="B6" s="7"/>
      <c r="C6" s="26"/>
      <c r="D6" s="26"/>
      <c r="E6" s="145" t="s">
        <v>24</v>
      </c>
      <c r="F6" s="7" t="s">
        <v>315</v>
      </c>
      <c r="G6" s="135" t="s">
        <v>303</v>
      </c>
      <c r="H6" s="575" t="s">
        <v>311</v>
      </c>
      <c r="I6" s="574" t="s">
        <v>316</v>
      </c>
    </row>
    <row r="7" spans="1:12" s="2" customFormat="1" ht="15.75" thickBot="1">
      <c r="A7" s="96" t="s">
        <v>1</v>
      </c>
      <c r="B7" s="106" t="s">
        <v>3</v>
      </c>
      <c r="C7" s="35" t="s">
        <v>5</v>
      </c>
      <c r="D7" s="128" t="s">
        <v>14</v>
      </c>
      <c r="E7" s="136">
        <v>1</v>
      </c>
      <c r="F7" s="136">
        <v>2</v>
      </c>
      <c r="G7" s="389">
        <v>3</v>
      </c>
      <c r="H7" s="580" t="s">
        <v>312</v>
      </c>
      <c r="I7" s="581" t="s">
        <v>314</v>
      </c>
      <c r="L7" s="462"/>
    </row>
    <row r="8" spans="1:12" s="2" customFormat="1" ht="15.75" thickBot="1">
      <c r="A8" s="535">
        <v>46</v>
      </c>
      <c r="B8" s="536">
        <v>400</v>
      </c>
      <c r="C8" s="537" t="s">
        <v>161</v>
      </c>
      <c r="D8" s="538" t="s">
        <v>197</v>
      </c>
      <c r="E8" s="539">
        <f>SUM(E9,E12)</f>
        <v>431500</v>
      </c>
      <c r="F8" s="540">
        <f>SUM(F9,F12)</f>
        <v>1931500</v>
      </c>
      <c r="G8" s="551">
        <f>SUM(G9:G12)</f>
        <v>8624807.48</v>
      </c>
      <c r="H8" s="620">
        <f>G8/E8</f>
        <v>19.987966349942063</v>
      </c>
      <c r="I8" s="621">
        <f>G8/F8</f>
        <v>4.465341692984727</v>
      </c>
      <c r="L8" s="460"/>
    </row>
    <row r="9" spans="1:13" s="2" customFormat="1" ht="15.75">
      <c r="A9" s="32">
        <v>46</v>
      </c>
      <c r="B9" s="102">
        <v>440</v>
      </c>
      <c r="C9" s="205" t="s">
        <v>161</v>
      </c>
      <c r="D9" s="146" t="s">
        <v>59</v>
      </c>
      <c r="E9" s="468">
        <v>431500</v>
      </c>
      <c r="F9" s="468">
        <v>431500</v>
      </c>
      <c r="G9" s="616">
        <v>246627.64</v>
      </c>
      <c r="H9" s="622">
        <f>G9/E9</f>
        <v>0.5715588412514485</v>
      </c>
      <c r="I9" s="629">
        <f>G9/F9</f>
        <v>0.5715588412514485</v>
      </c>
      <c r="L9" s="459"/>
      <c r="M9" s="14"/>
    </row>
    <row r="10" spans="1:13" s="2" customFormat="1" ht="13.5" customHeight="1">
      <c r="A10" s="119"/>
      <c r="B10" s="103"/>
      <c r="C10" s="315"/>
      <c r="D10" s="149" t="s">
        <v>60</v>
      </c>
      <c r="E10" s="469"/>
      <c r="F10" s="141"/>
      <c r="G10" s="617"/>
      <c r="H10" s="624"/>
      <c r="I10" s="631"/>
      <c r="L10" s="87"/>
      <c r="M10" s="87"/>
    </row>
    <row r="11" spans="1:13" s="2" customFormat="1" ht="13.5" customHeight="1">
      <c r="A11" s="90">
        <v>46</v>
      </c>
      <c r="B11" s="105">
        <v>453</v>
      </c>
      <c r="C11" s="533" t="s">
        <v>161</v>
      </c>
      <c r="D11" s="482" t="s">
        <v>282</v>
      </c>
      <c r="E11" s="469">
        <v>0</v>
      </c>
      <c r="F11" s="141">
        <v>0</v>
      </c>
      <c r="G11" s="618">
        <v>7051323.65</v>
      </c>
      <c r="H11" s="624">
        <v>0</v>
      </c>
      <c r="I11" s="631">
        <v>0</v>
      </c>
      <c r="L11" s="87"/>
      <c r="M11" s="87"/>
    </row>
    <row r="12" spans="1:13" s="2" customFormat="1" ht="13.5" customHeight="1" thickBot="1">
      <c r="A12" s="90">
        <v>46</v>
      </c>
      <c r="B12" s="105">
        <v>456</v>
      </c>
      <c r="C12" s="479" t="s">
        <v>161</v>
      </c>
      <c r="D12" s="480" t="s">
        <v>62</v>
      </c>
      <c r="E12" s="483">
        <v>0</v>
      </c>
      <c r="F12" s="144">
        <v>1500000</v>
      </c>
      <c r="G12" s="619">
        <v>1326856.19</v>
      </c>
      <c r="H12" s="623">
        <v>0</v>
      </c>
      <c r="I12" s="630">
        <f>G12/F12</f>
        <v>0.8845707933333333</v>
      </c>
      <c r="L12" s="87"/>
      <c r="M12" s="87"/>
    </row>
    <row r="13" spans="1:13" s="6" customFormat="1" ht="16.5" customHeight="1" thickBot="1">
      <c r="A13" s="351"/>
      <c r="B13" s="347"/>
      <c r="C13" s="347"/>
      <c r="D13" s="458" t="s">
        <v>8</v>
      </c>
      <c r="E13" s="476">
        <f>SUM(E9:E12)</f>
        <v>431500</v>
      </c>
      <c r="F13" s="358">
        <f>SUM(F9:F12)</f>
        <v>1931500</v>
      </c>
      <c r="G13" s="550">
        <f>SUM(G9:G12)</f>
        <v>8624807.48</v>
      </c>
      <c r="H13" s="620">
        <f>G13/E13</f>
        <v>19.987966349942063</v>
      </c>
      <c r="I13" s="621">
        <f>G13/F13</f>
        <v>4.465341692984727</v>
      </c>
      <c r="L13" s="88"/>
      <c r="M13" s="88"/>
    </row>
    <row r="14" spans="2:12" s="2" customFormat="1" ht="12.75" customHeight="1" thickBot="1">
      <c r="B14" s="6"/>
      <c r="C14" s="6"/>
      <c r="D14" s="6"/>
      <c r="E14" s="6"/>
      <c r="F14" s="17"/>
      <c r="H14" s="13"/>
      <c r="I14" s="14"/>
      <c r="K14" s="368" t="s">
        <v>285</v>
      </c>
      <c r="L14" s="6"/>
    </row>
    <row r="15" spans="1:13" s="2" customFormat="1" ht="17.25" customHeight="1" thickBot="1">
      <c r="A15" s="110"/>
      <c r="B15" s="22" t="s">
        <v>263</v>
      </c>
      <c r="C15" s="22"/>
      <c r="D15" s="56"/>
      <c r="E15" s="4"/>
      <c r="F15" s="23"/>
      <c r="G15" s="23"/>
      <c r="H15" s="38"/>
      <c r="I15" s="39"/>
      <c r="J15" s="23"/>
      <c r="K15" s="24"/>
      <c r="L15" s="578"/>
      <c r="M15" s="572"/>
    </row>
    <row r="16" spans="1:13" s="2" customFormat="1" ht="12.75">
      <c r="A16" s="115" t="s">
        <v>22</v>
      </c>
      <c r="B16" s="111" t="s">
        <v>10</v>
      </c>
      <c r="C16" s="43" t="s">
        <v>11</v>
      </c>
      <c r="D16" s="43" t="s">
        <v>12</v>
      </c>
      <c r="E16" s="43" t="s">
        <v>13</v>
      </c>
      <c r="F16" s="84" t="s">
        <v>0</v>
      </c>
      <c r="G16" s="112" t="s">
        <v>2</v>
      </c>
      <c r="H16" s="362" t="s">
        <v>4</v>
      </c>
      <c r="I16" s="364" t="s">
        <v>26</v>
      </c>
      <c r="J16" s="138" t="s">
        <v>309</v>
      </c>
      <c r="K16" s="355" t="s">
        <v>7</v>
      </c>
      <c r="L16" s="138" t="s">
        <v>310</v>
      </c>
      <c r="M16" s="579" t="s">
        <v>313</v>
      </c>
    </row>
    <row r="17" spans="1:13" s="2" customFormat="1" ht="12.75">
      <c r="A17" s="32"/>
      <c r="B17" s="6"/>
      <c r="C17" s="29"/>
      <c r="D17" s="29"/>
      <c r="E17" s="29"/>
      <c r="F17" s="44"/>
      <c r="G17" s="45"/>
      <c r="H17" s="359"/>
      <c r="I17" s="365" t="s">
        <v>24</v>
      </c>
      <c r="J17" s="145" t="s">
        <v>315</v>
      </c>
      <c r="K17" s="254" t="s">
        <v>303</v>
      </c>
      <c r="L17" s="575" t="s">
        <v>311</v>
      </c>
      <c r="M17" s="574" t="s">
        <v>316</v>
      </c>
    </row>
    <row r="18" spans="1:13" s="2" customFormat="1" ht="13.5" thickBot="1">
      <c r="A18" s="96" t="s">
        <v>1</v>
      </c>
      <c r="B18" s="107" t="s">
        <v>3</v>
      </c>
      <c r="C18" s="34" t="s">
        <v>5</v>
      </c>
      <c r="D18" s="34" t="s">
        <v>14</v>
      </c>
      <c r="E18" s="34" t="s">
        <v>15</v>
      </c>
      <c r="F18" s="40" t="s">
        <v>27</v>
      </c>
      <c r="G18" s="34" t="s">
        <v>16</v>
      </c>
      <c r="H18" s="363" t="s">
        <v>28</v>
      </c>
      <c r="I18" s="288">
        <v>1</v>
      </c>
      <c r="J18" s="137">
        <v>2</v>
      </c>
      <c r="K18" s="49">
        <v>3</v>
      </c>
      <c r="L18" s="580" t="s">
        <v>312</v>
      </c>
      <c r="M18" s="581" t="s">
        <v>314</v>
      </c>
    </row>
    <row r="19" spans="1:13" s="2" customFormat="1" ht="13.5" thickBot="1">
      <c r="A19" s="30">
        <v>46</v>
      </c>
      <c r="B19" s="108" t="s">
        <v>17</v>
      </c>
      <c r="C19" s="27">
        <v>2</v>
      </c>
      <c r="D19" s="65">
        <v>1</v>
      </c>
      <c r="E19" s="27">
        <v>8</v>
      </c>
      <c r="F19" s="446" t="s">
        <v>61</v>
      </c>
      <c r="G19" s="45"/>
      <c r="H19" s="359" t="s">
        <v>65</v>
      </c>
      <c r="I19" s="360">
        <v>0</v>
      </c>
      <c r="J19" s="360">
        <v>1000000</v>
      </c>
      <c r="K19" s="68">
        <v>801892.05</v>
      </c>
      <c r="L19" s="625">
        <v>0</v>
      </c>
      <c r="M19" s="627">
        <v>0</v>
      </c>
    </row>
    <row r="20" spans="1:13" s="2" customFormat="1" ht="15" thickBot="1">
      <c r="A20" s="346"/>
      <c r="B20" s="347"/>
      <c r="C20" s="347"/>
      <c r="D20" s="345" t="s">
        <v>8</v>
      </c>
      <c r="E20" s="347"/>
      <c r="F20" s="348"/>
      <c r="G20" s="349"/>
      <c r="H20" s="350"/>
      <c r="I20" s="361">
        <f>SUM(I19:I19)</f>
        <v>0</v>
      </c>
      <c r="J20" s="361">
        <f>SUM(J19:J19)</f>
        <v>1000000</v>
      </c>
      <c r="K20" s="393">
        <f>K19</f>
        <v>801892.05</v>
      </c>
      <c r="L20" s="626">
        <v>0</v>
      </c>
      <c r="M20" s="628">
        <v>0</v>
      </c>
    </row>
    <row r="21" spans="1:13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.75">
      <c r="A22" t="s">
        <v>304</v>
      </c>
      <c r="L22" s="2"/>
      <c r="M22" s="2"/>
    </row>
    <row r="23" spans="1:12" ht="12.75">
      <c r="A23" t="s">
        <v>261</v>
      </c>
      <c r="L23" s="2"/>
    </row>
    <row r="24" ht="12.75">
      <c r="L24" s="2"/>
    </row>
    <row r="25" ht="12.75">
      <c r="L25" s="2"/>
    </row>
    <row r="26" spans="1:1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</sheetData>
  <sheetProtection/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 xml:space="preserve">&amp;CStrana 4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119"/>
  <sheetViews>
    <sheetView view="pageBreakPreview" zoomScale="60" zoomScalePageLayoutView="0" workbookViewId="0" topLeftCell="A1">
      <selection activeCell="Q47" sqref="Q47"/>
    </sheetView>
  </sheetViews>
  <sheetFormatPr defaultColWidth="9.140625" defaultRowHeight="12.75"/>
  <cols>
    <col min="1" max="1" width="4.8515625" style="0" customWidth="1"/>
    <col min="2" max="2" width="6.28125" style="0" customWidth="1"/>
    <col min="3" max="3" width="7.140625" style="0" customWidth="1"/>
    <col min="4" max="4" width="12.140625" style="0" customWidth="1"/>
    <col min="5" max="5" width="14.421875" style="0" customWidth="1"/>
    <col min="6" max="6" width="13.8515625" style="0" customWidth="1"/>
    <col min="7" max="7" width="17.00390625" style="0" customWidth="1"/>
    <col min="8" max="8" width="9.28125" style="0" customWidth="1"/>
    <col min="9" max="9" width="4.28125" style="0" customWidth="1"/>
    <col min="10" max="10" width="19.00390625" style="0" customWidth="1"/>
    <col min="11" max="11" width="27.140625" style="0" customWidth="1"/>
    <col min="12" max="12" width="18.28125" style="0" customWidth="1"/>
    <col min="13" max="13" width="17.7109375" style="0" customWidth="1"/>
    <col min="14" max="14" width="11.421875" style="0" customWidth="1"/>
  </cols>
  <sheetData>
    <row r="1" spans="1:11" ht="12.75">
      <c r="A1" s="2"/>
      <c r="B1" s="10"/>
      <c r="C1" s="10"/>
      <c r="D1" s="10"/>
      <c r="E1" s="9"/>
      <c r="F1" s="10"/>
      <c r="G1" s="10"/>
      <c r="H1" s="10"/>
      <c r="I1" s="9"/>
      <c r="J1" s="2"/>
      <c r="K1" s="2"/>
    </row>
    <row r="2" spans="2:9" ht="16.5" thickBot="1">
      <c r="B2" s="1"/>
      <c r="D2" s="1" t="s">
        <v>251</v>
      </c>
      <c r="E2" s="1"/>
      <c r="G2" s="367" t="s">
        <v>198</v>
      </c>
      <c r="I2" s="5"/>
    </row>
    <row r="3" spans="1:11" ht="13.5" thickBot="1">
      <c r="A3" s="110"/>
      <c r="B3" s="4"/>
      <c r="C3" s="22"/>
      <c r="D3" s="4" t="s">
        <v>255</v>
      </c>
      <c r="E3" s="21" t="s">
        <v>71</v>
      </c>
      <c r="F3" s="22"/>
      <c r="G3" s="91"/>
      <c r="H3" s="10"/>
      <c r="I3" s="10"/>
      <c r="J3" s="2"/>
      <c r="K3" s="2"/>
    </row>
    <row r="4" spans="1:11" ht="12.75">
      <c r="A4" s="30" t="s">
        <v>22</v>
      </c>
      <c r="B4" s="6" t="s">
        <v>0</v>
      </c>
      <c r="C4" s="28" t="s">
        <v>2</v>
      </c>
      <c r="D4" s="29" t="s">
        <v>4</v>
      </c>
      <c r="E4" s="138" t="s">
        <v>23</v>
      </c>
      <c r="F4" s="6" t="s">
        <v>6</v>
      </c>
      <c r="G4" s="138" t="s">
        <v>7</v>
      </c>
      <c r="H4" s="6"/>
      <c r="I4" s="14"/>
      <c r="J4" s="6"/>
      <c r="K4" s="6"/>
    </row>
    <row r="5" spans="1:11" ht="12.75">
      <c r="A5" s="30"/>
      <c r="B5" s="7"/>
      <c r="C5" s="26"/>
      <c r="D5" s="26"/>
      <c r="E5" s="145" t="s">
        <v>24</v>
      </c>
      <c r="F5" s="7" t="s">
        <v>25</v>
      </c>
      <c r="G5" s="145" t="s">
        <v>272</v>
      </c>
      <c r="H5" s="529" t="s">
        <v>279</v>
      </c>
      <c r="I5" s="14"/>
      <c r="J5" s="6"/>
      <c r="K5" s="6"/>
    </row>
    <row r="6" spans="1:11" ht="13.5" thickBot="1">
      <c r="A6" s="96" t="s">
        <v>1</v>
      </c>
      <c r="B6" s="106" t="s">
        <v>3</v>
      </c>
      <c r="C6" s="35" t="s">
        <v>5</v>
      </c>
      <c r="D6" s="128" t="s">
        <v>14</v>
      </c>
      <c r="E6" s="136">
        <v>1</v>
      </c>
      <c r="F6" s="150">
        <v>2</v>
      </c>
      <c r="G6" s="136">
        <v>3</v>
      </c>
      <c r="H6" s="529" t="s">
        <v>199</v>
      </c>
      <c r="I6" s="486"/>
      <c r="J6" s="2"/>
      <c r="K6" s="2"/>
    </row>
    <row r="7" spans="1:12" ht="15.75" thickBot="1">
      <c r="A7" s="308">
        <v>46</v>
      </c>
      <c r="B7" s="309">
        <v>200</v>
      </c>
      <c r="C7" s="315" t="s">
        <v>161</v>
      </c>
      <c r="D7" s="343" t="s">
        <v>187</v>
      </c>
      <c r="E7" s="314">
        <f>SUM(E8,E12,E15,E19,E22)</f>
        <v>575150000</v>
      </c>
      <c r="F7" s="314">
        <f>SUM(F8,F12,F15,F19,F22)</f>
        <v>571153000</v>
      </c>
      <c r="G7" s="369">
        <f>SUM(G8,G12,G15,G19,G22)</f>
        <v>501411200.49999994</v>
      </c>
      <c r="H7" s="530">
        <f>G7/F7</f>
        <v>0.8778929647572541</v>
      </c>
      <c r="I7" s="326"/>
      <c r="J7" s="508" t="s">
        <v>267</v>
      </c>
      <c r="K7" s="328"/>
      <c r="L7" s="10"/>
    </row>
    <row r="8" spans="1:12" ht="15">
      <c r="A8" s="283">
        <v>46</v>
      </c>
      <c r="B8" s="310">
        <v>210</v>
      </c>
      <c r="C8" s="268" t="s">
        <v>161</v>
      </c>
      <c r="D8" s="394" t="s">
        <v>188</v>
      </c>
      <c r="E8" s="274">
        <f>SUM(E9:E11)</f>
        <v>291900000</v>
      </c>
      <c r="F8" s="274">
        <f>SUM(F9:F11)</f>
        <v>291900000</v>
      </c>
      <c r="G8" s="370">
        <f>SUM(G9:G11)</f>
        <v>348379087.96999997</v>
      </c>
      <c r="H8" s="530">
        <f aca="true" t="shared" si="0" ref="H8:H24">G8/F8</f>
        <v>1.1934877970880438</v>
      </c>
      <c r="I8" s="326"/>
      <c r="J8" s="488">
        <v>501411200.5</v>
      </c>
      <c r="K8" s="541" t="s">
        <v>284</v>
      </c>
      <c r="L8" s="14"/>
    </row>
    <row r="9" spans="1:12" ht="15.75" thickBot="1">
      <c r="A9" s="89">
        <v>46</v>
      </c>
      <c r="B9" s="103">
        <v>211</v>
      </c>
      <c r="C9" s="37" t="s">
        <v>100</v>
      </c>
      <c r="D9" s="147" t="s">
        <v>120</v>
      </c>
      <c r="E9" s="141">
        <v>1000000</v>
      </c>
      <c r="F9" s="141">
        <v>1000000</v>
      </c>
      <c r="G9" s="371">
        <v>0</v>
      </c>
      <c r="H9" s="530">
        <f t="shared" si="0"/>
        <v>0</v>
      </c>
      <c r="I9" s="326"/>
      <c r="J9" s="406">
        <v>123607074.16</v>
      </c>
      <c r="K9" s="534" t="s">
        <v>283</v>
      </c>
      <c r="L9" s="14"/>
    </row>
    <row r="10" spans="1:12" ht="16.5" thickBot="1">
      <c r="A10" s="89">
        <v>46</v>
      </c>
      <c r="B10" s="103">
        <v>212</v>
      </c>
      <c r="C10" s="37" t="s">
        <v>101</v>
      </c>
      <c r="D10" s="147" t="s">
        <v>121</v>
      </c>
      <c r="E10" s="141">
        <v>280000000</v>
      </c>
      <c r="F10" s="141">
        <v>280000000</v>
      </c>
      <c r="G10" s="371">
        <v>345906084.07</v>
      </c>
      <c r="H10" s="530">
        <f t="shared" si="0"/>
        <v>1.2353788716785714</v>
      </c>
      <c r="I10" s="326"/>
      <c r="J10" s="487">
        <f>SUM(J8:J9)</f>
        <v>625018274.66</v>
      </c>
      <c r="K10" s="328"/>
      <c r="L10" s="532"/>
    </row>
    <row r="11" spans="1:12" ht="15.75">
      <c r="A11" s="89">
        <v>46</v>
      </c>
      <c r="B11" s="103">
        <v>212</v>
      </c>
      <c r="C11" s="37" t="s">
        <v>100</v>
      </c>
      <c r="D11" s="147" t="s">
        <v>122</v>
      </c>
      <c r="E11" s="141">
        <v>10900000</v>
      </c>
      <c r="F11" s="141">
        <v>10900000</v>
      </c>
      <c r="G11" s="371">
        <v>2473003.9</v>
      </c>
      <c r="H11" s="530">
        <f t="shared" si="0"/>
        <v>0.22688109174311927</v>
      </c>
      <c r="I11" s="326"/>
      <c r="J11" s="459"/>
      <c r="K11" s="328"/>
      <c r="L11" s="486"/>
    </row>
    <row r="12" spans="1:12" ht="15.75">
      <c r="A12" s="283">
        <v>46</v>
      </c>
      <c r="B12" s="310">
        <v>220</v>
      </c>
      <c r="C12" s="268" t="s">
        <v>161</v>
      </c>
      <c r="D12" s="311" t="s">
        <v>252</v>
      </c>
      <c r="E12" s="274">
        <f>SUM(E13,E14)</f>
        <v>6100000</v>
      </c>
      <c r="F12" s="274">
        <f>SUM(F13,F14)</f>
        <v>6100000</v>
      </c>
      <c r="G12" s="370">
        <f>SUM(G13,G14)</f>
        <v>4549361.62</v>
      </c>
      <c r="H12" s="530">
        <f t="shared" si="0"/>
        <v>0.7457969868852459</v>
      </c>
      <c r="I12" s="326" t="s">
        <v>278</v>
      </c>
      <c r="J12" s="459">
        <f>J10-L10</f>
        <v>625018274.66</v>
      </c>
      <c r="K12" s="328"/>
      <c r="L12" s="486"/>
    </row>
    <row r="13" spans="1:11" ht="12.75">
      <c r="A13" s="89">
        <v>46</v>
      </c>
      <c r="B13" s="103">
        <v>222</v>
      </c>
      <c r="C13" s="37" t="s">
        <v>100</v>
      </c>
      <c r="D13" s="147" t="s">
        <v>253</v>
      </c>
      <c r="E13" s="141">
        <v>3000000</v>
      </c>
      <c r="F13" s="141">
        <v>3000000</v>
      </c>
      <c r="G13" s="371">
        <v>1278508.12</v>
      </c>
      <c r="H13" s="530">
        <f t="shared" si="0"/>
        <v>0.4261693733333334</v>
      </c>
      <c r="I13" s="10"/>
      <c r="J13" s="2"/>
      <c r="K13" s="486"/>
    </row>
    <row r="14" spans="1:11" ht="13.5" thickBot="1">
      <c r="A14" s="89">
        <v>46</v>
      </c>
      <c r="B14" s="103">
        <v>223</v>
      </c>
      <c r="C14" s="37" t="s">
        <v>161</v>
      </c>
      <c r="D14" s="147" t="s">
        <v>64</v>
      </c>
      <c r="E14" s="141">
        <v>3100000</v>
      </c>
      <c r="F14" s="141">
        <v>3100000</v>
      </c>
      <c r="G14" s="371">
        <v>3270853.5</v>
      </c>
      <c r="H14" s="530">
        <f t="shared" si="0"/>
        <v>1.0551140322580645</v>
      </c>
      <c r="I14" s="509"/>
      <c r="J14" s="2"/>
      <c r="K14" s="486"/>
    </row>
    <row r="15" spans="1:11" ht="13.5" thickBot="1">
      <c r="A15" s="283">
        <v>46</v>
      </c>
      <c r="B15" s="310">
        <v>230</v>
      </c>
      <c r="C15" s="268" t="s">
        <v>161</v>
      </c>
      <c r="D15" s="311" t="s">
        <v>190</v>
      </c>
      <c r="E15" s="274">
        <f>SUM(E16,E17)</f>
        <v>239650000</v>
      </c>
      <c r="F15" s="274">
        <f>SUM(F16,F17)</f>
        <v>235653000</v>
      </c>
      <c r="G15" s="370">
        <f>SUM(G16,G17,G18)</f>
        <v>75717772.09</v>
      </c>
      <c r="H15" s="530">
        <f t="shared" si="0"/>
        <v>0.3213104526146495</v>
      </c>
      <c r="I15" s="509"/>
      <c r="J15" s="508" t="s">
        <v>271</v>
      </c>
      <c r="K15" s="486"/>
    </row>
    <row r="16" spans="1:11" ht="15">
      <c r="A16" s="89">
        <v>46</v>
      </c>
      <c r="B16" s="103">
        <v>231</v>
      </c>
      <c r="C16" s="37" t="s">
        <v>161</v>
      </c>
      <c r="D16" s="147" t="s">
        <v>31</v>
      </c>
      <c r="E16" s="141">
        <v>1650000</v>
      </c>
      <c r="F16" s="141">
        <v>1650000</v>
      </c>
      <c r="G16" s="371">
        <v>1862822.79</v>
      </c>
      <c r="H16" s="530">
        <f t="shared" si="0"/>
        <v>1.128983509090909</v>
      </c>
      <c r="I16" s="486"/>
      <c r="J16" s="406">
        <v>486705013.77</v>
      </c>
      <c r="K16" s="384"/>
    </row>
    <row r="17" spans="1:11" ht="16.5" thickBot="1">
      <c r="A17" s="89">
        <v>46</v>
      </c>
      <c r="B17" s="103">
        <v>233</v>
      </c>
      <c r="C17" s="37" t="s">
        <v>102</v>
      </c>
      <c r="D17" s="147" t="s">
        <v>249</v>
      </c>
      <c r="E17" s="141">
        <v>238000000</v>
      </c>
      <c r="F17" s="141">
        <v>234003000</v>
      </c>
      <c r="G17" s="371">
        <v>73838923.3</v>
      </c>
      <c r="H17" s="530">
        <f t="shared" si="0"/>
        <v>0.3155469088003145</v>
      </c>
      <c r="I17" s="507"/>
      <c r="J17" s="406">
        <v>55874783.36</v>
      </c>
      <c r="K17" s="459"/>
    </row>
    <row r="18" spans="1:11" ht="16.5" thickBot="1">
      <c r="A18" s="89">
        <v>46</v>
      </c>
      <c r="B18" s="103">
        <v>239</v>
      </c>
      <c r="C18" s="37" t="s">
        <v>161</v>
      </c>
      <c r="D18" s="147" t="s">
        <v>32</v>
      </c>
      <c r="E18" s="141">
        <v>0</v>
      </c>
      <c r="F18" s="141">
        <v>0</v>
      </c>
      <c r="G18" s="371">
        <v>16026</v>
      </c>
      <c r="H18" s="530">
        <v>0</v>
      </c>
      <c r="I18" s="459"/>
      <c r="J18" s="528">
        <f>SUM(J16:J17)</f>
        <v>542579797.13</v>
      </c>
      <c r="K18" s="2"/>
    </row>
    <row r="19" spans="1:11" ht="12.75">
      <c r="A19" s="283">
        <v>46</v>
      </c>
      <c r="B19" s="310">
        <v>240</v>
      </c>
      <c r="C19" s="268" t="s">
        <v>161</v>
      </c>
      <c r="D19" s="311" t="s">
        <v>254</v>
      </c>
      <c r="E19" s="274">
        <f>SUM(E20:E21)</f>
        <v>37500000</v>
      </c>
      <c r="F19" s="274">
        <f>SUM(F20:F21)</f>
        <v>37500000</v>
      </c>
      <c r="G19" s="370">
        <f>SUM(G20:G21)</f>
        <v>63715747.36</v>
      </c>
      <c r="H19" s="530">
        <f t="shared" si="0"/>
        <v>1.6990865962666666</v>
      </c>
      <c r="I19" s="14"/>
      <c r="J19" s="2"/>
      <c r="K19" s="2"/>
    </row>
    <row r="20" spans="1:11" ht="12.75">
      <c r="A20" s="89">
        <v>46</v>
      </c>
      <c r="B20" s="103">
        <v>243</v>
      </c>
      <c r="C20" s="37" t="s">
        <v>161</v>
      </c>
      <c r="D20" s="147" t="s">
        <v>33</v>
      </c>
      <c r="E20" s="141">
        <v>500000</v>
      </c>
      <c r="F20" s="141">
        <v>500000</v>
      </c>
      <c r="G20" s="371">
        <v>217692.56</v>
      </c>
      <c r="H20" s="530">
        <f t="shared" si="0"/>
        <v>0.43538512</v>
      </c>
      <c r="I20" s="14"/>
      <c r="J20" s="2"/>
      <c r="K20" s="2"/>
    </row>
    <row r="21" spans="1:11" ht="12.75">
      <c r="A21" s="89">
        <v>46</v>
      </c>
      <c r="B21" s="103">
        <v>244</v>
      </c>
      <c r="C21" s="37" t="s">
        <v>161</v>
      </c>
      <c r="D21" s="148" t="s">
        <v>34</v>
      </c>
      <c r="E21" s="141">
        <v>37000000</v>
      </c>
      <c r="F21" s="141">
        <v>37000000</v>
      </c>
      <c r="G21" s="371">
        <v>63498054.8</v>
      </c>
      <c r="H21" s="530">
        <f t="shared" si="0"/>
        <v>1.7161636432432432</v>
      </c>
      <c r="I21" s="14"/>
      <c r="J21" s="2"/>
      <c r="K21" s="12"/>
    </row>
    <row r="22" spans="1:11" ht="12.75">
      <c r="A22" s="279">
        <v>46</v>
      </c>
      <c r="B22" s="282">
        <v>290</v>
      </c>
      <c r="C22" s="270" t="s">
        <v>161</v>
      </c>
      <c r="D22" s="312" t="s">
        <v>192</v>
      </c>
      <c r="E22" s="313">
        <f>E23</f>
        <v>0</v>
      </c>
      <c r="F22" s="313">
        <f>F23</f>
        <v>0</v>
      </c>
      <c r="G22" s="372">
        <f>G23</f>
        <v>9049231.46</v>
      </c>
      <c r="H22" s="530">
        <v>0</v>
      </c>
      <c r="I22" s="14"/>
      <c r="J22" s="2"/>
      <c r="K22" s="2"/>
    </row>
    <row r="23" spans="1:11" ht="13.5" thickBot="1">
      <c r="A23" s="96">
        <v>46</v>
      </c>
      <c r="B23" s="105">
        <v>292</v>
      </c>
      <c r="C23" s="125" t="s">
        <v>161</v>
      </c>
      <c r="D23" s="149" t="s">
        <v>63</v>
      </c>
      <c r="E23" s="144">
        <v>0</v>
      </c>
      <c r="F23" s="144">
        <v>0</v>
      </c>
      <c r="G23" s="373">
        <v>9049231.46</v>
      </c>
      <c r="H23" s="530">
        <v>0</v>
      </c>
      <c r="I23" s="16"/>
      <c r="J23" s="2"/>
      <c r="K23" s="14"/>
    </row>
    <row r="24" spans="1:11" ht="15.75" thickBot="1">
      <c r="A24" s="317"/>
      <c r="B24" s="318"/>
      <c r="C24" s="318"/>
      <c r="D24" s="319" t="s">
        <v>8</v>
      </c>
      <c r="E24" s="320">
        <f>E7</f>
        <v>575150000</v>
      </c>
      <c r="F24" s="320">
        <f>F7</f>
        <v>571153000</v>
      </c>
      <c r="G24" s="374">
        <f>G7</f>
        <v>501411200.49999994</v>
      </c>
      <c r="H24" s="530">
        <f t="shared" si="0"/>
        <v>0.8778929647572541</v>
      </c>
      <c r="I24" s="6"/>
      <c r="J24" s="6"/>
      <c r="K24" s="6"/>
    </row>
    <row r="25" spans="1:11" ht="15">
      <c r="A25" s="326"/>
      <c r="B25" s="326"/>
      <c r="C25" s="326"/>
      <c r="D25" s="327"/>
      <c r="E25" s="328"/>
      <c r="F25" s="328"/>
      <c r="G25" s="384"/>
      <c r="H25" s="6"/>
      <c r="I25" s="6"/>
      <c r="J25" s="6"/>
      <c r="K25" s="6"/>
    </row>
    <row r="26" spans="1:11" ht="15">
      <c r="A26" s="326"/>
      <c r="B26" s="326"/>
      <c r="C26" s="326"/>
      <c r="D26" s="327"/>
      <c r="E26" s="328"/>
      <c r="F26" s="328"/>
      <c r="G26" s="384"/>
      <c r="H26" s="6"/>
      <c r="I26" s="6"/>
      <c r="J26" s="6"/>
      <c r="K26" s="6"/>
    </row>
    <row r="27" spans="1:11" ht="15">
      <c r="A27" s="326"/>
      <c r="B27" s="326"/>
      <c r="C27" s="326"/>
      <c r="D27" s="10"/>
      <c r="E27" s="328"/>
      <c r="F27" s="10"/>
      <c r="G27" s="384"/>
      <c r="H27" s="6"/>
      <c r="I27" s="6"/>
      <c r="J27" s="6"/>
      <c r="K27" s="6"/>
    </row>
    <row r="28" spans="1:11" ht="15">
      <c r="A28" s="326"/>
      <c r="B28" s="326"/>
      <c r="C28" s="326"/>
      <c r="D28" s="509"/>
      <c r="E28" s="328"/>
      <c r="F28" s="14"/>
      <c r="G28" s="384"/>
      <c r="H28" s="6"/>
      <c r="I28" s="6"/>
      <c r="J28" s="6"/>
      <c r="K28" s="6"/>
    </row>
    <row r="29" spans="1:11" ht="15">
      <c r="A29" s="326"/>
      <c r="B29" s="326"/>
      <c r="C29" s="326"/>
      <c r="D29" s="14"/>
      <c r="E29" s="328"/>
      <c r="F29" s="14"/>
      <c r="G29" s="384"/>
      <c r="H29" s="6"/>
      <c r="I29" s="6"/>
      <c r="J29" s="6"/>
      <c r="K29" s="6"/>
    </row>
    <row r="30" spans="1:11" ht="15.75">
      <c r="A30" s="326"/>
      <c r="B30" s="326"/>
      <c r="C30" s="326"/>
      <c r="D30" s="459"/>
      <c r="E30" s="328"/>
      <c r="F30" s="532"/>
      <c r="G30" s="384"/>
      <c r="H30" s="6"/>
      <c r="I30" s="6"/>
      <c r="J30" s="6"/>
      <c r="K30" s="6"/>
    </row>
    <row r="31" spans="1:11" ht="15.75">
      <c r="A31" s="326"/>
      <c r="B31" s="326"/>
      <c r="C31" s="326"/>
      <c r="D31" s="459"/>
      <c r="E31" s="328"/>
      <c r="F31" s="486"/>
      <c r="G31" s="384"/>
      <c r="H31" s="6"/>
      <c r="I31" s="6"/>
      <c r="J31" s="6"/>
      <c r="K31" s="6"/>
    </row>
    <row r="32" spans="1:11" ht="15.75">
      <c r="A32" s="326"/>
      <c r="B32" s="326"/>
      <c r="C32" s="326"/>
      <c r="D32" s="459"/>
      <c r="E32" s="328"/>
      <c r="F32" s="486"/>
      <c r="G32" s="384"/>
      <c r="H32" s="6"/>
      <c r="I32" s="6"/>
      <c r="J32" s="6"/>
      <c r="K32" s="6"/>
    </row>
    <row r="33" spans="1:11" ht="15.75" thickBot="1">
      <c r="A33" s="326"/>
      <c r="B33" s="326"/>
      <c r="C33" s="326"/>
      <c r="D33" s="327"/>
      <c r="E33" s="328"/>
      <c r="F33" s="328"/>
      <c r="G33" s="384"/>
      <c r="H33" s="6"/>
      <c r="I33" s="6"/>
      <c r="J33" s="6"/>
      <c r="K33" s="6"/>
    </row>
    <row r="34" spans="1:14" ht="13.5" thickBot="1">
      <c r="A34" s="110"/>
      <c r="B34" s="4"/>
      <c r="C34" s="56"/>
      <c r="D34" s="4"/>
      <c r="E34" s="22"/>
      <c r="F34" s="4" t="s">
        <v>256</v>
      </c>
      <c r="G34" s="22"/>
      <c r="H34" s="38"/>
      <c r="I34" s="39"/>
      <c r="J34" s="23"/>
      <c r="K34" s="24"/>
      <c r="M34" s="10"/>
      <c r="N34" s="10"/>
    </row>
    <row r="35" spans="1:14" ht="12.75">
      <c r="A35" s="115" t="s">
        <v>22</v>
      </c>
      <c r="B35" s="111" t="s">
        <v>10</v>
      </c>
      <c r="C35" s="244" t="s">
        <v>11</v>
      </c>
      <c r="D35" s="43" t="s">
        <v>12</v>
      </c>
      <c r="E35" s="43" t="s">
        <v>13</v>
      </c>
      <c r="F35" s="84" t="s">
        <v>0</v>
      </c>
      <c r="G35" s="112" t="s">
        <v>2</v>
      </c>
      <c r="H35" s="386" t="s">
        <v>4</v>
      </c>
      <c r="I35" s="364" t="s">
        <v>26</v>
      </c>
      <c r="J35" s="111" t="s">
        <v>6</v>
      </c>
      <c r="K35" s="138" t="s">
        <v>7</v>
      </c>
      <c r="M35" s="14"/>
      <c r="N35" s="14"/>
    </row>
    <row r="36" spans="1:14" ht="13.5" thickBot="1">
      <c r="A36" s="329"/>
      <c r="B36" s="150"/>
      <c r="C36" s="395"/>
      <c r="D36" s="128"/>
      <c r="E36" s="128"/>
      <c r="F36" s="335"/>
      <c r="G36" s="336"/>
      <c r="H36" s="337"/>
      <c r="I36" s="385" t="s">
        <v>24</v>
      </c>
      <c r="J36" s="150" t="s">
        <v>25</v>
      </c>
      <c r="K36" s="136" t="s">
        <v>277</v>
      </c>
      <c r="M36" s="14"/>
      <c r="N36" s="14"/>
    </row>
    <row r="37" spans="1:14" ht="16.5" thickBot="1">
      <c r="A37" s="329" t="s">
        <v>1</v>
      </c>
      <c r="B37" s="150" t="s">
        <v>3</v>
      </c>
      <c r="C37" s="329" t="s">
        <v>5</v>
      </c>
      <c r="D37" s="35" t="s">
        <v>14</v>
      </c>
      <c r="E37" s="35" t="s">
        <v>15</v>
      </c>
      <c r="F37" s="331" t="s">
        <v>27</v>
      </c>
      <c r="G37" s="35" t="s">
        <v>16</v>
      </c>
      <c r="H37" s="333" t="s">
        <v>28</v>
      </c>
      <c r="I37" s="334">
        <v>1</v>
      </c>
      <c r="J37" s="150">
        <v>2</v>
      </c>
      <c r="K37" s="136">
        <v>3</v>
      </c>
      <c r="M37" s="532"/>
      <c r="N37" s="532"/>
    </row>
    <row r="38" spans="1:12" ht="14.25">
      <c r="A38" s="289">
        <v>46</v>
      </c>
      <c r="B38" s="492" t="s">
        <v>17</v>
      </c>
      <c r="C38" s="289">
        <v>2</v>
      </c>
      <c r="D38" s="291">
        <v>1</v>
      </c>
      <c r="E38" s="291">
        <v>8</v>
      </c>
      <c r="F38" s="292" t="s">
        <v>168</v>
      </c>
      <c r="G38" s="292" t="s">
        <v>161</v>
      </c>
      <c r="H38" s="293" t="s">
        <v>182</v>
      </c>
      <c r="I38" s="415">
        <f>SUM(I39,I41,I47,I85)</f>
        <v>561650000</v>
      </c>
      <c r="J38" s="415">
        <f>SUM(J39,J41,J47,J85)</f>
        <v>557653000</v>
      </c>
      <c r="K38" s="375">
        <f>SUM(K39,K41,K47,K85)</f>
        <v>470698734.37</v>
      </c>
      <c r="L38" s="530">
        <f aca="true" t="shared" si="1" ref="L38:L101">K38/J38</f>
        <v>0.8440710161516212</v>
      </c>
    </row>
    <row r="39" spans="1:12" ht="12.75">
      <c r="A39" s="279">
        <v>46</v>
      </c>
      <c r="B39" s="493" t="s">
        <v>17</v>
      </c>
      <c r="C39" s="279">
        <v>2</v>
      </c>
      <c r="D39" s="281">
        <v>1</v>
      </c>
      <c r="E39" s="281">
        <v>8</v>
      </c>
      <c r="F39" s="270" t="s">
        <v>35</v>
      </c>
      <c r="G39" s="270" t="s">
        <v>161</v>
      </c>
      <c r="H39" s="271" t="s">
        <v>186</v>
      </c>
      <c r="I39" s="417">
        <f>I40</f>
        <v>108220000</v>
      </c>
      <c r="J39" s="417">
        <f>J40</f>
        <v>104223000</v>
      </c>
      <c r="K39" s="376">
        <f>K40</f>
        <v>104243905</v>
      </c>
      <c r="L39" s="530">
        <f t="shared" si="1"/>
        <v>1.000200579526592</v>
      </c>
    </row>
    <row r="40" spans="1:12" ht="12.75">
      <c r="A40" s="89">
        <v>46</v>
      </c>
      <c r="B40" s="494" t="s">
        <v>17</v>
      </c>
      <c r="C40" s="89">
        <v>2</v>
      </c>
      <c r="D40" s="8">
        <v>1</v>
      </c>
      <c r="E40" s="8">
        <v>8</v>
      </c>
      <c r="F40" s="37" t="s">
        <v>125</v>
      </c>
      <c r="G40" s="37" t="s">
        <v>161</v>
      </c>
      <c r="H40" s="161" t="s">
        <v>126</v>
      </c>
      <c r="I40" s="260">
        <v>108220000</v>
      </c>
      <c r="J40" s="260">
        <v>104223000</v>
      </c>
      <c r="K40" s="371">
        <v>104243905</v>
      </c>
      <c r="L40" s="530">
        <f t="shared" si="1"/>
        <v>1.000200579526592</v>
      </c>
    </row>
    <row r="41" spans="1:12" ht="12.75">
      <c r="A41" s="32">
        <v>46</v>
      </c>
      <c r="B41" s="17" t="s">
        <v>17</v>
      </c>
      <c r="C41" s="30">
        <v>2</v>
      </c>
      <c r="D41" s="27">
        <v>1</v>
      </c>
      <c r="E41" s="27">
        <v>8</v>
      </c>
      <c r="F41" s="269" t="s">
        <v>180</v>
      </c>
      <c r="G41" s="269" t="s">
        <v>161</v>
      </c>
      <c r="H41" s="273" t="s">
        <v>183</v>
      </c>
      <c r="I41" s="285">
        <f>SUM(I42:I46)</f>
        <v>39900000</v>
      </c>
      <c r="J41" s="285">
        <f>SUM(J42:J46)</f>
        <v>39900000</v>
      </c>
      <c r="K41" s="377">
        <f>SUM(K42:K46)</f>
        <v>38406241</v>
      </c>
      <c r="L41" s="530">
        <f t="shared" si="1"/>
        <v>0.9625624310776942</v>
      </c>
    </row>
    <row r="42" spans="1:12" ht="12.75">
      <c r="A42" s="89">
        <v>46</v>
      </c>
      <c r="B42" s="494" t="s">
        <v>17</v>
      </c>
      <c r="C42" s="89">
        <v>2</v>
      </c>
      <c r="D42" s="8">
        <v>1</v>
      </c>
      <c r="E42" s="8">
        <v>8</v>
      </c>
      <c r="F42" s="37" t="s">
        <v>36</v>
      </c>
      <c r="G42" s="37" t="s">
        <v>161</v>
      </c>
      <c r="H42" s="99" t="s">
        <v>49</v>
      </c>
      <c r="I42" s="140">
        <v>6000000</v>
      </c>
      <c r="J42" s="140">
        <v>6000000</v>
      </c>
      <c r="K42" s="371">
        <v>5869199</v>
      </c>
      <c r="L42" s="530">
        <f t="shared" si="1"/>
        <v>0.9781998333333334</v>
      </c>
    </row>
    <row r="43" spans="1:12" ht="12.75">
      <c r="A43" s="89">
        <v>46</v>
      </c>
      <c r="B43" s="494" t="s">
        <v>17</v>
      </c>
      <c r="C43" s="89">
        <v>2</v>
      </c>
      <c r="D43" s="8">
        <v>1</v>
      </c>
      <c r="E43" s="8">
        <v>8</v>
      </c>
      <c r="F43" s="37" t="s">
        <v>37</v>
      </c>
      <c r="G43" s="37" t="s">
        <v>161</v>
      </c>
      <c r="H43" s="99" t="s">
        <v>50</v>
      </c>
      <c r="I43" s="140">
        <v>3800000</v>
      </c>
      <c r="J43" s="140">
        <v>3800000</v>
      </c>
      <c r="K43" s="371">
        <v>3138314</v>
      </c>
      <c r="L43" s="530">
        <f t="shared" si="1"/>
        <v>0.8258721052631579</v>
      </c>
    </row>
    <row r="44" spans="1:12" ht="12.75">
      <c r="A44" s="89">
        <v>46</v>
      </c>
      <c r="B44" s="494" t="s">
        <v>17</v>
      </c>
      <c r="C44" s="89">
        <v>2</v>
      </c>
      <c r="D44" s="8">
        <v>1</v>
      </c>
      <c r="E44" s="8">
        <v>8</v>
      </c>
      <c r="F44" s="37" t="s">
        <v>38</v>
      </c>
      <c r="G44" s="37" t="s">
        <v>161</v>
      </c>
      <c r="H44" s="99" t="s">
        <v>51</v>
      </c>
      <c r="I44" s="140">
        <v>2800000</v>
      </c>
      <c r="J44" s="140">
        <v>2800000</v>
      </c>
      <c r="K44" s="371">
        <v>2115416</v>
      </c>
      <c r="L44" s="530">
        <f t="shared" si="1"/>
        <v>0.7555057142857143</v>
      </c>
    </row>
    <row r="45" spans="1:12" ht="12.75">
      <c r="A45" s="89">
        <v>46</v>
      </c>
      <c r="B45" s="494" t="s">
        <v>17</v>
      </c>
      <c r="C45" s="89">
        <v>2</v>
      </c>
      <c r="D45" s="8">
        <v>1</v>
      </c>
      <c r="E45" s="8">
        <v>8</v>
      </c>
      <c r="F45" s="37" t="s">
        <v>39</v>
      </c>
      <c r="G45" s="37" t="s">
        <v>161</v>
      </c>
      <c r="H45" s="99" t="s">
        <v>18</v>
      </c>
      <c r="I45" s="140">
        <v>25000000</v>
      </c>
      <c r="J45" s="140">
        <v>25000000</v>
      </c>
      <c r="K45" s="371">
        <v>25913112</v>
      </c>
      <c r="L45" s="530">
        <f t="shared" si="1"/>
        <v>1.03652448</v>
      </c>
    </row>
    <row r="46" spans="1:12" ht="12.75">
      <c r="A46" s="89">
        <v>46</v>
      </c>
      <c r="B46" s="494" t="s">
        <v>17</v>
      </c>
      <c r="C46" s="89">
        <v>2</v>
      </c>
      <c r="D46" s="8">
        <v>1</v>
      </c>
      <c r="E46" s="8">
        <v>8</v>
      </c>
      <c r="F46" s="37" t="s">
        <v>40</v>
      </c>
      <c r="G46" s="37" t="s">
        <v>161</v>
      </c>
      <c r="H46" s="99" t="s">
        <v>57</v>
      </c>
      <c r="I46" s="140">
        <v>2300000</v>
      </c>
      <c r="J46" s="140">
        <v>2300000</v>
      </c>
      <c r="K46" s="371">
        <v>1370200</v>
      </c>
      <c r="L46" s="530">
        <f t="shared" si="1"/>
        <v>0.5957391304347827</v>
      </c>
    </row>
    <row r="47" spans="1:12" ht="12.75">
      <c r="A47" s="283">
        <v>46</v>
      </c>
      <c r="B47" s="495" t="s">
        <v>17</v>
      </c>
      <c r="C47" s="283">
        <v>2</v>
      </c>
      <c r="D47" s="278">
        <v>1</v>
      </c>
      <c r="E47" s="278">
        <v>8</v>
      </c>
      <c r="F47" s="268" t="s">
        <v>41</v>
      </c>
      <c r="G47" s="267" t="s">
        <v>161</v>
      </c>
      <c r="H47" s="272" t="s">
        <v>92</v>
      </c>
      <c r="I47" s="274">
        <f>+I48+I49+I50+I61+I62+I63+I64+I65</f>
        <v>175860000</v>
      </c>
      <c r="J47" s="274">
        <f>+J48+J49+J50+J61+J62+J63+J64+J65</f>
        <v>174860000</v>
      </c>
      <c r="K47" s="370">
        <f>K48+K49+K50+K61+K62+K63+K64+K65</f>
        <v>95015366.02</v>
      </c>
      <c r="L47" s="530">
        <f t="shared" si="1"/>
        <v>0.5433796524076404</v>
      </c>
    </row>
    <row r="48" spans="1:12" ht="12.75">
      <c r="A48" s="89">
        <v>46</v>
      </c>
      <c r="B48" s="494" t="s">
        <v>17</v>
      </c>
      <c r="C48" s="89">
        <v>2</v>
      </c>
      <c r="D48" s="8">
        <v>1</v>
      </c>
      <c r="E48" s="8">
        <v>8</v>
      </c>
      <c r="F48" s="37" t="s">
        <v>85</v>
      </c>
      <c r="G48" s="37" t="s">
        <v>161</v>
      </c>
      <c r="H48" s="99" t="s">
        <v>91</v>
      </c>
      <c r="I48" s="140">
        <v>2000000</v>
      </c>
      <c r="J48" s="140">
        <v>2000000</v>
      </c>
      <c r="K48" s="371">
        <v>1055889</v>
      </c>
      <c r="L48" s="530">
        <f t="shared" si="1"/>
        <v>0.5279445</v>
      </c>
    </row>
    <row r="49" spans="1:12" ht="12.75">
      <c r="A49" s="90">
        <v>46</v>
      </c>
      <c r="B49" s="494" t="s">
        <v>17</v>
      </c>
      <c r="C49" s="89">
        <v>2</v>
      </c>
      <c r="D49" s="8">
        <v>1</v>
      </c>
      <c r="E49" s="8">
        <v>8</v>
      </c>
      <c r="F49" s="37" t="s">
        <v>86</v>
      </c>
      <c r="G49" s="37" t="s">
        <v>161</v>
      </c>
      <c r="H49" s="99" t="s">
        <v>93</v>
      </c>
      <c r="I49" s="140">
        <v>17000000</v>
      </c>
      <c r="J49" s="140">
        <v>17000000</v>
      </c>
      <c r="K49" s="378">
        <v>10560470.5</v>
      </c>
      <c r="L49" s="530">
        <f t="shared" si="1"/>
        <v>0.6212041470588235</v>
      </c>
    </row>
    <row r="50" spans="1:12" ht="12.75">
      <c r="A50" s="512">
        <v>46</v>
      </c>
      <c r="B50" s="513" t="s">
        <v>17</v>
      </c>
      <c r="C50" s="89">
        <v>2</v>
      </c>
      <c r="D50" s="8">
        <v>1</v>
      </c>
      <c r="E50" s="8">
        <v>8</v>
      </c>
      <c r="F50" s="124" t="s">
        <v>87</v>
      </c>
      <c r="G50" s="37" t="s">
        <v>161</v>
      </c>
      <c r="H50" s="123" t="s">
        <v>103</v>
      </c>
      <c r="I50" s="141">
        <f>SUM(I51:I60)</f>
        <v>23730000</v>
      </c>
      <c r="J50" s="141">
        <f>SUM(J51:J60)</f>
        <v>23730000</v>
      </c>
      <c r="K50" s="371">
        <f>SUM(K51:K60)</f>
        <v>8646010.79</v>
      </c>
      <c r="L50" s="530">
        <f t="shared" si="1"/>
        <v>0.3643493801095659</v>
      </c>
    </row>
    <row r="51" spans="1:12" ht="12.75">
      <c r="A51" s="89">
        <v>46</v>
      </c>
      <c r="B51" s="494" t="s">
        <v>17</v>
      </c>
      <c r="C51" s="89">
        <v>2</v>
      </c>
      <c r="D51" s="8">
        <v>1</v>
      </c>
      <c r="E51" s="8">
        <v>8</v>
      </c>
      <c r="F51" s="37" t="s">
        <v>87</v>
      </c>
      <c r="G51" s="37" t="s">
        <v>102</v>
      </c>
      <c r="H51" s="99" t="s">
        <v>127</v>
      </c>
      <c r="I51" s="140">
        <v>2500000</v>
      </c>
      <c r="J51" s="140">
        <v>2500000</v>
      </c>
      <c r="K51" s="371">
        <v>441916.6</v>
      </c>
      <c r="L51" s="530">
        <f t="shared" si="1"/>
        <v>0.17676664</v>
      </c>
    </row>
    <row r="52" spans="1:12" ht="12.75">
      <c r="A52" s="89">
        <v>46</v>
      </c>
      <c r="B52" s="494" t="s">
        <v>17</v>
      </c>
      <c r="C52" s="89">
        <v>2</v>
      </c>
      <c r="D52" s="8">
        <v>1</v>
      </c>
      <c r="E52" s="8">
        <v>8</v>
      </c>
      <c r="F52" s="37" t="s">
        <v>87</v>
      </c>
      <c r="G52" s="37" t="s">
        <v>101</v>
      </c>
      <c r="H52" s="99" t="s">
        <v>128</v>
      </c>
      <c r="I52" s="140">
        <v>3300000</v>
      </c>
      <c r="J52" s="140">
        <v>3300000</v>
      </c>
      <c r="K52" s="371">
        <v>1925112.5</v>
      </c>
      <c r="L52" s="530">
        <f t="shared" si="1"/>
        <v>0.5833674242424243</v>
      </c>
    </row>
    <row r="53" spans="1:12" ht="12.75">
      <c r="A53" s="89">
        <v>46</v>
      </c>
      <c r="B53" s="494" t="s">
        <v>17</v>
      </c>
      <c r="C53" s="89">
        <v>2</v>
      </c>
      <c r="D53" s="8">
        <v>1</v>
      </c>
      <c r="E53" s="8">
        <v>8</v>
      </c>
      <c r="F53" s="37" t="s">
        <v>87</v>
      </c>
      <c r="G53" s="37" t="s">
        <v>100</v>
      </c>
      <c r="H53" s="99" t="s">
        <v>129</v>
      </c>
      <c r="I53" s="140">
        <v>800000</v>
      </c>
      <c r="J53" s="140">
        <v>800000</v>
      </c>
      <c r="K53" s="371">
        <v>107104.5</v>
      </c>
      <c r="L53" s="530">
        <f t="shared" si="1"/>
        <v>0.133880625</v>
      </c>
    </row>
    <row r="54" spans="1:12" ht="12.75">
      <c r="A54" s="89">
        <v>46</v>
      </c>
      <c r="B54" s="494" t="s">
        <v>17</v>
      </c>
      <c r="C54" s="89">
        <v>2</v>
      </c>
      <c r="D54" s="8">
        <v>1</v>
      </c>
      <c r="E54" s="8">
        <v>8</v>
      </c>
      <c r="F54" s="37" t="s">
        <v>87</v>
      </c>
      <c r="G54" s="37" t="s">
        <v>104</v>
      </c>
      <c r="H54" s="99" t="s">
        <v>130</v>
      </c>
      <c r="I54" s="140">
        <v>1000000</v>
      </c>
      <c r="J54" s="140">
        <v>1000000</v>
      </c>
      <c r="K54" s="371">
        <v>544284.9</v>
      </c>
      <c r="L54" s="530">
        <f t="shared" si="1"/>
        <v>0.5442849000000001</v>
      </c>
    </row>
    <row r="55" spans="1:12" ht="12.75">
      <c r="A55" s="89">
        <v>46</v>
      </c>
      <c r="B55" s="494" t="s">
        <v>17</v>
      </c>
      <c r="C55" s="89">
        <v>2</v>
      </c>
      <c r="D55" s="8">
        <v>1</v>
      </c>
      <c r="E55" s="8">
        <v>8</v>
      </c>
      <c r="F55" s="37" t="s">
        <v>87</v>
      </c>
      <c r="G55" s="37" t="s">
        <v>105</v>
      </c>
      <c r="H55" s="99" t="s">
        <v>131</v>
      </c>
      <c r="I55" s="140">
        <v>7000000</v>
      </c>
      <c r="J55" s="140">
        <v>7000000</v>
      </c>
      <c r="K55" s="371">
        <v>4201261.6</v>
      </c>
      <c r="L55" s="530">
        <f t="shared" si="1"/>
        <v>0.6001802285714285</v>
      </c>
    </row>
    <row r="56" spans="1:12" ht="12.75">
      <c r="A56" s="89">
        <v>46</v>
      </c>
      <c r="B56" s="494" t="s">
        <v>17</v>
      </c>
      <c r="C56" s="89">
        <v>2</v>
      </c>
      <c r="D56" s="8">
        <v>1</v>
      </c>
      <c r="E56" s="8">
        <v>8</v>
      </c>
      <c r="F56" s="37" t="s">
        <v>87</v>
      </c>
      <c r="G56" s="37" t="s">
        <v>106</v>
      </c>
      <c r="H56" s="99" t="s">
        <v>132</v>
      </c>
      <c r="I56" s="140">
        <v>1000000</v>
      </c>
      <c r="J56" s="140">
        <v>1000000</v>
      </c>
      <c r="K56" s="371">
        <v>557068.8</v>
      </c>
      <c r="L56" s="530">
        <f t="shared" si="1"/>
        <v>0.5570688</v>
      </c>
    </row>
    <row r="57" spans="1:12" ht="12.75">
      <c r="A57" s="89">
        <v>46</v>
      </c>
      <c r="B57" s="494" t="s">
        <v>17</v>
      </c>
      <c r="C57" s="89">
        <v>2</v>
      </c>
      <c r="D57" s="8">
        <v>1</v>
      </c>
      <c r="E57" s="8">
        <v>8</v>
      </c>
      <c r="F57" s="37" t="s">
        <v>87</v>
      </c>
      <c r="G57" s="37" t="s">
        <v>107</v>
      </c>
      <c r="H57" s="99" t="s">
        <v>133</v>
      </c>
      <c r="I57" s="140">
        <v>20000</v>
      </c>
      <c r="J57" s="140">
        <v>20000</v>
      </c>
      <c r="K57" s="371">
        <v>0</v>
      </c>
      <c r="L57" s="530">
        <f t="shared" si="1"/>
        <v>0</v>
      </c>
    </row>
    <row r="58" spans="1:12" ht="12.75">
      <c r="A58" s="89">
        <v>46</v>
      </c>
      <c r="B58" s="494" t="s">
        <v>17</v>
      </c>
      <c r="C58" s="89">
        <v>2</v>
      </c>
      <c r="D58" s="8">
        <v>1</v>
      </c>
      <c r="E58" s="8">
        <v>8</v>
      </c>
      <c r="F58" s="37" t="s">
        <v>87</v>
      </c>
      <c r="G58" s="37" t="s">
        <v>108</v>
      </c>
      <c r="H58" s="99" t="s">
        <v>134</v>
      </c>
      <c r="I58" s="140">
        <v>2000000</v>
      </c>
      <c r="J58" s="140">
        <v>2000000</v>
      </c>
      <c r="K58" s="371">
        <v>420137.89</v>
      </c>
      <c r="L58" s="530">
        <f t="shared" si="1"/>
        <v>0.210068945</v>
      </c>
    </row>
    <row r="59" spans="1:12" ht="12.75">
      <c r="A59" s="89">
        <v>46</v>
      </c>
      <c r="B59" s="494" t="s">
        <v>17</v>
      </c>
      <c r="C59" s="89">
        <v>2</v>
      </c>
      <c r="D59" s="8">
        <v>1</v>
      </c>
      <c r="E59" s="8">
        <v>8</v>
      </c>
      <c r="F59" s="37" t="s">
        <v>87</v>
      </c>
      <c r="G59" s="37" t="s">
        <v>109</v>
      </c>
      <c r="H59" s="99" t="s">
        <v>135</v>
      </c>
      <c r="I59" s="140">
        <v>330000</v>
      </c>
      <c r="J59" s="140">
        <v>330000</v>
      </c>
      <c r="K59" s="371">
        <v>100388.5</v>
      </c>
      <c r="L59" s="530">
        <f t="shared" si="1"/>
        <v>0.30420757575757573</v>
      </c>
    </row>
    <row r="60" spans="1:12" ht="12.75">
      <c r="A60" s="32">
        <v>46</v>
      </c>
      <c r="B60" s="496" t="s">
        <v>17</v>
      </c>
      <c r="C60" s="32">
        <v>2</v>
      </c>
      <c r="D60" s="20">
        <v>1</v>
      </c>
      <c r="E60" s="20">
        <v>8</v>
      </c>
      <c r="F60" s="387" t="s">
        <v>87</v>
      </c>
      <c r="G60" s="121" t="s">
        <v>149</v>
      </c>
      <c r="H60" s="206" t="s">
        <v>257</v>
      </c>
      <c r="I60" s="260">
        <v>5780000</v>
      </c>
      <c r="J60" s="260">
        <v>5780000</v>
      </c>
      <c r="K60" s="380">
        <v>348735.5</v>
      </c>
      <c r="L60" s="530">
        <f t="shared" si="1"/>
        <v>0.0603348615916955</v>
      </c>
    </row>
    <row r="61" spans="1:12" ht="12.75">
      <c r="A61" s="32">
        <v>46</v>
      </c>
      <c r="B61" s="496" t="s">
        <v>17</v>
      </c>
      <c r="C61" s="32">
        <v>2</v>
      </c>
      <c r="D61" s="20">
        <v>1</v>
      </c>
      <c r="E61" s="20">
        <v>8</v>
      </c>
      <c r="F61" s="121" t="s">
        <v>88</v>
      </c>
      <c r="G61" s="121" t="s">
        <v>161</v>
      </c>
      <c r="H61" s="161" t="s">
        <v>95</v>
      </c>
      <c r="I61" s="260">
        <v>6200000</v>
      </c>
      <c r="J61" s="260">
        <v>6200000</v>
      </c>
      <c r="K61" s="380">
        <v>4091973.05</v>
      </c>
      <c r="L61" s="530">
        <f t="shared" si="1"/>
        <v>0.6599956532258064</v>
      </c>
    </row>
    <row r="62" spans="1:12" ht="12.75">
      <c r="A62" s="89">
        <v>46</v>
      </c>
      <c r="B62" s="494" t="s">
        <v>17</v>
      </c>
      <c r="C62" s="89">
        <v>2</v>
      </c>
      <c r="D62" s="8">
        <v>1</v>
      </c>
      <c r="E62" s="8">
        <v>8</v>
      </c>
      <c r="F62" s="37" t="s">
        <v>88</v>
      </c>
      <c r="G62" s="37" t="s">
        <v>100</v>
      </c>
      <c r="H62" s="99" t="s">
        <v>163</v>
      </c>
      <c r="I62" s="140">
        <v>700000</v>
      </c>
      <c r="J62" s="140">
        <v>700000</v>
      </c>
      <c r="K62" s="371">
        <v>1458934</v>
      </c>
      <c r="L62" s="530">
        <f t="shared" si="1"/>
        <v>2.0841914285714287</v>
      </c>
    </row>
    <row r="63" spans="1:12" ht="12.75">
      <c r="A63" s="89">
        <v>46</v>
      </c>
      <c r="B63" s="494" t="s">
        <v>17</v>
      </c>
      <c r="C63" s="89">
        <v>2</v>
      </c>
      <c r="D63" s="8">
        <v>1</v>
      </c>
      <c r="E63" s="8">
        <v>8</v>
      </c>
      <c r="F63" s="37" t="s">
        <v>89</v>
      </c>
      <c r="G63" s="37" t="s">
        <v>161</v>
      </c>
      <c r="H63" s="99" t="s">
        <v>96</v>
      </c>
      <c r="I63" s="140">
        <v>8000000</v>
      </c>
      <c r="J63" s="140">
        <v>8000000</v>
      </c>
      <c r="K63" s="371">
        <v>6249350.3</v>
      </c>
      <c r="L63" s="530">
        <f t="shared" si="1"/>
        <v>0.7811687875</v>
      </c>
    </row>
    <row r="64" spans="1:12" ht="12.75">
      <c r="A64" s="89">
        <v>46</v>
      </c>
      <c r="B64" s="494" t="s">
        <v>17</v>
      </c>
      <c r="C64" s="89">
        <v>2</v>
      </c>
      <c r="D64" s="8">
        <v>1</v>
      </c>
      <c r="E64" s="8">
        <v>8</v>
      </c>
      <c r="F64" s="37" t="s">
        <v>90</v>
      </c>
      <c r="G64" s="37" t="s">
        <v>161</v>
      </c>
      <c r="H64" s="99" t="s">
        <v>97</v>
      </c>
      <c r="I64" s="140">
        <v>5000000</v>
      </c>
      <c r="J64" s="140">
        <v>5000000</v>
      </c>
      <c r="K64" s="371">
        <v>6328150.9</v>
      </c>
      <c r="L64" s="530">
        <f t="shared" si="1"/>
        <v>1.26563018</v>
      </c>
    </row>
    <row r="65" spans="1:12" s="465" customFormat="1" ht="12.75">
      <c r="A65" s="463">
        <v>46</v>
      </c>
      <c r="B65" s="497" t="s">
        <v>17</v>
      </c>
      <c r="C65" s="463">
        <v>2</v>
      </c>
      <c r="D65" s="464">
        <v>1</v>
      </c>
      <c r="E65" s="464">
        <v>8</v>
      </c>
      <c r="F65" s="268" t="s">
        <v>78</v>
      </c>
      <c r="G65" s="267" t="s">
        <v>161</v>
      </c>
      <c r="H65" s="272" t="s">
        <v>136</v>
      </c>
      <c r="I65" s="274">
        <f>SUM(I66:I84)</f>
        <v>113230000</v>
      </c>
      <c r="J65" s="274">
        <f>SUM(J66:J84)</f>
        <v>112230000</v>
      </c>
      <c r="K65" s="370">
        <f>SUM(K66:K84)</f>
        <v>56624587.48</v>
      </c>
      <c r="L65" s="530">
        <f t="shared" si="1"/>
        <v>0.5045405638421099</v>
      </c>
    </row>
    <row r="66" spans="1:12" ht="12.75">
      <c r="A66" s="89">
        <v>46</v>
      </c>
      <c r="B66" s="494" t="s">
        <v>17</v>
      </c>
      <c r="C66" s="89">
        <v>2</v>
      </c>
      <c r="D66" s="8">
        <v>1</v>
      </c>
      <c r="E66" s="8">
        <v>8</v>
      </c>
      <c r="F66" s="37" t="s">
        <v>78</v>
      </c>
      <c r="G66" s="37" t="s">
        <v>102</v>
      </c>
      <c r="H66" s="99" t="s">
        <v>137</v>
      </c>
      <c r="I66" s="140">
        <v>1150000</v>
      </c>
      <c r="J66" s="140">
        <v>1150000</v>
      </c>
      <c r="K66" s="371">
        <v>441111.9</v>
      </c>
      <c r="L66" s="530">
        <f t="shared" si="1"/>
        <v>0.38357556521739133</v>
      </c>
    </row>
    <row r="67" spans="1:12" ht="12.75">
      <c r="A67" s="89">
        <v>46</v>
      </c>
      <c r="B67" s="494" t="s">
        <v>17</v>
      </c>
      <c r="C67" s="89">
        <v>2</v>
      </c>
      <c r="D67" s="8">
        <v>1</v>
      </c>
      <c r="E67" s="8">
        <v>8</v>
      </c>
      <c r="F67" s="37" t="s">
        <v>78</v>
      </c>
      <c r="G67" s="37" t="s">
        <v>104</v>
      </c>
      <c r="H67" s="99" t="s">
        <v>138</v>
      </c>
      <c r="I67" s="140">
        <v>5300000</v>
      </c>
      <c r="J67" s="140">
        <v>5300000</v>
      </c>
      <c r="K67" s="156">
        <v>2830407.66</v>
      </c>
      <c r="L67" s="530">
        <f t="shared" si="1"/>
        <v>0.5340391811320755</v>
      </c>
    </row>
    <row r="68" spans="1:12" ht="12.75">
      <c r="A68" s="89">
        <v>46</v>
      </c>
      <c r="B68" s="494" t="s">
        <v>17</v>
      </c>
      <c r="C68" s="89">
        <v>2</v>
      </c>
      <c r="D68" s="8">
        <v>1</v>
      </c>
      <c r="E68" s="8">
        <v>8</v>
      </c>
      <c r="F68" s="37" t="s">
        <v>78</v>
      </c>
      <c r="G68" s="37" t="s">
        <v>110</v>
      </c>
      <c r="H68" s="99" t="s">
        <v>139</v>
      </c>
      <c r="I68" s="140">
        <v>30000000</v>
      </c>
      <c r="J68" s="140">
        <v>30000000</v>
      </c>
      <c r="K68" s="156">
        <v>11199428.5</v>
      </c>
      <c r="L68" s="530">
        <f t="shared" si="1"/>
        <v>0.37331428333333333</v>
      </c>
    </row>
    <row r="69" spans="1:12" ht="12.75">
      <c r="A69" s="89">
        <v>46</v>
      </c>
      <c r="B69" s="531" t="s">
        <v>17</v>
      </c>
      <c r="C69" s="89">
        <v>2</v>
      </c>
      <c r="D69" s="8">
        <v>1</v>
      </c>
      <c r="E69" s="8">
        <v>8</v>
      </c>
      <c r="F69" s="37" t="s">
        <v>78</v>
      </c>
      <c r="G69" s="37" t="s">
        <v>105</v>
      </c>
      <c r="H69" s="99" t="s">
        <v>270</v>
      </c>
      <c r="I69" s="140">
        <v>0</v>
      </c>
      <c r="J69" s="140">
        <v>0</v>
      </c>
      <c r="K69" s="156">
        <v>1700</v>
      </c>
      <c r="L69" s="530">
        <v>0</v>
      </c>
    </row>
    <row r="70" spans="1:12" ht="13.5" thickBot="1">
      <c r="A70" s="329">
        <v>46</v>
      </c>
      <c r="B70" s="498" t="s">
        <v>17</v>
      </c>
      <c r="C70" s="329">
        <v>2</v>
      </c>
      <c r="D70" s="35">
        <v>1</v>
      </c>
      <c r="E70" s="35">
        <v>8</v>
      </c>
      <c r="F70" s="331" t="s">
        <v>78</v>
      </c>
      <c r="G70" s="331" t="s">
        <v>159</v>
      </c>
      <c r="H70" s="337" t="s">
        <v>239</v>
      </c>
      <c r="I70" s="341">
        <v>500000</v>
      </c>
      <c r="J70" s="341">
        <v>500000</v>
      </c>
      <c r="K70" s="466">
        <v>0</v>
      </c>
      <c r="L70" s="530">
        <f t="shared" si="1"/>
        <v>0</v>
      </c>
    </row>
    <row r="71" spans="1:12" ht="12.75">
      <c r="A71" s="114">
        <v>46</v>
      </c>
      <c r="B71" s="526" t="s">
        <v>17</v>
      </c>
      <c r="C71" s="114">
        <v>2</v>
      </c>
      <c r="D71" s="154">
        <v>1</v>
      </c>
      <c r="E71" s="154">
        <v>8</v>
      </c>
      <c r="F71" s="155" t="s">
        <v>78</v>
      </c>
      <c r="G71" s="155" t="s">
        <v>111</v>
      </c>
      <c r="H71" s="98" t="s">
        <v>140</v>
      </c>
      <c r="I71" s="139">
        <v>7000000</v>
      </c>
      <c r="J71" s="139">
        <v>7000000</v>
      </c>
      <c r="K71" s="527">
        <v>6913723.55</v>
      </c>
      <c r="L71" s="530">
        <f t="shared" si="1"/>
        <v>0.9876747928571429</v>
      </c>
    </row>
    <row r="72" spans="1:12" ht="12.75">
      <c r="A72" s="89">
        <v>46</v>
      </c>
      <c r="B72" s="494" t="s">
        <v>17</v>
      </c>
      <c r="C72" s="89">
        <v>2</v>
      </c>
      <c r="D72" s="8">
        <v>1</v>
      </c>
      <c r="E72" s="8">
        <v>8</v>
      </c>
      <c r="F72" s="37" t="s">
        <v>78</v>
      </c>
      <c r="G72" s="37" t="s">
        <v>112</v>
      </c>
      <c r="H72" s="99" t="s">
        <v>141</v>
      </c>
      <c r="I72" s="140">
        <v>3000000</v>
      </c>
      <c r="J72" s="140">
        <v>3000000</v>
      </c>
      <c r="K72" s="156">
        <v>1189660.56</v>
      </c>
      <c r="L72" s="530">
        <f t="shared" si="1"/>
        <v>0.39655352</v>
      </c>
    </row>
    <row r="73" spans="1:12" ht="12.75">
      <c r="A73" s="89">
        <v>46</v>
      </c>
      <c r="B73" s="494" t="s">
        <v>17</v>
      </c>
      <c r="C73" s="89">
        <v>2</v>
      </c>
      <c r="D73" s="8">
        <v>1</v>
      </c>
      <c r="E73" s="8">
        <v>8</v>
      </c>
      <c r="F73" s="37" t="s">
        <v>78</v>
      </c>
      <c r="G73" s="37" t="s">
        <v>113</v>
      </c>
      <c r="H73" s="99" t="s">
        <v>142</v>
      </c>
      <c r="I73" s="140">
        <v>6000000</v>
      </c>
      <c r="J73" s="140">
        <v>6000000</v>
      </c>
      <c r="K73" s="156">
        <v>6031539.4</v>
      </c>
      <c r="L73" s="530">
        <f t="shared" si="1"/>
        <v>1.0052565666666666</v>
      </c>
    </row>
    <row r="74" spans="1:12" ht="12.75">
      <c r="A74" s="89">
        <v>46</v>
      </c>
      <c r="B74" s="494" t="s">
        <v>17</v>
      </c>
      <c r="C74" s="89">
        <v>2</v>
      </c>
      <c r="D74" s="8">
        <v>1</v>
      </c>
      <c r="E74" s="8">
        <v>8</v>
      </c>
      <c r="F74" s="37" t="s">
        <v>78</v>
      </c>
      <c r="G74" s="37" t="s">
        <v>114</v>
      </c>
      <c r="H74" s="99" t="s">
        <v>143</v>
      </c>
      <c r="I74" s="140">
        <v>200000</v>
      </c>
      <c r="J74" s="140">
        <v>200000</v>
      </c>
      <c r="K74" s="156">
        <v>31085</v>
      </c>
      <c r="L74" s="530">
        <f t="shared" si="1"/>
        <v>0.155425</v>
      </c>
    </row>
    <row r="75" spans="1:12" ht="12.75">
      <c r="A75" s="89">
        <v>46</v>
      </c>
      <c r="B75" s="494" t="s">
        <v>17</v>
      </c>
      <c r="C75" s="89">
        <v>2</v>
      </c>
      <c r="D75" s="8">
        <v>1</v>
      </c>
      <c r="E75" s="8">
        <v>8</v>
      </c>
      <c r="F75" s="37" t="s">
        <v>78</v>
      </c>
      <c r="G75" s="37" t="s">
        <v>109</v>
      </c>
      <c r="H75" s="99" t="s">
        <v>144</v>
      </c>
      <c r="I75" s="140">
        <v>1320000</v>
      </c>
      <c r="J75" s="140">
        <v>1320000</v>
      </c>
      <c r="K75" s="156">
        <v>1379617</v>
      </c>
      <c r="L75" s="530">
        <f t="shared" si="1"/>
        <v>1.045164393939394</v>
      </c>
    </row>
    <row r="76" spans="1:12" ht="12.75">
      <c r="A76" s="89">
        <v>46</v>
      </c>
      <c r="B76" s="494" t="s">
        <v>17</v>
      </c>
      <c r="C76" s="89">
        <v>2</v>
      </c>
      <c r="D76" s="8">
        <v>1</v>
      </c>
      <c r="E76" s="8">
        <v>8</v>
      </c>
      <c r="F76" s="37" t="s">
        <v>78</v>
      </c>
      <c r="G76" s="37" t="s">
        <v>115</v>
      </c>
      <c r="H76" s="99" t="s">
        <v>145</v>
      </c>
      <c r="I76" s="140">
        <v>25000000</v>
      </c>
      <c r="J76" s="140">
        <v>25000000</v>
      </c>
      <c r="K76" s="156">
        <v>3662608</v>
      </c>
      <c r="L76" s="530">
        <f t="shared" si="1"/>
        <v>0.14650432</v>
      </c>
    </row>
    <row r="77" spans="1:12" ht="12.75">
      <c r="A77" s="89">
        <v>46</v>
      </c>
      <c r="B77" s="494" t="s">
        <v>17</v>
      </c>
      <c r="C77" s="89">
        <v>2</v>
      </c>
      <c r="D77" s="8">
        <v>1</v>
      </c>
      <c r="E77" s="8">
        <v>8</v>
      </c>
      <c r="F77" s="37" t="s">
        <v>78</v>
      </c>
      <c r="G77" s="37" t="s">
        <v>258</v>
      </c>
      <c r="H77" s="99" t="s">
        <v>259</v>
      </c>
      <c r="I77" s="140">
        <v>0</v>
      </c>
      <c r="J77" s="140">
        <v>0</v>
      </c>
      <c r="K77" s="156">
        <v>6997</v>
      </c>
      <c r="L77" s="530">
        <v>0</v>
      </c>
    </row>
    <row r="78" spans="1:12" ht="12.75">
      <c r="A78" s="89">
        <v>46</v>
      </c>
      <c r="B78" s="494" t="s">
        <v>17</v>
      </c>
      <c r="C78" s="89">
        <v>2</v>
      </c>
      <c r="D78" s="8">
        <v>1</v>
      </c>
      <c r="E78" s="8">
        <v>8</v>
      </c>
      <c r="F78" s="37" t="s">
        <v>78</v>
      </c>
      <c r="G78" s="37" t="s">
        <v>238</v>
      </c>
      <c r="H78" s="99" t="s">
        <v>260</v>
      </c>
      <c r="I78" s="140">
        <v>0</v>
      </c>
      <c r="J78" s="140">
        <v>0</v>
      </c>
      <c r="K78" s="156">
        <v>372253</v>
      </c>
      <c r="L78" s="530">
        <v>0</v>
      </c>
    </row>
    <row r="79" spans="1:12" ht="12.75">
      <c r="A79" s="89">
        <v>46</v>
      </c>
      <c r="B79" s="494" t="s">
        <v>17</v>
      </c>
      <c r="C79" s="89">
        <v>2</v>
      </c>
      <c r="D79" s="8">
        <v>1</v>
      </c>
      <c r="E79" s="8">
        <v>8</v>
      </c>
      <c r="F79" s="37" t="s">
        <v>78</v>
      </c>
      <c r="G79" s="37" t="s">
        <v>160</v>
      </c>
      <c r="H79" s="99" t="s">
        <v>241</v>
      </c>
      <c r="I79" s="140">
        <v>50000</v>
      </c>
      <c r="J79" s="140">
        <v>50000</v>
      </c>
      <c r="K79" s="156">
        <v>0</v>
      </c>
      <c r="L79" s="530">
        <f t="shared" si="1"/>
        <v>0</v>
      </c>
    </row>
    <row r="80" spans="1:12" ht="12.75">
      <c r="A80" s="89">
        <v>46</v>
      </c>
      <c r="B80" s="494" t="s">
        <v>17</v>
      </c>
      <c r="C80" s="89">
        <v>2</v>
      </c>
      <c r="D80" s="8">
        <v>1</v>
      </c>
      <c r="E80" s="8">
        <v>8</v>
      </c>
      <c r="F80" s="37" t="s">
        <v>78</v>
      </c>
      <c r="G80" s="37" t="s">
        <v>224</v>
      </c>
      <c r="H80" s="99" t="s">
        <v>242</v>
      </c>
      <c r="I80" s="140">
        <v>2500000</v>
      </c>
      <c r="J80" s="140">
        <v>2500000</v>
      </c>
      <c r="K80" s="156">
        <v>409800</v>
      </c>
      <c r="L80" s="530">
        <f t="shared" si="1"/>
        <v>0.16392</v>
      </c>
    </row>
    <row r="81" spans="1:12" ht="12.75">
      <c r="A81" s="89">
        <v>46</v>
      </c>
      <c r="B81" s="494" t="s">
        <v>17</v>
      </c>
      <c r="C81" s="89">
        <v>2</v>
      </c>
      <c r="D81" s="8">
        <v>1</v>
      </c>
      <c r="E81" s="8">
        <v>8</v>
      </c>
      <c r="F81" s="37" t="s">
        <v>78</v>
      </c>
      <c r="G81" s="37" t="s">
        <v>116</v>
      </c>
      <c r="H81" s="99" t="s">
        <v>146</v>
      </c>
      <c r="I81" s="140">
        <v>2740000</v>
      </c>
      <c r="J81" s="140">
        <v>2740000</v>
      </c>
      <c r="K81" s="156">
        <v>0</v>
      </c>
      <c r="L81" s="530">
        <f t="shared" si="1"/>
        <v>0</v>
      </c>
    </row>
    <row r="82" spans="1:12" ht="12.75">
      <c r="A82" s="89">
        <v>46</v>
      </c>
      <c r="B82" s="494" t="s">
        <v>17</v>
      </c>
      <c r="C82" s="89">
        <v>2</v>
      </c>
      <c r="D82" s="8">
        <v>1</v>
      </c>
      <c r="E82" s="8">
        <v>8</v>
      </c>
      <c r="F82" s="37" t="s">
        <v>78</v>
      </c>
      <c r="G82" s="37" t="s">
        <v>117</v>
      </c>
      <c r="H82" s="99" t="s">
        <v>147</v>
      </c>
      <c r="I82" s="140">
        <v>0</v>
      </c>
      <c r="J82" s="140">
        <v>0</v>
      </c>
      <c r="K82" s="156">
        <v>496219.3</v>
      </c>
      <c r="L82" s="530">
        <v>0</v>
      </c>
    </row>
    <row r="83" spans="1:12" ht="12.75">
      <c r="A83" s="89">
        <v>46</v>
      </c>
      <c r="B83" s="494" t="s">
        <v>17</v>
      </c>
      <c r="C83" s="89">
        <v>2</v>
      </c>
      <c r="D83" s="8">
        <v>1</v>
      </c>
      <c r="E83" s="8">
        <v>8</v>
      </c>
      <c r="F83" s="37" t="s">
        <v>78</v>
      </c>
      <c r="G83" s="37" t="s">
        <v>118</v>
      </c>
      <c r="H83" s="99" t="s">
        <v>148</v>
      </c>
      <c r="I83" s="140">
        <v>12500000</v>
      </c>
      <c r="J83" s="140">
        <v>12500000</v>
      </c>
      <c r="K83" s="156">
        <v>15151844.14</v>
      </c>
      <c r="L83" s="530">
        <f t="shared" si="1"/>
        <v>1.2121475312</v>
      </c>
    </row>
    <row r="84" spans="1:12" ht="12.75">
      <c r="A84" s="89">
        <v>46</v>
      </c>
      <c r="B84" s="494" t="s">
        <v>17</v>
      </c>
      <c r="C84" s="89">
        <v>2</v>
      </c>
      <c r="D84" s="8">
        <v>1</v>
      </c>
      <c r="E84" s="8">
        <v>8</v>
      </c>
      <c r="F84" s="37" t="s">
        <v>78</v>
      </c>
      <c r="G84" s="37" t="s">
        <v>149</v>
      </c>
      <c r="H84" s="99" t="s">
        <v>257</v>
      </c>
      <c r="I84" s="140">
        <v>15970000</v>
      </c>
      <c r="J84" s="140">
        <v>14970000</v>
      </c>
      <c r="K84" s="156">
        <v>6506592.47</v>
      </c>
      <c r="L84" s="530">
        <f t="shared" si="1"/>
        <v>0.43464211556446225</v>
      </c>
    </row>
    <row r="85" spans="1:12" ht="12.75">
      <c r="A85" s="283">
        <v>46</v>
      </c>
      <c r="B85" s="495" t="s">
        <v>17</v>
      </c>
      <c r="C85" s="283">
        <v>2</v>
      </c>
      <c r="D85" s="278">
        <v>1</v>
      </c>
      <c r="E85" s="278">
        <v>8</v>
      </c>
      <c r="F85" s="268" t="s">
        <v>181</v>
      </c>
      <c r="G85" s="268" t="s">
        <v>161</v>
      </c>
      <c r="H85" s="272" t="s">
        <v>184</v>
      </c>
      <c r="I85" s="286">
        <f>SUM(I86:I87)</f>
        <v>237670000</v>
      </c>
      <c r="J85" s="286">
        <f>SUM(J86:J87)</f>
        <v>238670000</v>
      </c>
      <c r="K85" s="450">
        <f>SUM(K86:K87)</f>
        <v>233033222.35</v>
      </c>
      <c r="L85" s="530">
        <f t="shared" si="1"/>
        <v>0.9763825464029832</v>
      </c>
    </row>
    <row r="86" spans="1:12" ht="12.75">
      <c r="A86" s="89">
        <v>46</v>
      </c>
      <c r="B86" s="494" t="s">
        <v>17</v>
      </c>
      <c r="C86" s="89">
        <v>2</v>
      </c>
      <c r="D86" s="8">
        <v>1</v>
      </c>
      <c r="E86" s="8">
        <v>8</v>
      </c>
      <c r="F86" s="37" t="s">
        <v>42</v>
      </c>
      <c r="G86" s="37" t="s">
        <v>105</v>
      </c>
      <c r="H86" s="99" t="s">
        <v>244</v>
      </c>
      <c r="I86" s="140">
        <v>200000000</v>
      </c>
      <c r="J86" s="140">
        <v>200000000</v>
      </c>
      <c r="K86" s="156">
        <v>200000000</v>
      </c>
      <c r="L86" s="530">
        <f t="shared" si="1"/>
        <v>1</v>
      </c>
    </row>
    <row r="87" spans="1:12" ht="12.75">
      <c r="A87" s="89">
        <v>46</v>
      </c>
      <c r="B87" s="494" t="s">
        <v>17</v>
      </c>
      <c r="C87" s="89">
        <v>2</v>
      </c>
      <c r="D87" s="8">
        <v>1</v>
      </c>
      <c r="E87" s="8">
        <v>8</v>
      </c>
      <c r="F87" s="124" t="s">
        <v>43</v>
      </c>
      <c r="G87" s="124" t="s">
        <v>161</v>
      </c>
      <c r="H87" s="123" t="s">
        <v>119</v>
      </c>
      <c r="I87" s="141">
        <f>SUM(I88:I94)</f>
        <v>37670000</v>
      </c>
      <c r="J87" s="141">
        <f>SUM(J88:J94)</f>
        <v>38670000</v>
      </c>
      <c r="K87" s="156">
        <f>SUM(K88:K95)</f>
        <v>33033222.35</v>
      </c>
      <c r="L87" s="530">
        <f t="shared" si="1"/>
        <v>0.854233833721231</v>
      </c>
    </row>
    <row r="88" spans="1:12" ht="12.75">
      <c r="A88" s="89">
        <v>46</v>
      </c>
      <c r="B88" s="494" t="s">
        <v>17</v>
      </c>
      <c r="C88" s="89">
        <v>2</v>
      </c>
      <c r="D88" s="8">
        <v>1</v>
      </c>
      <c r="E88" s="8">
        <v>8</v>
      </c>
      <c r="F88" s="37" t="s">
        <v>43</v>
      </c>
      <c r="G88" s="37" t="s">
        <v>105</v>
      </c>
      <c r="H88" s="99" t="s">
        <v>152</v>
      </c>
      <c r="I88" s="140">
        <v>35000</v>
      </c>
      <c r="J88" s="140">
        <v>35000</v>
      </c>
      <c r="K88" s="156">
        <v>36000</v>
      </c>
      <c r="L88" s="530">
        <f t="shared" si="1"/>
        <v>1.0285714285714285</v>
      </c>
    </row>
    <row r="89" spans="1:12" ht="12.75">
      <c r="A89" s="89">
        <v>46</v>
      </c>
      <c r="B89" s="494" t="s">
        <v>17</v>
      </c>
      <c r="C89" s="89">
        <v>2</v>
      </c>
      <c r="D89" s="8">
        <v>1</v>
      </c>
      <c r="E89" s="8">
        <v>8</v>
      </c>
      <c r="F89" s="37" t="s">
        <v>43</v>
      </c>
      <c r="G89" s="37" t="s">
        <v>112</v>
      </c>
      <c r="H89" s="99" t="s">
        <v>153</v>
      </c>
      <c r="I89" s="140">
        <v>0</v>
      </c>
      <c r="J89" s="140">
        <v>1000000</v>
      </c>
      <c r="K89" s="156">
        <v>1045320</v>
      </c>
      <c r="L89" s="530">
        <f t="shared" si="1"/>
        <v>1.04532</v>
      </c>
    </row>
    <row r="90" spans="1:12" ht="12.75">
      <c r="A90" s="89">
        <v>46</v>
      </c>
      <c r="B90" s="494" t="s">
        <v>17</v>
      </c>
      <c r="C90" s="89">
        <v>2</v>
      </c>
      <c r="D90" s="8">
        <v>1</v>
      </c>
      <c r="E90" s="8">
        <v>8</v>
      </c>
      <c r="F90" s="37" t="s">
        <v>43</v>
      </c>
      <c r="G90" s="37" t="s">
        <v>108</v>
      </c>
      <c r="H90" s="99" t="s">
        <v>158</v>
      </c>
      <c r="I90" s="140">
        <v>2140000</v>
      </c>
      <c r="J90" s="140">
        <v>2140000</v>
      </c>
      <c r="K90" s="156">
        <v>330040</v>
      </c>
      <c r="L90" s="530">
        <f t="shared" si="1"/>
        <v>0.15422429906542057</v>
      </c>
    </row>
    <row r="91" spans="1:12" ht="12.75">
      <c r="A91" s="89">
        <v>46</v>
      </c>
      <c r="B91" s="494" t="s">
        <v>17</v>
      </c>
      <c r="C91" s="89">
        <v>2</v>
      </c>
      <c r="D91" s="8">
        <v>1</v>
      </c>
      <c r="E91" s="8">
        <v>8</v>
      </c>
      <c r="F91" s="37" t="s">
        <v>43</v>
      </c>
      <c r="G91" s="37" t="s">
        <v>113</v>
      </c>
      <c r="H91" s="99" t="s">
        <v>154</v>
      </c>
      <c r="I91" s="140">
        <v>35000000</v>
      </c>
      <c r="J91" s="140">
        <v>35000000</v>
      </c>
      <c r="K91" s="156">
        <v>31096341.35</v>
      </c>
      <c r="L91" s="530">
        <f t="shared" si="1"/>
        <v>0.8884668957142857</v>
      </c>
    </row>
    <row r="92" spans="1:12" ht="12.75">
      <c r="A92" s="89">
        <v>46</v>
      </c>
      <c r="B92" s="494" t="s">
        <v>17</v>
      </c>
      <c r="C92" s="89">
        <v>2</v>
      </c>
      <c r="D92" s="8">
        <v>1</v>
      </c>
      <c r="E92" s="8">
        <v>8</v>
      </c>
      <c r="F92" s="37" t="s">
        <v>43</v>
      </c>
      <c r="G92" s="37" t="s">
        <v>114</v>
      </c>
      <c r="H92" s="99" t="s">
        <v>155</v>
      </c>
      <c r="I92" s="140">
        <v>295000</v>
      </c>
      <c r="J92" s="140">
        <v>295000</v>
      </c>
      <c r="K92" s="156">
        <v>496739</v>
      </c>
      <c r="L92" s="530">
        <f t="shared" si="1"/>
        <v>1.6838610169491526</v>
      </c>
    </row>
    <row r="93" spans="1:12" ht="12.75">
      <c r="A93" s="89">
        <v>46</v>
      </c>
      <c r="B93" s="494" t="s">
        <v>17</v>
      </c>
      <c r="C93" s="89">
        <v>2</v>
      </c>
      <c r="D93" s="8">
        <v>1</v>
      </c>
      <c r="E93" s="8">
        <v>8</v>
      </c>
      <c r="F93" s="41" t="s">
        <v>43</v>
      </c>
      <c r="G93" s="41" t="s">
        <v>238</v>
      </c>
      <c r="H93" s="100" t="s">
        <v>245</v>
      </c>
      <c r="I93" s="142">
        <v>0</v>
      </c>
      <c r="J93" s="142">
        <v>0</v>
      </c>
      <c r="K93" s="451">
        <v>21940</v>
      </c>
      <c r="L93" s="530">
        <v>0</v>
      </c>
    </row>
    <row r="94" spans="1:12" ht="12.75">
      <c r="A94" s="90">
        <v>46</v>
      </c>
      <c r="B94" s="499" t="s">
        <v>17</v>
      </c>
      <c r="C94" s="90">
        <v>2</v>
      </c>
      <c r="D94" s="70">
        <v>1</v>
      </c>
      <c r="E94" s="70">
        <v>8</v>
      </c>
      <c r="F94" s="41" t="s">
        <v>43</v>
      </c>
      <c r="G94" s="41" t="s">
        <v>116</v>
      </c>
      <c r="H94" s="100" t="s">
        <v>156</v>
      </c>
      <c r="I94" s="142">
        <v>200000</v>
      </c>
      <c r="J94" s="142">
        <v>200000</v>
      </c>
      <c r="K94" s="451">
        <v>0</v>
      </c>
      <c r="L94" s="530">
        <f t="shared" si="1"/>
        <v>0</v>
      </c>
    </row>
    <row r="95" spans="1:12" ht="12.75">
      <c r="A95" s="90">
        <v>46</v>
      </c>
      <c r="B95" s="499" t="s">
        <v>17</v>
      </c>
      <c r="C95" s="90">
        <v>2</v>
      </c>
      <c r="D95" s="70">
        <v>1</v>
      </c>
      <c r="E95" s="70">
        <v>8</v>
      </c>
      <c r="F95" s="41" t="s">
        <v>43</v>
      </c>
      <c r="G95" s="41" t="s">
        <v>149</v>
      </c>
      <c r="H95" s="100" t="s">
        <v>257</v>
      </c>
      <c r="I95" s="142">
        <v>0</v>
      </c>
      <c r="J95" s="142">
        <v>0</v>
      </c>
      <c r="K95" s="451">
        <v>6842</v>
      </c>
      <c r="L95" s="530">
        <v>0</v>
      </c>
    </row>
    <row r="96" spans="1:12" ht="14.25">
      <c r="A96" s="339">
        <v>46</v>
      </c>
      <c r="B96" s="500" t="s">
        <v>17</v>
      </c>
      <c r="C96" s="339">
        <v>2</v>
      </c>
      <c r="D96" s="296">
        <v>1</v>
      </c>
      <c r="E96" s="296">
        <v>8</v>
      </c>
      <c r="F96" s="297" t="s">
        <v>170</v>
      </c>
      <c r="G96" s="297" t="s">
        <v>161</v>
      </c>
      <c r="H96" s="298" t="s">
        <v>185</v>
      </c>
      <c r="I96" s="299">
        <f>SUM(I97,I100,I101:I102)</f>
        <v>28500000</v>
      </c>
      <c r="J96" s="299">
        <f>SUM(J97,J100,J101:J102)</f>
        <v>28500000</v>
      </c>
      <c r="K96" s="452">
        <f>SUM(K97,K100,K101:K102)</f>
        <v>16006279.4</v>
      </c>
      <c r="L96" s="530">
        <f t="shared" si="1"/>
        <v>0.5616238385964912</v>
      </c>
    </row>
    <row r="97" spans="1:12" ht="14.25">
      <c r="A97" s="89">
        <v>46</v>
      </c>
      <c r="B97" s="494" t="s">
        <v>17</v>
      </c>
      <c r="C97" s="89">
        <v>2</v>
      </c>
      <c r="D97" s="8">
        <v>1</v>
      </c>
      <c r="E97" s="8">
        <v>8</v>
      </c>
      <c r="F97" s="448" t="s">
        <v>44</v>
      </c>
      <c r="G97" s="448" t="s">
        <v>161</v>
      </c>
      <c r="H97" s="123" t="s">
        <v>248</v>
      </c>
      <c r="I97" s="449">
        <v>6000000</v>
      </c>
      <c r="J97" s="449">
        <v>6000000</v>
      </c>
      <c r="K97" s="453">
        <f>K98+K99</f>
        <v>2238317.4</v>
      </c>
      <c r="L97" s="530">
        <f t="shared" si="1"/>
        <v>0.37305289999999997</v>
      </c>
    </row>
    <row r="98" spans="1:12" ht="14.25">
      <c r="A98" s="30">
        <v>46</v>
      </c>
      <c r="B98" s="17" t="s">
        <v>17</v>
      </c>
      <c r="C98" s="30">
        <v>2</v>
      </c>
      <c r="D98" s="27">
        <v>1</v>
      </c>
      <c r="E98" s="27">
        <v>8</v>
      </c>
      <c r="F98" s="447" t="s">
        <v>44</v>
      </c>
      <c r="G98" s="447" t="s">
        <v>102</v>
      </c>
      <c r="H98" s="177" t="s">
        <v>246</v>
      </c>
      <c r="I98" s="461">
        <v>0</v>
      </c>
      <c r="J98" s="461">
        <v>0</v>
      </c>
      <c r="K98" s="454">
        <v>191141.4</v>
      </c>
      <c r="L98" s="530">
        <v>0</v>
      </c>
    </row>
    <row r="99" spans="1:12" ht="12.75">
      <c r="A99" s="89">
        <v>46</v>
      </c>
      <c r="B99" s="494" t="s">
        <v>17</v>
      </c>
      <c r="C99" s="89">
        <v>2</v>
      </c>
      <c r="D99" s="8">
        <v>1</v>
      </c>
      <c r="E99" s="8">
        <v>8</v>
      </c>
      <c r="F99" s="37" t="s">
        <v>44</v>
      </c>
      <c r="G99" s="37" t="s">
        <v>100</v>
      </c>
      <c r="H99" s="99" t="s">
        <v>247</v>
      </c>
      <c r="I99" s="140">
        <v>0</v>
      </c>
      <c r="J99" s="140">
        <v>0</v>
      </c>
      <c r="K99" s="156">
        <v>2047176</v>
      </c>
      <c r="L99" s="530">
        <v>0</v>
      </c>
    </row>
    <row r="100" spans="1:12" ht="12.75">
      <c r="A100" s="89">
        <v>46</v>
      </c>
      <c r="B100" s="494" t="s">
        <v>17</v>
      </c>
      <c r="C100" s="89">
        <v>2</v>
      </c>
      <c r="D100" s="8">
        <v>1</v>
      </c>
      <c r="E100" s="8">
        <v>8</v>
      </c>
      <c r="F100" s="37" t="s">
        <v>45</v>
      </c>
      <c r="G100" s="37" t="s">
        <v>161</v>
      </c>
      <c r="H100" s="99" t="s">
        <v>54</v>
      </c>
      <c r="I100" s="140">
        <v>10000000</v>
      </c>
      <c r="J100" s="140">
        <v>10000000</v>
      </c>
      <c r="K100" s="156">
        <v>4551268</v>
      </c>
      <c r="L100" s="530">
        <f t="shared" si="1"/>
        <v>0.4551268</v>
      </c>
    </row>
    <row r="101" spans="1:12" ht="12.75">
      <c r="A101" s="89">
        <v>46</v>
      </c>
      <c r="B101" s="494" t="s">
        <v>17</v>
      </c>
      <c r="C101" s="89">
        <v>2</v>
      </c>
      <c r="D101" s="8">
        <v>1</v>
      </c>
      <c r="E101" s="8">
        <v>8</v>
      </c>
      <c r="F101" s="37" t="s">
        <v>46</v>
      </c>
      <c r="G101" s="37" t="s">
        <v>161</v>
      </c>
      <c r="H101" s="99" t="s">
        <v>55</v>
      </c>
      <c r="I101" s="140">
        <v>5000000</v>
      </c>
      <c r="J101" s="140">
        <v>5000000</v>
      </c>
      <c r="K101" s="156">
        <v>8219130</v>
      </c>
      <c r="L101" s="530">
        <f t="shared" si="1"/>
        <v>1.643826</v>
      </c>
    </row>
    <row r="102" spans="1:12" ht="13.5" thickBot="1">
      <c r="A102" s="96">
        <v>46</v>
      </c>
      <c r="B102" s="501" t="s">
        <v>17</v>
      </c>
      <c r="C102" s="329">
        <v>2</v>
      </c>
      <c r="D102" s="35">
        <v>1</v>
      </c>
      <c r="E102" s="35">
        <v>8</v>
      </c>
      <c r="F102" s="40" t="s">
        <v>47</v>
      </c>
      <c r="G102" s="40" t="s">
        <v>161</v>
      </c>
      <c r="H102" s="152" t="s">
        <v>56</v>
      </c>
      <c r="I102" s="258">
        <v>7500000</v>
      </c>
      <c r="J102" s="258">
        <v>7500000</v>
      </c>
      <c r="K102" s="455">
        <v>997564</v>
      </c>
      <c r="L102" s="530">
        <f>K102/J102</f>
        <v>0.13300853333333335</v>
      </c>
    </row>
    <row r="103" spans="1:12" ht="15.75" thickBot="1">
      <c r="A103" s="301"/>
      <c r="B103" s="302"/>
      <c r="C103" s="506"/>
      <c r="D103" s="303" t="s">
        <v>8</v>
      </c>
      <c r="E103" s="302"/>
      <c r="F103" s="304"/>
      <c r="G103" s="305"/>
      <c r="H103" s="306"/>
      <c r="I103" s="307">
        <f>SUM(I38,I96)</f>
        <v>590150000</v>
      </c>
      <c r="J103" s="307">
        <f>SUM(J38,J96)</f>
        <v>586153000</v>
      </c>
      <c r="K103" s="456">
        <f>SUM(K38,K96)</f>
        <v>486705013.77</v>
      </c>
      <c r="L103" s="530">
        <f>K103/J103</f>
        <v>0.8303378363157742</v>
      </c>
    </row>
    <row r="104" spans="1:11" ht="12.75">
      <c r="A104" s="2" t="s">
        <v>67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2.75">
      <c r="A105" s="2" t="s">
        <v>280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7" ht="12.75">
      <c r="H107" s="408"/>
    </row>
    <row r="109" ht="12.75">
      <c r="D109" s="12"/>
    </row>
    <row r="110" ht="14.25">
      <c r="D110" s="457"/>
    </row>
    <row r="111" ht="12.75">
      <c r="D111" s="445"/>
    </row>
    <row r="117" spans="4:5" ht="14.25">
      <c r="D117" s="12"/>
      <c r="E117" s="444"/>
    </row>
    <row r="119" ht="12.75">
      <c r="D119" s="445"/>
    </row>
  </sheetData>
  <sheetProtection/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1"/>
  <headerFooter alignWithMargins="0"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M24"/>
  <sheetViews>
    <sheetView zoomScalePageLayoutView="0" workbookViewId="0" topLeftCell="A1">
      <selection activeCell="A1" sqref="A1:L24"/>
    </sheetView>
  </sheetViews>
  <sheetFormatPr defaultColWidth="9.140625" defaultRowHeight="12.75"/>
  <cols>
    <col min="1" max="1" width="4.57421875" style="0" customWidth="1"/>
    <col min="2" max="2" width="6.28125" style="0" customWidth="1"/>
    <col min="3" max="3" width="5.8515625" style="0" customWidth="1"/>
    <col min="4" max="4" width="30.28125" style="0" customWidth="1"/>
    <col min="5" max="5" width="11.28125" style="0" customWidth="1"/>
    <col min="6" max="6" width="12.7109375" style="0" customWidth="1"/>
    <col min="7" max="7" width="15.28125" style="0" customWidth="1"/>
    <col min="8" max="8" width="16.57421875" style="0" customWidth="1"/>
    <col min="9" max="9" width="8.8515625" style="0" customWidth="1"/>
    <col min="10" max="10" width="10.28125" style="0" customWidth="1"/>
    <col min="11" max="11" width="15.7109375" style="0" customWidth="1"/>
    <col min="12" max="12" width="20.57421875" style="0" customWidth="1"/>
    <col min="13" max="13" width="15.140625" style="0" customWidth="1"/>
  </cols>
  <sheetData>
    <row r="1" ht="8.25" customHeight="1"/>
    <row r="2" spans="2:9" ht="18" customHeight="1">
      <c r="B2" s="1" t="s">
        <v>250</v>
      </c>
      <c r="C2" s="1"/>
      <c r="E2" s="1"/>
      <c r="F2" s="1"/>
      <c r="I2" s="5"/>
    </row>
    <row r="3" spans="2:9" s="6" customFormat="1" ht="13.5" customHeight="1" thickBot="1">
      <c r="B3" s="9"/>
      <c r="C3" s="9"/>
      <c r="D3" s="9"/>
      <c r="E3" s="9"/>
      <c r="F3" s="9"/>
      <c r="G3" s="368" t="s">
        <v>66</v>
      </c>
      <c r="I3" s="9"/>
    </row>
    <row r="4" spans="1:13" s="2" customFormat="1" ht="15.75" customHeight="1" thickBot="1">
      <c r="A4" s="110"/>
      <c r="B4" s="477" t="s">
        <v>262</v>
      </c>
      <c r="C4" s="477"/>
      <c r="D4" s="478"/>
      <c r="E4" s="4"/>
      <c r="F4" s="23"/>
      <c r="G4" s="256"/>
      <c r="H4" s="6"/>
      <c r="I4" s="354"/>
      <c r="M4" s="6"/>
    </row>
    <row r="5" spans="1:7" s="6" customFormat="1" ht="12.75">
      <c r="A5" s="115" t="s">
        <v>22</v>
      </c>
      <c r="B5" s="111" t="s">
        <v>0</v>
      </c>
      <c r="C5" s="118" t="s">
        <v>2</v>
      </c>
      <c r="D5" s="43" t="s">
        <v>4</v>
      </c>
      <c r="E5" s="138" t="s">
        <v>23</v>
      </c>
      <c r="F5" s="138" t="s">
        <v>6</v>
      </c>
      <c r="G5" s="135" t="s">
        <v>7</v>
      </c>
    </row>
    <row r="6" spans="1:9" s="6" customFormat="1" ht="12.75">
      <c r="A6" s="32"/>
      <c r="B6" s="7"/>
      <c r="C6" s="26"/>
      <c r="D6" s="26"/>
      <c r="E6" s="145" t="s">
        <v>24</v>
      </c>
      <c r="F6" s="145" t="s">
        <v>25</v>
      </c>
      <c r="G6" s="135" t="s">
        <v>277</v>
      </c>
      <c r="I6" s="12"/>
    </row>
    <row r="7" spans="1:12" s="2" customFormat="1" ht="15.75" thickBot="1">
      <c r="A7" s="96" t="s">
        <v>1</v>
      </c>
      <c r="B7" s="106" t="s">
        <v>3</v>
      </c>
      <c r="C7" s="35" t="s">
        <v>5</v>
      </c>
      <c r="D7" s="128" t="s">
        <v>14</v>
      </c>
      <c r="E7" s="136">
        <v>1</v>
      </c>
      <c r="F7" s="136">
        <v>2</v>
      </c>
      <c r="G7" s="389">
        <v>3</v>
      </c>
      <c r="H7" s="6"/>
      <c r="I7" s="14"/>
      <c r="L7" s="462"/>
    </row>
    <row r="8" spans="1:12" s="2" customFormat="1" ht="15.75" thickBot="1">
      <c r="A8" s="535">
        <v>46</v>
      </c>
      <c r="B8" s="536">
        <v>400</v>
      </c>
      <c r="C8" s="537" t="s">
        <v>161</v>
      </c>
      <c r="D8" s="538" t="s">
        <v>197</v>
      </c>
      <c r="E8" s="539">
        <f>SUM(E9,E13)</f>
        <v>15000000</v>
      </c>
      <c r="F8" s="540">
        <f>SUM(F9,F13)</f>
        <v>15000000</v>
      </c>
      <c r="G8" s="547">
        <f>SUM(G9,G13,G11,G12)</f>
        <v>320934853.38</v>
      </c>
      <c r="H8" s="543"/>
      <c r="I8" s="14"/>
      <c r="L8" s="460"/>
    </row>
    <row r="9" spans="1:13" s="2" customFormat="1" ht="15.75">
      <c r="A9" s="32">
        <v>46</v>
      </c>
      <c r="B9" s="102">
        <v>440</v>
      </c>
      <c r="C9" s="205" t="s">
        <v>161</v>
      </c>
      <c r="D9" s="146" t="s">
        <v>59</v>
      </c>
      <c r="E9" s="468">
        <v>15000000</v>
      </c>
      <c r="F9" s="143">
        <v>15000000</v>
      </c>
      <c r="G9" s="548">
        <v>23574942.3</v>
      </c>
      <c r="H9" s="544"/>
      <c r="I9" s="530"/>
      <c r="L9" s="459"/>
      <c r="M9" s="14"/>
    </row>
    <row r="10" spans="1:13" s="2" customFormat="1" ht="13.5" customHeight="1">
      <c r="A10" s="119"/>
      <c r="B10" s="103"/>
      <c r="C10" s="315"/>
      <c r="D10" s="149" t="s">
        <v>60</v>
      </c>
      <c r="E10" s="469"/>
      <c r="F10" s="141"/>
      <c r="G10" s="546"/>
      <c r="H10" s="544"/>
      <c r="I10" s="87"/>
      <c r="L10" s="87"/>
      <c r="M10" s="87"/>
    </row>
    <row r="11" spans="1:13" s="2" customFormat="1" ht="13.5" customHeight="1">
      <c r="A11" s="90">
        <v>46</v>
      </c>
      <c r="B11" s="105">
        <v>452</v>
      </c>
      <c r="C11" s="485" t="s">
        <v>161</v>
      </c>
      <c r="D11" s="482" t="s">
        <v>266</v>
      </c>
      <c r="E11" s="470">
        <v>0</v>
      </c>
      <c r="F11" s="242">
        <v>0</v>
      </c>
      <c r="G11" s="546">
        <v>18374.5</v>
      </c>
      <c r="H11" s="544"/>
      <c r="I11" s="87"/>
      <c r="L11" s="87"/>
      <c r="M11" s="87"/>
    </row>
    <row r="12" spans="1:13" s="2" customFormat="1" ht="13.5" customHeight="1">
      <c r="A12" s="90">
        <v>46</v>
      </c>
      <c r="B12" s="105">
        <v>453</v>
      </c>
      <c r="C12" s="533" t="s">
        <v>161</v>
      </c>
      <c r="D12" s="482" t="s">
        <v>282</v>
      </c>
      <c r="E12" s="469">
        <v>0</v>
      </c>
      <c r="F12" s="141">
        <v>0</v>
      </c>
      <c r="G12" s="542">
        <v>197327779.22</v>
      </c>
      <c r="H12" s="544"/>
      <c r="I12" s="87"/>
      <c r="L12" s="87"/>
      <c r="M12" s="87"/>
    </row>
    <row r="13" spans="1:13" s="2" customFormat="1" ht="13.5" customHeight="1" thickBot="1">
      <c r="A13" s="90">
        <v>46</v>
      </c>
      <c r="B13" s="105">
        <v>456</v>
      </c>
      <c r="C13" s="479" t="s">
        <v>161</v>
      </c>
      <c r="D13" s="480" t="s">
        <v>62</v>
      </c>
      <c r="E13" s="483">
        <v>0</v>
      </c>
      <c r="F13" s="144">
        <v>0</v>
      </c>
      <c r="G13" s="549">
        <v>100013757.36</v>
      </c>
      <c r="H13" s="544"/>
      <c r="I13" s="87"/>
      <c r="L13" s="87"/>
      <c r="M13" s="87"/>
    </row>
    <row r="14" spans="1:13" s="6" customFormat="1" ht="16.5" customHeight="1" thickBot="1">
      <c r="A14" s="351"/>
      <c r="B14" s="347"/>
      <c r="C14" s="347"/>
      <c r="D14" s="458" t="s">
        <v>8</v>
      </c>
      <c r="E14" s="476">
        <f>SUM(E9:E13)</f>
        <v>15000000</v>
      </c>
      <c r="F14" s="358">
        <f>SUM(F9:F13)</f>
        <v>15000000</v>
      </c>
      <c r="G14" s="550">
        <f>SUM(G9:G13)</f>
        <v>320934853.38</v>
      </c>
      <c r="H14" s="545"/>
      <c r="I14" s="88"/>
      <c r="L14" s="88"/>
      <c r="M14" s="88"/>
    </row>
    <row r="15" spans="2:12" s="2" customFormat="1" ht="12.75" customHeight="1" thickBot="1">
      <c r="B15" s="6"/>
      <c r="C15" s="6"/>
      <c r="D15" s="6"/>
      <c r="E15" s="6"/>
      <c r="F15" s="17"/>
      <c r="H15" s="13"/>
      <c r="I15" s="14"/>
      <c r="K15" s="368" t="s">
        <v>198</v>
      </c>
      <c r="L15" s="6"/>
    </row>
    <row r="16" spans="1:12" s="2" customFormat="1" ht="17.25" customHeight="1" thickBot="1">
      <c r="A16" s="110"/>
      <c r="B16" s="22" t="s">
        <v>263</v>
      </c>
      <c r="C16" s="22"/>
      <c r="D16" s="56"/>
      <c r="E16" s="4"/>
      <c r="F16" s="23"/>
      <c r="G16" s="23"/>
      <c r="H16" s="38"/>
      <c r="I16" s="39"/>
      <c r="J16" s="23"/>
      <c r="K16" s="24"/>
      <c r="L16" s="6"/>
    </row>
    <row r="17" spans="1:12" s="2" customFormat="1" ht="12.75">
      <c r="A17" s="115" t="s">
        <v>22</v>
      </c>
      <c r="B17" s="111" t="s">
        <v>10</v>
      </c>
      <c r="C17" s="43" t="s">
        <v>11</v>
      </c>
      <c r="D17" s="43" t="s">
        <v>12</v>
      </c>
      <c r="E17" s="43" t="s">
        <v>13</v>
      </c>
      <c r="F17" s="84" t="s">
        <v>0</v>
      </c>
      <c r="G17" s="112" t="s">
        <v>2</v>
      </c>
      <c r="H17" s="362" t="s">
        <v>4</v>
      </c>
      <c r="I17" s="364" t="s">
        <v>26</v>
      </c>
      <c r="J17" s="138" t="s">
        <v>6</v>
      </c>
      <c r="K17" s="355" t="s">
        <v>7</v>
      </c>
      <c r="L17" s="6"/>
    </row>
    <row r="18" spans="1:12" s="2" customFormat="1" ht="12.75">
      <c r="A18" s="32"/>
      <c r="B18" s="6"/>
      <c r="C18" s="29"/>
      <c r="D18" s="29"/>
      <c r="E18" s="29"/>
      <c r="F18" s="44"/>
      <c r="G18" s="45"/>
      <c r="H18" s="359"/>
      <c r="I18" s="365" t="s">
        <v>24</v>
      </c>
      <c r="J18" s="135" t="s">
        <v>25</v>
      </c>
      <c r="K18" s="254" t="s">
        <v>277</v>
      </c>
      <c r="L18" s="6"/>
    </row>
    <row r="19" spans="1:12" s="2" customFormat="1" ht="13.5" thickBot="1">
      <c r="A19" s="96" t="s">
        <v>1</v>
      </c>
      <c r="B19" s="107" t="s">
        <v>3</v>
      </c>
      <c r="C19" s="34" t="s">
        <v>5</v>
      </c>
      <c r="D19" s="34" t="s">
        <v>14</v>
      </c>
      <c r="E19" s="34" t="s">
        <v>15</v>
      </c>
      <c r="F19" s="40" t="s">
        <v>27</v>
      </c>
      <c r="G19" s="34" t="s">
        <v>16</v>
      </c>
      <c r="H19" s="363" t="s">
        <v>28</v>
      </c>
      <c r="I19" s="288">
        <v>1</v>
      </c>
      <c r="J19" s="137">
        <v>2</v>
      </c>
      <c r="K19" s="49">
        <v>3</v>
      </c>
      <c r="L19" s="6"/>
    </row>
    <row r="20" spans="1:13" s="2" customFormat="1" ht="13.5" thickBot="1">
      <c r="A20" s="30">
        <v>46</v>
      </c>
      <c r="B20" s="108" t="s">
        <v>17</v>
      </c>
      <c r="C20" s="27">
        <v>2</v>
      </c>
      <c r="D20" s="65">
        <v>1</v>
      </c>
      <c r="E20" s="27">
        <v>8</v>
      </c>
      <c r="F20" s="446" t="s">
        <v>61</v>
      </c>
      <c r="G20" s="45"/>
      <c r="H20" s="359" t="s">
        <v>65</v>
      </c>
      <c r="I20" s="360">
        <v>0</v>
      </c>
      <c r="J20" s="360">
        <v>0</v>
      </c>
      <c r="K20" s="68">
        <v>55874783.36</v>
      </c>
      <c r="L20" s="530"/>
      <c r="M20" s="101"/>
    </row>
    <row r="21" spans="1:13" s="2" customFormat="1" ht="15" thickBot="1">
      <c r="A21" s="346"/>
      <c r="B21" s="347"/>
      <c r="C21" s="347"/>
      <c r="D21" s="345" t="s">
        <v>8</v>
      </c>
      <c r="E21" s="347"/>
      <c r="F21" s="348"/>
      <c r="G21" s="349"/>
      <c r="H21" s="350"/>
      <c r="I21" s="361">
        <f>SUM(I20:I20)</f>
        <v>0</v>
      </c>
      <c r="J21" s="361">
        <f>SUM(J20:J20)</f>
        <v>0</v>
      </c>
      <c r="K21" s="393">
        <f>K20</f>
        <v>55874783.36</v>
      </c>
      <c r="L21" s="11"/>
      <c r="M21" s="14"/>
    </row>
    <row r="22" spans="1:13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2.75">
      <c r="A23" t="s">
        <v>281</v>
      </c>
      <c r="M23" s="2"/>
    </row>
    <row r="24" ht="12.75">
      <c r="A24" t="s">
        <v>261</v>
      </c>
    </row>
  </sheetData>
  <sheetProtection/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&amp;CStrana 4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O107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5.140625" style="0" customWidth="1"/>
    <col min="2" max="2" width="6.421875" style="0" customWidth="1"/>
    <col min="3" max="3" width="7.140625" style="0" customWidth="1"/>
    <col min="4" max="4" width="5.421875" style="0" customWidth="1"/>
    <col min="5" max="5" width="19.7109375" style="0" customWidth="1"/>
    <col min="6" max="6" width="25.140625" style="0" customWidth="1"/>
    <col min="7" max="7" width="34.57421875" style="0" customWidth="1"/>
    <col min="8" max="8" width="27.28125" style="0" customWidth="1"/>
    <col min="9" max="9" width="14.140625" style="0" customWidth="1"/>
    <col min="10" max="10" width="13.7109375" style="0" customWidth="1"/>
    <col min="11" max="11" width="17.57421875" style="0" customWidth="1"/>
    <col min="12" max="12" width="10.8515625" style="0" customWidth="1"/>
    <col min="15" max="15" width="12.00390625" style="0" customWidth="1"/>
  </cols>
  <sheetData>
    <row r="1" spans="1:11" ht="12.75">
      <c r="A1" s="2"/>
      <c r="B1" s="10"/>
      <c r="C1" s="10"/>
      <c r="D1" s="10"/>
      <c r="E1" s="9"/>
      <c r="F1" s="10"/>
      <c r="G1" s="10"/>
      <c r="H1" s="10"/>
      <c r="I1" s="9"/>
      <c r="J1" s="2"/>
      <c r="K1" s="2"/>
    </row>
    <row r="2" spans="2:9" ht="16.5" thickBot="1">
      <c r="B2" s="1"/>
      <c r="D2" s="1" t="s">
        <v>251</v>
      </c>
      <c r="E2" s="1"/>
      <c r="G2" s="367" t="s">
        <v>285</v>
      </c>
      <c r="I2" s="5"/>
    </row>
    <row r="3" spans="1:11" ht="13.5" thickBot="1">
      <c r="A3" s="110"/>
      <c r="B3" s="4"/>
      <c r="C3" s="22"/>
      <c r="D3" s="4" t="s">
        <v>255</v>
      </c>
      <c r="E3" s="21" t="s">
        <v>71</v>
      </c>
      <c r="F3" s="22"/>
      <c r="G3" s="91"/>
      <c r="H3" s="10"/>
      <c r="I3" s="10"/>
      <c r="J3" s="2"/>
      <c r="K3" s="2"/>
    </row>
    <row r="4" spans="1:11" ht="12.75">
      <c r="A4" s="30" t="s">
        <v>22</v>
      </c>
      <c r="B4" s="6" t="s">
        <v>0</v>
      </c>
      <c r="C4" s="28" t="s">
        <v>2</v>
      </c>
      <c r="D4" s="29" t="s">
        <v>4</v>
      </c>
      <c r="E4" s="138" t="s">
        <v>23</v>
      </c>
      <c r="F4" s="6" t="s">
        <v>6</v>
      </c>
      <c r="G4" s="138" t="s">
        <v>7</v>
      </c>
      <c r="H4" s="6"/>
      <c r="I4" s="14"/>
      <c r="J4" s="6"/>
      <c r="K4" s="6"/>
    </row>
    <row r="5" spans="1:11" ht="12.75">
      <c r="A5" s="30"/>
      <c r="B5" s="7"/>
      <c r="C5" s="26"/>
      <c r="D5" s="26"/>
      <c r="E5" s="145" t="s">
        <v>24</v>
      </c>
      <c r="F5" s="7" t="s">
        <v>25</v>
      </c>
      <c r="G5" s="145" t="s">
        <v>293</v>
      </c>
      <c r="H5" s="529"/>
      <c r="I5" s="529"/>
      <c r="J5" s="6"/>
      <c r="K5" s="6"/>
    </row>
    <row r="6" spans="1:11" ht="13.5" thickBot="1">
      <c r="A6" s="96" t="s">
        <v>1</v>
      </c>
      <c r="B6" s="106" t="s">
        <v>3</v>
      </c>
      <c r="C6" s="35" t="s">
        <v>5</v>
      </c>
      <c r="D6" s="128" t="s">
        <v>14</v>
      </c>
      <c r="E6" s="136">
        <v>1</v>
      </c>
      <c r="F6" s="150">
        <v>2</v>
      </c>
      <c r="G6" s="136">
        <v>3</v>
      </c>
      <c r="H6" s="529"/>
      <c r="I6" s="529"/>
      <c r="J6" s="2"/>
      <c r="K6" s="2"/>
    </row>
    <row r="7" spans="1:12" ht="15">
      <c r="A7" s="308">
        <v>46</v>
      </c>
      <c r="B7" s="309">
        <v>200</v>
      </c>
      <c r="C7" s="315" t="s">
        <v>161</v>
      </c>
      <c r="D7" s="343" t="s">
        <v>187</v>
      </c>
      <c r="E7" s="314">
        <f>SUM(E8,E12,E15,E19,E22)</f>
        <v>19562900</v>
      </c>
      <c r="F7" s="314">
        <f>SUM(F8,F12,F15,F19,F22)</f>
        <v>19562900</v>
      </c>
      <c r="G7" s="369">
        <f>SUM(G8,G12,G15,G19,G22)</f>
        <v>4025713.0999999996</v>
      </c>
      <c r="H7" s="530">
        <f>G7/F7</f>
        <v>0.20578304341380876</v>
      </c>
      <c r="I7" s="530"/>
      <c r="J7" s="10"/>
      <c r="K7" s="328"/>
      <c r="L7" s="10"/>
    </row>
    <row r="8" spans="1:12" ht="12.75">
      <c r="A8" s="283">
        <v>46</v>
      </c>
      <c r="B8" s="310">
        <v>210</v>
      </c>
      <c r="C8" s="268" t="s">
        <v>161</v>
      </c>
      <c r="D8" s="394" t="s">
        <v>188</v>
      </c>
      <c r="E8" s="274">
        <f>SUM(E9:E11)</f>
        <v>9966500</v>
      </c>
      <c r="F8" s="274">
        <f>SUM(F9:F11)</f>
        <v>9966500</v>
      </c>
      <c r="G8" s="370">
        <f>SUM(G9:G11)</f>
        <v>1078657.53</v>
      </c>
      <c r="H8" s="530">
        <f aca="true" t="shared" si="0" ref="H8:H24">G8/F8</f>
        <v>0.10822831786484724</v>
      </c>
      <c r="I8" s="530"/>
      <c r="J8" s="509"/>
      <c r="K8" s="541"/>
      <c r="L8" s="14"/>
    </row>
    <row r="9" spans="1:12" ht="12.75">
      <c r="A9" s="89">
        <v>46</v>
      </c>
      <c r="B9" s="103">
        <v>211</v>
      </c>
      <c r="C9" s="37" t="s">
        <v>100</v>
      </c>
      <c r="D9" s="147" t="s">
        <v>120</v>
      </c>
      <c r="E9" s="141">
        <v>166000</v>
      </c>
      <c r="F9" s="141">
        <v>166000</v>
      </c>
      <c r="G9" s="371">
        <v>0</v>
      </c>
      <c r="H9" s="530">
        <f t="shared" si="0"/>
        <v>0</v>
      </c>
      <c r="I9" s="530"/>
      <c r="J9" s="14"/>
      <c r="K9" s="534"/>
      <c r="L9" s="14"/>
    </row>
    <row r="10" spans="1:12" ht="15.75">
      <c r="A10" s="89">
        <v>46</v>
      </c>
      <c r="B10" s="103">
        <v>212</v>
      </c>
      <c r="C10" s="37" t="s">
        <v>101</v>
      </c>
      <c r="D10" s="147" t="s">
        <v>121</v>
      </c>
      <c r="E10" s="141">
        <v>9475200</v>
      </c>
      <c r="F10" s="141">
        <v>9475200</v>
      </c>
      <c r="G10" s="371">
        <v>1038963.18</v>
      </c>
      <c r="H10" s="530">
        <f t="shared" si="0"/>
        <v>0.10965079154002026</v>
      </c>
      <c r="I10" s="530"/>
      <c r="J10" s="459"/>
      <c r="K10" s="328"/>
      <c r="L10" s="532"/>
    </row>
    <row r="11" spans="1:12" ht="15.75">
      <c r="A11" s="89">
        <v>46</v>
      </c>
      <c r="B11" s="103">
        <v>212</v>
      </c>
      <c r="C11" s="37" t="s">
        <v>100</v>
      </c>
      <c r="D11" s="147" t="s">
        <v>122</v>
      </c>
      <c r="E11" s="141">
        <v>325300</v>
      </c>
      <c r="F11" s="141">
        <v>325300</v>
      </c>
      <c r="G11" s="371">
        <v>39694.35</v>
      </c>
      <c r="H11" s="530">
        <f t="shared" si="0"/>
        <v>0.12202382416231171</v>
      </c>
      <c r="I11" s="530"/>
      <c r="J11" s="459"/>
      <c r="K11" s="328"/>
      <c r="L11" s="486"/>
    </row>
    <row r="12" spans="1:12" ht="15.75">
      <c r="A12" s="283">
        <v>46</v>
      </c>
      <c r="B12" s="310">
        <v>220</v>
      </c>
      <c r="C12" s="268" t="s">
        <v>161</v>
      </c>
      <c r="D12" s="311" t="s">
        <v>252</v>
      </c>
      <c r="E12" s="274">
        <f>SUM(E13,E14)</f>
        <v>663900</v>
      </c>
      <c r="F12" s="274">
        <f>SUM(F13,F14)</f>
        <v>663900</v>
      </c>
      <c r="G12" s="370">
        <f>SUM(G13,G14)</f>
        <v>57637.81</v>
      </c>
      <c r="H12" s="530">
        <f t="shared" si="0"/>
        <v>0.08681700557312848</v>
      </c>
      <c r="I12" s="530"/>
      <c r="J12" s="459"/>
      <c r="K12" s="328"/>
      <c r="L12" s="486"/>
    </row>
    <row r="13" spans="1:11" ht="12.75">
      <c r="A13" s="89">
        <v>46</v>
      </c>
      <c r="B13" s="103">
        <v>222</v>
      </c>
      <c r="C13" s="37" t="s">
        <v>161</v>
      </c>
      <c r="D13" s="147" t="s">
        <v>286</v>
      </c>
      <c r="E13" s="141">
        <v>149400</v>
      </c>
      <c r="F13" s="141">
        <v>149400</v>
      </c>
      <c r="G13" s="371">
        <v>15122.92</v>
      </c>
      <c r="H13" s="530">
        <f t="shared" si="0"/>
        <v>0.1012243641231593</v>
      </c>
      <c r="I13" s="530"/>
      <c r="J13" s="2"/>
      <c r="K13" s="486"/>
    </row>
    <row r="14" spans="1:11" ht="12.75">
      <c r="A14" s="89">
        <v>46</v>
      </c>
      <c r="B14" s="103">
        <v>223</v>
      </c>
      <c r="C14" s="37" t="s">
        <v>161</v>
      </c>
      <c r="D14" s="147" t="s">
        <v>64</v>
      </c>
      <c r="E14" s="141">
        <v>514500</v>
      </c>
      <c r="F14" s="141">
        <v>514500</v>
      </c>
      <c r="G14" s="371">
        <v>42514.89</v>
      </c>
      <c r="H14" s="530">
        <f t="shared" si="0"/>
        <v>0.0826334110787172</v>
      </c>
      <c r="I14" s="530"/>
      <c r="J14" s="2"/>
      <c r="K14" s="486"/>
    </row>
    <row r="15" spans="1:11" ht="12.75">
      <c r="A15" s="283">
        <v>46</v>
      </c>
      <c r="B15" s="310">
        <v>230</v>
      </c>
      <c r="C15" s="268" t="s">
        <v>161</v>
      </c>
      <c r="D15" s="311" t="s">
        <v>190</v>
      </c>
      <c r="E15" s="274">
        <f>SUM(E16,E17)</f>
        <v>7090200</v>
      </c>
      <c r="F15" s="274">
        <f>SUM(F16,F17)</f>
        <v>7090200</v>
      </c>
      <c r="G15" s="370">
        <f>SUM(G16,G17,G18)</f>
        <v>1946074.96</v>
      </c>
      <c r="H15" s="530">
        <f t="shared" si="0"/>
        <v>0.2744739161095597</v>
      </c>
      <c r="I15" s="530"/>
      <c r="J15" s="10"/>
      <c r="K15" s="486"/>
    </row>
    <row r="16" spans="1:11" ht="15">
      <c r="A16" s="89">
        <v>46</v>
      </c>
      <c r="B16" s="103">
        <v>231</v>
      </c>
      <c r="C16" s="37" t="s">
        <v>161</v>
      </c>
      <c r="D16" s="147" t="s">
        <v>31</v>
      </c>
      <c r="E16" s="141">
        <v>185900</v>
      </c>
      <c r="F16" s="141">
        <v>185900</v>
      </c>
      <c r="G16" s="371">
        <v>193822.3</v>
      </c>
      <c r="H16" s="530">
        <f t="shared" si="0"/>
        <v>1.0426159225389995</v>
      </c>
      <c r="I16" s="530"/>
      <c r="J16" s="14"/>
      <c r="K16" s="384"/>
    </row>
    <row r="17" spans="1:11" ht="15.75">
      <c r="A17" s="89">
        <v>46</v>
      </c>
      <c r="B17" s="103">
        <v>233</v>
      </c>
      <c r="C17" s="37" t="s">
        <v>102</v>
      </c>
      <c r="D17" s="147" t="s">
        <v>249</v>
      </c>
      <c r="E17" s="141">
        <v>6904300</v>
      </c>
      <c r="F17" s="141">
        <v>6904300</v>
      </c>
      <c r="G17" s="371">
        <v>1752131.22</v>
      </c>
      <c r="H17" s="530">
        <f t="shared" si="0"/>
        <v>0.2537739119099691</v>
      </c>
      <c r="I17" s="530"/>
      <c r="J17" s="14"/>
      <c r="K17" s="459"/>
    </row>
    <row r="18" spans="1:11" ht="15.75">
      <c r="A18" s="89">
        <v>46</v>
      </c>
      <c r="B18" s="103">
        <v>239</v>
      </c>
      <c r="C18" s="37" t="s">
        <v>161</v>
      </c>
      <c r="D18" s="147" t="s">
        <v>294</v>
      </c>
      <c r="E18" s="141">
        <v>0</v>
      </c>
      <c r="F18" s="141">
        <v>0</v>
      </c>
      <c r="G18" s="371">
        <v>121.44</v>
      </c>
      <c r="H18" s="530">
        <v>0</v>
      </c>
      <c r="I18" s="530"/>
      <c r="J18" s="14"/>
      <c r="K18" s="459"/>
    </row>
    <row r="19" spans="1:11" ht="12.75">
      <c r="A19" s="283">
        <v>46</v>
      </c>
      <c r="B19" s="310">
        <v>240</v>
      </c>
      <c r="C19" s="268" t="s">
        <v>161</v>
      </c>
      <c r="D19" s="311" t="s">
        <v>254</v>
      </c>
      <c r="E19" s="274">
        <f>SUM(E20:E21)</f>
        <v>1842300</v>
      </c>
      <c r="F19" s="274">
        <f>SUM(F20:F21)</f>
        <v>1842300</v>
      </c>
      <c r="G19" s="370">
        <f>SUM(G20:G21)</f>
        <v>523281.77</v>
      </c>
      <c r="H19" s="530">
        <f t="shared" si="0"/>
        <v>0.2840372197796233</v>
      </c>
      <c r="I19" s="530"/>
      <c r="J19" s="2"/>
      <c r="K19" s="2"/>
    </row>
    <row r="20" spans="1:11" ht="12.75">
      <c r="A20" s="89">
        <v>46</v>
      </c>
      <c r="B20" s="103">
        <v>243</v>
      </c>
      <c r="C20" s="37" t="s">
        <v>161</v>
      </c>
      <c r="D20" s="147" t="s">
        <v>33</v>
      </c>
      <c r="E20" s="141">
        <v>16600</v>
      </c>
      <c r="F20" s="141">
        <v>16600</v>
      </c>
      <c r="G20" s="371">
        <v>1975.46</v>
      </c>
      <c r="H20" s="530">
        <f t="shared" si="0"/>
        <v>0.11900361445783132</v>
      </c>
      <c r="I20" s="530"/>
      <c r="J20" s="2"/>
      <c r="K20" s="2"/>
    </row>
    <row r="21" spans="1:11" ht="12.75">
      <c r="A21" s="89">
        <v>46</v>
      </c>
      <c r="B21" s="103">
        <v>244</v>
      </c>
      <c r="C21" s="37" t="s">
        <v>161</v>
      </c>
      <c r="D21" s="148" t="s">
        <v>34</v>
      </c>
      <c r="E21" s="141">
        <v>1825700</v>
      </c>
      <c r="F21" s="141">
        <v>1825700</v>
      </c>
      <c r="G21" s="371">
        <v>521306.31</v>
      </c>
      <c r="H21" s="530">
        <f t="shared" si="0"/>
        <v>0.28553777181355094</v>
      </c>
      <c r="I21" s="530"/>
      <c r="J21" s="2"/>
      <c r="K21" s="12"/>
    </row>
    <row r="22" spans="1:11" ht="12.75">
      <c r="A22" s="279">
        <v>46</v>
      </c>
      <c r="B22" s="282">
        <v>290</v>
      </c>
      <c r="C22" s="270" t="s">
        <v>161</v>
      </c>
      <c r="D22" s="312" t="s">
        <v>192</v>
      </c>
      <c r="E22" s="313">
        <f>E23</f>
        <v>0</v>
      </c>
      <c r="F22" s="313">
        <f>F23</f>
        <v>0</v>
      </c>
      <c r="G22" s="372">
        <f>G23</f>
        <v>420061.03</v>
      </c>
      <c r="H22" s="530">
        <v>0</v>
      </c>
      <c r="I22" s="530"/>
      <c r="J22" s="2"/>
      <c r="K22" s="2"/>
    </row>
    <row r="23" spans="1:11" ht="13.5" thickBot="1">
      <c r="A23" s="96">
        <v>46</v>
      </c>
      <c r="B23" s="105">
        <v>292</v>
      </c>
      <c r="C23" s="125" t="s">
        <v>161</v>
      </c>
      <c r="D23" s="149" t="s">
        <v>63</v>
      </c>
      <c r="E23" s="144">
        <v>0</v>
      </c>
      <c r="F23" s="144">
        <v>0</v>
      </c>
      <c r="G23" s="373">
        <v>420061.03</v>
      </c>
      <c r="H23" s="530">
        <v>0</v>
      </c>
      <c r="I23" s="530"/>
      <c r="J23" s="2"/>
      <c r="K23" s="14"/>
    </row>
    <row r="24" spans="1:11" ht="15.75" thickBot="1">
      <c r="A24" s="317"/>
      <c r="B24" s="318"/>
      <c r="C24" s="318"/>
      <c r="D24" s="319" t="s">
        <v>8</v>
      </c>
      <c r="E24" s="320">
        <f>E7</f>
        <v>19562900</v>
      </c>
      <c r="F24" s="320">
        <f>F7</f>
        <v>19562900</v>
      </c>
      <c r="G24" s="374">
        <f>G7</f>
        <v>4025713.0999999996</v>
      </c>
      <c r="H24" s="530">
        <f t="shared" si="0"/>
        <v>0.20578304341380876</v>
      </c>
      <c r="I24" s="530"/>
      <c r="J24" s="6"/>
      <c r="K24" s="6"/>
    </row>
    <row r="25" spans="1:11" ht="15">
      <c r="A25" s="326"/>
      <c r="B25" s="326"/>
      <c r="C25" s="326"/>
      <c r="D25" s="327"/>
      <c r="E25" s="328"/>
      <c r="F25" s="328"/>
      <c r="G25" s="384"/>
      <c r="H25" s="530"/>
      <c r="I25" s="6"/>
      <c r="J25" s="6"/>
      <c r="K25" s="6"/>
    </row>
    <row r="26" spans="1:11" ht="15">
      <c r="A26" s="326"/>
      <c r="B26" s="326"/>
      <c r="C26" s="326"/>
      <c r="D26" s="327"/>
      <c r="E26" s="328"/>
      <c r="F26" s="328"/>
      <c r="G26" s="384"/>
      <c r="H26" s="530"/>
      <c r="I26" s="6"/>
      <c r="J26" s="6"/>
      <c r="K26" s="6"/>
    </row>
    <row r="27" spans="1:11" ht="15">
      <c r="A27" s="326"/>
      <c r="B27" s="326"/>
      <c r="C27" s="326"/>
      <c r="D27" s="327"/>
      <c r="E27" s="328"/>
      <c r="F27" s="328"/>
      <c r="G27" s="384"/>
      <c r="H27" s="530"/>
      <c r="I27" s="6"/>
      <c r="J27" s="6"/>
      <c r="K27" s="6"/>
    </row>
    <row r="28" spans="1:11" ht="15">
      <c r="A28" s="326"/>
      <c r="B28" s="326"/>
      <c r="C28" s="326"/>
      <c r="D28" s="327"/>
      <c r="E28" s="328"/>
      <c r="F28" s="328"/>
      <c r="G28" s="384"/>
      <c r="H28" s="530"/>
      <c r="I28" s="6"/>
      <c r="J28" s="6"/>
      <c r="K28" s="6"/>
    </row>
    <row r="29" spans="1:11" ht="15">
      <c r="A29" s="326"/>
      <c r="B29" s="326"/>
      <c r="C29" s="9" t="s">
        <v>301</v>
      </c>
      <c r="D29" s="559" t="s">
        <v>300</v>
      </c>
      <c r="E29" s="556"/>
      <c r="F29" s="560" t="s">
        <v>292</v>
      </c>
      <c r="G29" s="507"/>
      <c r="H29" s="6"/>
      <c r="I29" s="14"/>
      <c r="J29" s="507"/>
      <c r="K29" s="14"/>
    </row>
    <row r="30" spans="1:11" ht="15.75">
      <c r="A30" s="326"/>
      <c r="B30" s="326"/>
      <c r="C30" s="563">
        <v>19994400</v>
      </c>
      <c r="D30" s="553">
        <v>4025713.1</v>
      </c>
      <c r="E30" s="457"/>
      <c r="F30" s="553">
        <v>9656856.69</v>
      </c>
      <c r="G30" s="384"/>
      <c r="H30" s="116"/>
      <c r="I30" s="459"/>
      <c r="J30" s="384"/>
      <c r="K30" s="532"/>
    </row>
    <row r="31" spans="1:11" ht="15.75">
      <c r="A31" s="326"/>
      <c r="B31" s="326"/>
      <c r="C31" s="562"/>
      <c r="D31" s="554">
        <v>1147875.83</v>
      </c>
      <c r="E31" s="457"/>
      <c r="F31" s="554">
        <v>581503.42</v>
      </c>
      <c r="G31" s="384"/>
      <c r="H31" s="6"/>
      <c r="I31" s="459"/>
      <c r="J31" s="328"/>
      <c r="K31" s="486"/>
    </row>
    <row r="32" spans="1:11" ht="16.5" thickBot="1">
      <c r="A32" s="326"/>
      <c r="B32" s="326"/>
      <c r="C32" s="561"/>
      <c r="D32" s="555">
        <f>SUM(D30:D31)</f>
        <v>5173588.93</v>
      </c>
      <c r="E32" s="532"/>
      <c r="F32" s="555">
        <f>SUM(F30:F31)</f>
        <v>10238360.11</v>
      </c>
      <c r="G32" s="384"/>
      <c r="H32" s="6"/>
      <c r="I32" s="6"/>
      <c r="J32" s="6"/>
      <c r="K32" s="6"/>
    </row>
    <row r="33" spans="1:11" ht="13.5" thickBot="1">
      <c r="A33" s="110"/>
      <c r="B33" s="4"/>
      <c r="C33" s="56"/>
      <c r="D33" s="4"/>
      <c r="E33" s="22"/>
      <c r="F33" s="4" t="s">
        <v>256</v>
      </c>
      <c r="G33" s="22"/>
      <c r="H33" s="38"/>
      <c r="I33" s="39"/>
      <c r="J33" s="23"/>
      <c r="K33" s="558" t="s">
        <v>285</v>
      </c>
    </row>
    <row r="34" spans="1:11" ht="12.75">
      <c r="A34" s="115" t="s">
        <v>22</v>
      </c>
      <c r="B34" s="111" t="s">
        <v>10</v>
      </c>
      <c r="C34" s="244" t="s">
        <v>11</v>
      </c>
      <c r="D34" s="43" t="s">
        <v>12</v>
      </c>
      <c r="E34" s="43" t="s">
        <v>13</v>
      </c>
      <c r="F34" s="84" t="s">
        <v>0</v>
      </c>
      <c r="G34" s="112" t="s">
        <v>2</v>
      </c>
      <c r="H34" s="386" t="s">
        <v>4</v>
      </c>
      <c r="I34" s="364" t="s">
        <v>26</v>
      </c>
      <c r="J34" s="111" t="s">
        <v>6</v>
      </c>
      <c r="K34" s="138" t="s">
        <v>7</v>
      </c>
    </row>
    <row r="35" spans="1:11" ht="13.5" thickBot="1">
      <c r="A35" s="329"/>
      <c r="B35" s="150"/>
      <c r="C35" s="395"/>
      <c r="D35" s="128"/>
      <c r="E35" s="128"/>
      <c r="F35" s="335"/>
      <c r="G35" s="336"/>
      <c r="H35" s="337"/>
      <c r="I35" s="385" t="s">
        <v>24</v>
      </c>
      <c r="J35" s="150" t="s">
        <v>25</v>
      </c>
      <c r="K35" s="136" t="s">
        <v>295</v>
      </c>
    </row>
    <row r="36" spans="1:11" ht="13.5" thickBot="1">
      <c r="A36" s="329" t="s">
        <v>1</v>
      </c>
      <c r="B36" s="150" t="s">
        <v>3</v>
      </c>
      <c r="C36" s="329" t="s">
        <v>5</v>
      </c>
      <c r="D36" s="35" t="s">
        <v>14</v>
      </c>
      <c r="E36" s="35" t="s">
        <v>15</v>
      </c>
      <c r="F36" s="331" t="s">
        <v>27</v>
      </c>
      <c r="G36" s="35" t="s">
        <v>16</v>
      </c>
      <c r="H36" s="333" t="s">
        <v>28</v>
      </c>
      <c r="I36" s="334">
        <v>1</v>
      </c>
      <c r="J36" s="150">
        <v>2</v>
      </c>
      <c r="K36" s="136">
        <v>3</v>
      </c>
    </row>
    <row r="37" spans="1:15" ht="14.25">
      <c r="A37" s="564">
        <v>46</v>
      </c>
      <c r="B37" s="565" t="s">
        <v>17</v>
      </c>
      <c r="C37" s="564">
        <v>2</v>
      </c>
      <c r="D37" s="566">
        <v>1</v>
      </c>
      <c r="E37" s="566">
        <v>8</v>
      </c>
      <c r="F37" s="332" t="s">
        <v>168</v>
      </c>
      <c r="G37" s="332" t="s">
        <v>161</v>
      </c>
      <c r="H37" s="567" t="s">
        <v>182</v>
      </c>
      <c r="I37" s="357">
        <f>SUM(I38,I40,I46,I85)</f>
        <v>18416600</v>
      </c>
      <c r="J37" s="357">
        <f>SUM(J38,J40,J46,J85)</f>
        <v>18416600</v>
      </c>
      <c r="K37" s="568">
        <f>SUM(K38,K40,K46,K85)</f>
        <v>9500482.010000002</v>
      </c>
      <c r="L37" s="530">
        <f aca="true" t="shared" si="1" ref="L37:L101">K37/J37</f>
        <v>0.5158651439462225</v>
      </c>
      <c r="O37" s="530"/>
    </row>
    <row r="38" spans="1:15" ht="12.75">
      <c r="A38" s="279">
        <v>46</v>
      </c>
      <c r="B38" s="493" t="s">
        <v>17</v>
      </c>
      <c r="C38" s="279">
        <v>2</v>
      </c>
      <c r="D38" s="281">
        <v>1</v>
      </c>
      <c r="E38" s="281">
        <v>8</v>
      </c>
      <c r="F38" s="270" t="s">
        <v>35</v>
      </c>
      <c r="G38" s="270" t="s">
        <v>161</v>
      </c>
      <c r="H38" s="271" t="s">
        <v>186</v>
      </c>
      <c r="I38" s="417">
        <f>I39</f>
        <v>3907200</v>
      </c>
      <c r="J38" s="417">
        <f>J39</f>
        <v>3907200</v>
      </c>
      <c r="K38" s="376">
        <f>K39</f>
        <v>1837670.91</v>
      </c>
      <c r="L38" s="530">
        <f t="shared" si="1"/>
        <v>0.4703293688574938</v>
      </c>
      <c r="O38" s="530"/>
    </row>
    <row r="39" spans="1:15" ht="12.75">
      <c r="A39" s="89">
        <v>46</v>
      </c>
      <c r="B39" s="494" t="s">
        <v>17</v>
      </c>
      <c r="C39" s="89">
        <v>2</v>
      </c>
      <c r="D39" s="8">
        <v>1</v>
      </c>
      <c r="E39" s="8">
        <v>8</v>
      </c>
      <c r="F39" s="37" t="s">
        <v>125</v>
      </c>
      <c r="G39" s="37" t="s">
        <v>161</v>
      </c>
      <c r="H39" s="161" t="s">
        <v>126</v>
      </c>
      <c r="I39" s="260">
        <v>3907200</v>
      </c>
      <c r="J39" s="260">
        <v>3907200</v>
      </c>
      <c r="K39" s="371">
        <v>1837670.91</v>
      </c>
      <c r="L39" s="530">
        <f t="shared" si="1"/>
        <v>0.4703293688574938</v>
      </c>
      <c r="O39" s="530"/>
    </row>
    <row r="40" spans="1:15" ht="12.75">
      <c r="A40" s="32">
        <v>46</v>
      </c>
      <c r="B40" s="17" t="s">
        <v>17</v>
      </c>
      <c r="C40" s="30">
        <v>2</v>
      </c>
      <c r="D40" s="27">
        <v>1</v>
      </c>
      <c r="E40" s="27">
        <v>8</v>
      </c>
      <c r="F40" s="269" t="s">
        <v>180</v>
      </c>
      <c r="G40" s="269" t="s">
        <v>161</v>
      </c>
      <c r="H40" s="273" t="s">
        <v>183</v>
      </c>
      <c r="I40" s="285">
        <f>SUM(I41:I45)</f>
        <v>1375300</v>
      </c>
      <c r="J40" s="285">
        <f>SUM(J41:J45)</f>
        <v>1375300</v>
      </c>
      <c r="K40" s="377">
        <f>SUM(K41:K45)</f>
        <v>638713.5900000001</v>
      </c>
      <c r="L40" s="530">
        <f t="shared" si="1"/>
        <v>0.4644176470588236</v>
      </c>
      <c r="O40" s="530"/>
    </row>
    <row r="41" spans="1:15" ht="12.75">
      <c r="A41" s="89">
        <v>46</v>
      </c>
      <c r="B41" s="494" t="s">
        <v>17</v>
      </c>
      <c r="C41" s="89">
        <v>2</v>
      </c>
      <c r="D41" s="8">
        <v>1</v>
      </c>
      <c r="E41" s="8">
        <v>8</v>
      </c>
      <c r="F41" s="37" t="s">
        <v>36</v>
      </c>
      <c r="G41" s="37" t="s">
        <v>161</v>
      </c>
      <c r="H41" s="99" t="s">
        <v>49</v>
      </c>
      <c r="I41" s="140">
        <v>233400</v>
      </c>
      <c r="J41" s="140">
        <v>233400</v>
      </c>
      <c r="K41" s="371">
        <v>92377.76</v>
      </c>
      <c r="L41" s="530">
        <f t="shared" si="1"/>
        <v>0.39579160239931443</v>
      </c>
      <c r="O41" s="530"/>
    </row>
    <row r="42" spans="1:15" ht="12.75">
      <c r="A42" s="89">
        <v>46</v>
      </c>
      <c r="B42" s="494" t="s">
        <v>17</v>
      </c>
      <c r="C42" s="89">
        <v>2</v>
      </c>
      <c r="D42" s="8">
        <v>1</v>
      </c>
      <c r="E42" s="8">
        <v>8</v>
      </c>
      <c r="F42" s="37" t="s">
        <v>37</v>
      </c>
      <c r="G42" s="37" t="s">
        <v>161</v>
      </c>
      <c r="H42" s="99" t="s">
        <v>50</v>
      </c>
      <c r="I42" s="140">
        <v>132800</v>
      </c>
      <c r="J42" s="140">
        <v>132800</v>
      </c>
      <c r="K42" s="371">
        <v>52512.12</v>
      </c>
      <c r="L42" s="530">
        <f t="shared" si="1"/>
        <v>0.3954225903614458</v>
      </c>
      <c r="O42" s="530"/>
    </row>
    <row r="43" spans="1:15" ht="12.75">
      <c r="A43" s="89">
        <v>46</v>
      </c>
      <c r="B43" s="494" t="s">
        <v>17</v>
      </c>
      <c r="C43" s="89">
        <v>2</v>
      </c>
      <c r="D43" s="8">
        <v>1</v>
      </c>
      <c r="E43" s="8">
        <v>8</v>
      </c>
      <c r="F43" s="37" t="s">
        <v>38</v>
      </c>
      <c r="G43" s="37" t="s">
        <v>161</v>
      </c>
      <c r="H43" s="99" t="s">
        <v>51</v>
      </c>
      <c r="I43" s="140">
        <v>82900</v>
      </c>
      <c r="J43" s="140">
        <v>82900</v>
      </c>
      <c r="K43" s="371">
        <v>33197.85</v>
      </c>
      <c r="L43" s="530">
        <f t="shared" si="1"/>
        <v>0.40045657418576597</v>
      </c>
      <c r="O43" s="530"/>
    </row>
    <row r="44" spans="1:15" ht="12.75">
      <c r="A44" s="89">
        <v>46</v>
      </c>
      <c r="B44" s="494" t="s">
        <v>17</v>
      </c>
      <c r="C44" s="89">
        <v>2</v>
      </c>
      <c r="D44" s="8">
        <v>1</v>
      </c>
      <c r="E44" s="8">
        <v>8</v>
      </c>
      <c r="F44" s="37" t="s">
        <v>39</v>
      </c>
      <c r="G44" s="37" t="s">
        <v>161</v>
      </c>
      <c r="H44" s="99" t="s">
        <v>18</v>
      </c>
      <c r="I44" s="140">
        <v>859700</v>
      </c>
      <c r="J44" s="140">
        <v>859700</v>
      </c>
      <c r="K44" s="371">
        <v>442986.7</v>
      </c>
      <c r="L44" s="530">
        <f t="shared" si="1"/>
        <v>0.5152805629870886</v>
      </c>
      <c r="O44" s="530"/>
    </row>
    <row r="45" spans="1:15" ht="12.75">
      <c r="A45" s="89">
        <v>46</v>
      </c>
      <c r="B45" s="494" t="s">
        <v>17</v>
      </c>
      <c r="C45" s="89">
        <v>2</v>
      </c>
      <c r="D45" s="8">
        <v>1</v>
      </c>
      <c r="E45" s="8">
        <v>8</v>
      </c>
      <c r="F45" s="37" t="s">
        <v>40</v>
      </c>
      <c r="G45" s="37" t="s">
        <v>161</v>
      </c>
      <c r="H45" s="99" t="s">
        <v>57</v>
      </c>
      <c r="I45" s="140">
        <v>66500</v>
      </c>
      <c r="J45" s="140">
        <v>66500</v>
      </c>
      <c r="K45" s="371">
        <v>17639.16</v>
      </c>
      <c r="L45" s="530">
        <f t="shared" si="1"/>
        <v>0.2652505263157895</v>
      </c>
      <c r="O45" s="530"/>
    </row>
    <row r="46" spans="1:15" ht="12.75">
      <c r="A46" s="283">
        <v>46</v>
      </c>
      <c r="B46" s="495" t="s">
        <v>17</v>
      </c>
      <c r="C46" s="283">
        <v>2</v>
      </c>
      <c r="D46" s="278">
        <v>1</v>
      </c>
      <c r="E46" s="278">
        <v>8</v>
      </c>
      <c r="F46" s="268" t="s">
        <v>41</v>
      </c>
      <c r="G46" s="267" t="s">
        <v>161</v>
      </c>
      <c r="H46" s="272" t="s">
        <v>92</v>
      </c>
      <c r="I46" s="274">
        <f>+I47+I48+I49+I60+I61+I62+I63+I64</f>
        <v>6573200</v>
      </c>
      <c r="J46" s="274">
        <f>+J47+J48+J49+J60+J61+J62+J63+J64</f>
        <v>6573200</v>
      </c>
      <c r="K46" s="370">
        <f>+K47+K48+K49+K60+K61+K62+K63+K64</f>
        <v>1690888.24</v>
      </c>
      <c r="L46" s="530">
        <f t="shared" si="1"/>
        <v>0.2572397371143431</v>
      </c>
      <c r="O46" s="530"/>
    </row>
    <row r="47" spans="1:15" ht="12.75">
      <c r="A47" s="89">
        <v>46</v>
      </c>
      <c r="B47" s="494" t="s">
        <v>17</v>
      </c>
      <c r="C47" s="89">
        <v>2</v>
      </c>
      <c r="D47" s="8">
        <v>1</v>
      </c>
      <c r="E47" s="8">
        <v>8</v>
      </c>
      <c r="F47" s="37" t="s">
        <v>85</v>
      </c>
      <c r="G47" s="37" t="s">
        <v>161</v>
      </c>
      <c r="H47" s="99" t="s">
        <v>91</v>
      </c>
      <c r="I47" s="140">
        <v>82900</v>
      </c>
      <c r="J47" s="140">
        <v>82900</v>
      </c>
      <c r="K47" s="371">
        <v>17267.08</v>
      </c>
      <c r="L47" s="530">
        <f t="shared" si="1"/>
        <v>0.20828805790108568</v>
      </c>
      <c r="O47" s="530"/>
    </row>
    <row r="48" spans="1:15" ht="12.75">
      <c r="A48" s="90">
        <v>46</v>
      </c>
      <c r="B48" s="494" t="s">
        <v>17</v>
      </c>
      <c r="C48" s="89">
        <v>2</v>
      </c>
      <c r="D48" s="8">
        <v>1</v>
      </c>
      <c r="E48" s="8">
        <v>8</v>
      </c>
      <c r="F48" s="37" t="s">
        <v>86</v>
      </c>
      <c r="G48" s="37" t="s">
        <v>161</v>
      </c>
      <c r="H48" s="99" t="s">
        <v>93</v>
      </c>
      <c r="I48" s="140">
        <v>647200</v>
      </c>
      <c r="J48" s="140">
        <v>647200</v>
      </c>
      <c r="K48" s="378">
        <v>220389.21</v>
      </c>
      <c r="L48" s="530">
        <f t="shared" si="1"/>
        <v>0.34052720951792337</v>
      </c>
      <c r="O48" s="530"/>
    </row>
    <row r="49" spans="1:15" ht="12.75">
      <c r="A49" s="512">
        <v>46</v>
      </c>
      <c r="B49" s="513" t="s">
        <v>17</v>
      </c>
      <c r="C49" s="89">
        <v>2</v>
      </c>
      <c r="D49" s="8">
        <v>1</v>
      </c>
      <c r="E49" s="8">
        <v>8</v>
      </c>
      <c r="F49" s="124" t="s">
        <v>87</v>
      </c>
      <c r="G49" s="37" t="s">
        <v>161</v>
      </c>
      <c r="H49" s="123" t="s">
        <v>103</v>
      </c>
      <c r="I49" s="141">
        <f>SUM(I50:I59)</f>
        <v>701600</v>
      </c>
      <c r="J49" s="141">
        <f>SUM(J50:J59)</f>
        <v>701600</v>
      </c>
      <c r="K49" s="371">
        <f>SUM(K50:K59)</f>
        <v>115523.81</v>
      </c>
      <c r="L49" s="530">
        <f t="shared" si="1"/>
        <v>0.16465765393386544</v>
      </c>
      <c r="O49" s="530"/>
    </row>
    <row r="50" spans="1:15" ht="12.75">
      <c r="A50" s="89">
        <v>46</v>
      </c>
      <c r="B50" s="494" t="s">
        <v>17</v>
      </c>
      <c r="C50" s="89">
        <v>2</v>
      </c>
      <c r="D50" s="8">
        <v>1</v>
      </c>
      <c r="E50" s="8">
        <v>8</v>
      </c>
      <c r="F50" s="37" t="s">
        <v>87</v>
      </c>
      <c r="G50" s="37" t="s">
        <v>102</v>
      </c>
      <c r="H50" s="99" t="s">
        <v>127</v>
      </c>
      <c r="I50" s="140">
        <v>83200</v>
      </c>
      <c r="J50" s="140">
        <v>83200</v>
      </c>
      <c r="K50" s="371">
        <v>6114.87</v>
      </c>
      <c r="L50" s="530">
        <f t="shared" si="1"/>
        <v>0.07349603365384615</v>
      </c>
      <c r="O50" s="530"/>
    </row>
    <row r="51" spans="1:15" ht="12.75">
      <c r="A51" s="89">
        <v>46</v>
      </c>
      <c r="B51" s="494" t="s">
        <v>17</v>
      </c>
      <c r="C51" s="89">
        <v>2</v>
      </c>
      <c r="D51" s="8">
        <v>1</v>
      </c>
      <c r="E51" s="8">
        <v>8</v>
      </c>
      <c r="F51" s="37" t="s">
        <v>87</v>
      </c>
      <c r="G51" s="37" t="s">
        <v>101</v>
      </c>
      <c r="H51" s="99" t="s">
        <v>128</v>
      </c>
      <c r="I51" s="140">
        <v>66400</v>
      </c>
      <c r="J51" s="140">
        <v>66400</v>
      </c>
      <c r="K51" s="371">
        <v>24623.36</v>
      </c>
      <c r="L51" s="530">
        <f t="shared" si="1"/>
        <v>0.370833734939759</v>
      </c>
      <c r="O51" s="530"/>
    </row>
    <row r="52" spans="1:15" ht="12.75">
      <c r="A52" s="89">
        <v>46</v>
      </c>
      <c r="B52" s="494" t="s">
        <v>17</v>
      </c>
      <c r="C52" s="89">
        <v>2</v>
      </c>
      <c r="D52" s="8">
        <v>1</v>
      </c>
      <c r="E52" s="8">
        <v>8</v>
      </c>
      <c r="F52" s="37" t="s">
        <v>87</v>
      </c>
      <c r="G52" s="37" t="s">
        <v>100</v>
      </c>
      <c r="H52" s="99" t="s">
        <v>129</v>
      </c>
      <c r="I52" s="140">
        <v>16500</v>
      </c>
      <c r="J52" s="140">
        <v>16500</v>
      </c>
      <c r="K52" s="371">
        <v>3708.69</v>
      </c>
      <c r="L52" s="530">
        <f t="shared" si="1"/>
        <v>0.22476909090909092</v>
      </c>
      <c r="O52" s="530"/>
    </row>
    <row r="53" spans="1:15" ht="12.75">
      <c r="A53" s="89">
        <v>46</v>
      </c>
      <c r="B53" s="494" t="s">
        <v>17</v>
      </c>
      <c r="C53" s="89">
        <v>2</v>
      </c>
      <c r="D53" s="8">
        <v>1</v>
      </c>
      <c r="E53" s="8">
        <v>8</v>
      </c>
      <c r="F53" s="37" t="s">
        <v>87</v>
      </c>
      <c r="G53" s="37" t="s">
        <v>104</v>
      </c>
      <c r="H53" s="99" t="s">
        <v>130</v>
      </c>
      <c r="I53" s="140">
        <v>16600</v>
      </c>
      <c r="J53" s="140">
        <v>16600</v>
      </c>
      <c r="K53" s="371">
        <v>1815.66</v>
      </c>
      <c r="L53" s="530">
        <f t="shared" si="1"/>
        <v>0.10937710843373495</v>
      </c>
      <c r="O53" s="530"/>
    </row>
    <row r="54" spans="1:15" ht="12.75">
      <c r="A54" s="89">
        <v>46</v>
      </c>
      <c r="B54" s="494" t="s">
        <v>17</v>
      </c>
      <c r="C54" s="89">
        <v>2</v>
      </c>
      <c r="D54" s="8">
        <v>1</v>
      </c>
      <c r="E54" s="8">
        <v>8</v>
      </c>
      <c r="F54" s="37" t="s">
        <v>87</v>
      </c>
      <c r="G54" s="37" t="s">
        <v>105</v>
      </c>
      <c r="H54" s="99" t="s">
        <v>131</v>
      </c>
      <c r="I54" s="140">
        <v>232400</v>
      </c>
      <c r="J54" s="140">
        <v>232400</v>
      </c>
      <c r="K54" s="371">
        <v>52359.08</v>
      </c>
      <c r="L54" s="530">
        <f t="shared" si="1"/>
        <v>0.22529724612736662</v>
      </c>
      <c r="O54" s="530"/>
    </row>
    <row r="55" spans="1:15" ht="12.75">
      <c r="A55" s="89">
        <v>46</v>
      </c>
      <c r="B55" s="494" t="s">
        <v>17</v>
      </c>
      <c r="C55" s="89">
        <v>2</v>
      </c>
      <c r="D55" s="8">
        <v>1</v>
      </c>
      <c r="E55" s="8">
        <v>8</v>
      </c>
      <c r="F55" s="37" t="s">
        <v>87</v>
      </c>
      <c r="G55" s="37" t="s">
        <v>106</v>
      </c>
      <c r="H55" s="99" t="s">
        <v>132</v>
      </c>
      <c r="I55" s="140">
        <v>34900</v>
      </c>
      <c r="J55" s="140">
        <v>34900</v>
      </c>
      <c r="K55" s="371">
        <v>6747.67</v>
      </c>
      <c r="L55" s="530">
        <f t="shared" si="1"/>
        <v>0.19334297994269342</v>
      </c>
      <c r="O55" s="530"/>
    </row>
    <row r="56" spans="1:15" ht="12.75">
      <c r="A56" s="89">
        <v>46</v>
      </c>
      <c r="B56" s="494" t="s">
        <v>17</v>
      </c>
      <c r="C56" s="89">
        <v>2</v>
      </c>
      <c r="D56" s="8">
        <v>1</v>
      </c>
      <c r="E56" s="8">
        <v>8</v>
      </c>
      <c r="F56" s="37" t="s">
        <v>87</v>
      </c>
      <c r="G56" s="37" t="s">
        <v>107</v>
      </c>
      <c r="H56" s="99" t="s">
        <v>133</v>
      </c>
      <c r="I56" s="140">
        <v>1000</v>
      </c>
      <c r="J56" s="140">
        <v>1000</v>
      </c>
      <c r="K56" s="371">
        <v>278.9</v>
      </c>
      <c r="L56" s="530">
        <f t="shared" si="1"/>
        <v>0.2789</v>
      </c>
      <c r="O56" s="530"/>
    </row>
    <row r="57" spans="1:15" ht="12.75">
      <c r="A57" s="89">
        <v>46</v>
      </c>
      <c r="B57" s="494" t="s">
        <v>17</v>
      </c>
      <c r="C57" s="89">
        <v>2</v>
      </c>
      <c r="D57" s="8">
        <v>1</v>
      </c>
      <c r="E57" s="8">
        <v>8</v>
      </c>
      <c r="F57" s="37" t="s">
        <v>87</v>
      </c>
      <c r="G57" s="37" t="s">
        <v>108</v>
      </c>
      <c r="H57" s="99" t="s">
        <v>134</v>
      </c>
      <c r="I57" s="140">
        <v>49800</v>
      </c>
      <c r="J57" s="140">
        <v>49800</v>
      </c>
      <c r="K57" s="371">
        <v>12469.5</v>
      </c>
      <c r="L57" s="530">
        <f t="shared" si="1"/>
        <v>0.25039156626506026</v>
      </c>
      <c r="O57" s="530"/>
    </row>
    <row r="58" spans="1:15" ht="12.75">
      <c r="A58" s="89">
        <v>46</v>
      </c>
      <c r="B58" s="494" t="s">
        <v>17</v>
      </c>
      <c r="C58" s="89">
        <v>2</v>
      </c>
      <c r="D58" s="8">
        <v>1</v>
      </c>
      <c r="E58" s="8">
        <v>8</v>
      </c>
      <c r="F58" s="37" t="s">
        <v>87</v>
      </c>
      <c r="G58" s="37" t="s">
        <v>109</v>
      </c>
      <c r="H58" s="99" t="s">
        <v>135</v>
      </c>
      <c r="I58" s="140">
        <v>8300</v>
      </c>
      <c r="J58" s="140">
        <v>8300</v>
      </c>
      <c r="K58" s="371">
        <v>2806.12</v>
      </c>
      <c r="L58" s="530">
        <f t="shared" si="1"/>
        <v>0.33808674698795177</v>
      </c>
      <c r="O58" s="530"/>
    </row>
    <row r="59" spans="1:15" ht="12.75">
      <c r="A59" s="32">
        <v>46</v>
      </c>
      <c r="B59" s="496" t="s">
        <v>17</v>
      </c>
      <c r="C59" s="32">
        <v>2</v>
      </c>
      <c r="D59" s="20">
        <v>1</v>
      </c>
      <c r="E59" s="20">
        <v>8</v>
      </c>
      <c r="F59" s="387" t="s">
        <v>87</v>
      </c>
      <c r="G59" s="121" t="s">
        <v>149</v>
      </c>
      <c r="H59" s="206" t="s">
        <v>257</v>
      </c>
      <c r="I59" s="260">
        <v>192500</v>
      </c>
      <c r="J59" s="260">
        <v>192500</v>
      </c>
      <c r="K59" s="380">
        <v>4599.96</v>
      </c>
      <c r="L59" s="530">
        <f t="shared" si="1"/>
        <v>0.023895896103896103</v>
      </c>
      <c r="O59" s="530"/>
    </row>
    <row r="60" spans="1:15" ht="12.75">
      <c r="A60" s="32">
        <v>46</v>
      </c>
      <c r="B60" s="496" t="s">
        <v>17</v>
      </c>
      <c r="C60" s="32">
        <v>2</v>
      </c>
      <c r="D60" s="20">
        <v>1</v>
      </c>
      <c r="E60" s="20">
        <v>8</v>
      </c>
      <c r="F60" s="121" t="s">
        <v>88</v>
      </c>
      <c r="G60" s="121" t="s">
        <v>161</v>
      </c>
      <c r="H60" s="161" t="s">
        <v>95</v>
      </c>
      <c r="I60" s="260">
        <v>185900</v>
      </c>
      <c r="J60" s="260">
        <v>185900</v>
      </c>
      <c r="K60" s="380">
        <v>55098.35</v>
      </c>
      <c r="L60" s="530">
        <f t="shared" si="1"/>
        <v>0.2963870360408822</v>
      </c>
      <c r="O60" s="530"/>
    </row>
    <row r="61" spans="1:15" ht="12.75">
      <c r="A61" s="89">
        <v>46</v>
      </c>
      <c r="B61" s="494" t="s">
        <v>17</v>
      </c>
      <c r="C61" s="89">
        <v>2</v>
      </c>
      <c r="D61" s="8">
        <v>1</v>
      </c>
      <c r="E61" s="8">
        <v>8</v>
      </c>
      <c r="F61" s="37" t="s">
        <v>88</v>
      </c>
      <c r="G61" s="37" t="s">
        <v>100</v>
      </c>
      <c r="H61" s="99" t="s">
        <v>163</v>
      </c>
      <c r="I61" s="140">
        <v>29900</v>
      </c>
      <c r="J61" s="140">
        <v>29900</v>
      </c>
      <c r="K61" s="371">
        <v>8523.84</v>
      </c>
      <c r="L61" s="530">
        <f t="shared" si="1"/>
        <v>0.2850782608695652</v>
      </c>
      <c r="O61" s="530"/>
    </row>
    <row r="62" spans="1:15" ht="12.75">
      <c r="A62" s="89">
        <v>46</v>
      </c>
      <c r="B62" s="494" t="s">
        <v>17</v>
      </c>
      <c r="C62" s="89">
        <v>2</v>
      </c>
      <c r="D62" s="8">
        <v>1</v>
      </c>
      <c r="E62" s="8">
        <v>8</v>
      </c>
      <c r="F62" s="37" t="s">
        <v>89</v>
      </c>
      <c r="G62" s="37" t="s">
        <v>161</v>
      </c>
      <c r="H62" s="99" t="s">
        <v>96</v>
      </c>
      <c r="I62" s="140">
        <v>282100</v>
      </c>
      <c r="J62" s="140">
        <v>282100</v>
      </c>
      <c r="K62" s="371">
        <v>132471.69</v>
      </c>
      <c r="L62" s="530">
        <f t="shared" si="1"/>
        <v>0.46959124423963133</v>
      </c>
      <c r="O62" s="530"/>
    </row>
    <row r="63" spans="1:15" ht="12.75">
      <c r="A63" s="89">
        <v>46</v>
      </c>
      <c r="B63" s="494" t="s">
        <v>17</v>
      </c>
      <c r="C63" s="89">
        <v>2</v>
      </c>
      <c r="D63" s="8">
        <v>1</v>
      </c>
      <c r="E63" s="8">
        <v>8</v>
      </c>
      <c r="F63" s="37" t="s">
        <v>90</v>
      </c>
      <c r="G63" s="37" t="s">
        <v>161</v>
      </c>
      <c r="H63" s="99" t="s">
        <v>97</v>
      </c>
      <c r="I63" s="140">
        <v>132800</v>
      </c>
      <c r="J63" s="140">
        <v>132800</v>
      </c>
      <c r="K63" s="371">
        <v>109779.83</v>
      </c>
      <c r="L63" s="530">
        <f t="shared" si="1"/>
        <v>0.8266553463855422</v>
      </c>
      <c r="O63" s="530"/>
    </row>
    <row r="64" spans="1:15" ht="12.75">
      <c r="A64" s="463">
        <v>46</v>
      </c>
      <c r="B64" s="497" t="s">
        <v>17</v>
      </c>
      <c r="C64" s="463">
        <v>2</v>
      </c>
      <c r="D64" s="464">
        <v>1</v>
      </c>
      <c r="E64" s="464">
        <v>8</v>
      </c>
      <c r="F64" s="268" t="s">
        <v>78</v>
      </c>
      <c r="G64" s="267" t="s">
        <v>161</v>
      </c>
      <c r="H64" s="272" t="s">
        <v>136</v>
      </c>
      <c r="I64" s="274">
        <f>SUM(I65:I84)</f>
        <v>4510800</v>
      </c>
      <c r="J64" s="274">
        <f>SUM(J65:J84)</f>
        <v>4510800</v>
      </c>
      <c r="K64" s="370">
        <f>SUM(K65:K84)</f>
        <v>1031834.43</v>
      </c>
      <c r="L64" s="530">
        <f t="shared" si="1"/>
        <v>0.22874754588986435</v>
      </c>
      <c r="O64" s="530"/>
    </row>
    <row r="65" spans="1:15" ht="12.75">
      <c r="A65" s="89">
        <v>46</v>
      </c>
      <c r="B65" s="494" t="s">
        <v>17</v>
      </c>
      <c r="C65" s="89">
        <v>2</v>
      </c>
      <c r="D65" s="8">
        <v>1</v>
      </c>
      <c r="E65" s="8">
        <v>8</v>
      </c>
      <c r="F65" s="37" t="s">
        <v>78</v>
      </c>
      <c r="G65" s="37" t="s">
        <v>102</v>
      </c>
      <c r="H65" s="99" t="s">
        <v>137</v>
      </c>
      <c r="I65" s="140">
        <v>43200</v>
      </c>
      <c r="J65" s="140">
        <v>43200</v>
      </c>
      <c r="K65" s="371">
        <v>11598.69</v>
      </c>
      <c r="L65" s="530">
        <f t="shared" si="1"/>
        <v>0.26848819444444444</v>
      </c>
      <c r="O65" s="530"/>
    </row>
    <row r="66" spans="1:15" ht="12.75">
      <c r="A66" s="89">
        <v>46</v>
      </c>
      <c r="B66" s="494" t="s">
        <v>17</v>
      </c>
      <c r="C66" s="89">
        <v>2</v>
      </c>
      <c r="D66" s="8">
        <v>1</v>
      </c>
      <c r="E66" s="8">
        <v>8</v>
      </c>
      <c r="F66" s="37" t="s">
        <v>78</v>
      </c>
      <c r="G66" s="37" t="s">
        <v>101</v>
      </c>
      <c r="H66" s="99" t="s">
        <v>240</v>
      </c>
      <c r="I66" s="140">
        <v>149400</v>
      </c>
      <c r="J66" s="140">
        <v>149400</v>
      </c>
      <c r="K66" s="156">
        <v>0</v>
      </c>
      <c r="L66" s="530">
        <f t="shared" si="1"/>
        <v>0</v>
      </c>
      <c r="O66" s="530"/>
    </row>
    <row r="67" spans="1:15" ht="12.75">
      <c r="A67" s="90">
        <v>46</v>
      </c>
      <c r="B67" s="499" t="s">
        <v>17</v>
      </c>
      <c r="C67" s="90">
        <v>2</v>
      </c>
      <c r="D67" s="70">
        <v>1</v>
      </c>
      <c r="E67" s="70">
        <v>8</v>
      </c>
      <c r="F67" s="41" t="s">
        <v>78</v>
      </c>
      <c r="G67" s="41" t="s">
        <v>104</v>
      </c>
      <c r="H67" s="100" t="s">
        <v>138</v>
      </c>
      <c r="I67" s="142">
        <v>149400</v>
      </c>
      <c r="J67" s="142">
        <v>149400</v>
      </c>
      <c r="K67" s="451">
        <v>116167.16</v>
      </c>
      <c r="L67" s="530">
        <f t="shared" si="1"/>
        <v>0.7775579651941098</v>
      </c>
      <c r="O67" s="530"/>
    </row>
    <row r="68" spans="1:15" ht="13.5" thickBot="1">
      <c r="A68" s="96">
        <v>46</v>
      </c>
      <c r="B68" s="501" t="s">
        <v>17</v>
      </c>
      <c r="C68" s="96">
        <v>2</v>
      </c>
      <c r="D68" s="34">
        <v>1</v>
      </c>
      <c r="E68" s="34">
        <v>8</v>
      </c>
      <c r="F68" s="40" t="s">
        <v>78</v>
      </c>
      <c r="G68" s="40" t="s">
        <v>110</v>
      </c>
      <c r="H68" s="152" t="s">
        <v>139</v>
      </c>
      <c r="I68" s="258">
        <v>1005900</v>
      </c>
      <c r="J68" s="258">
        <v>1005900</v>
      </c>
      <c r="K68" s="455">
        <v>370087.28</v>
      </c>
      <c r="L68" s="530">
        <f t="shared" si="1"/>
        <v>0.36791657222387913</v>
      </c>
      <c r="O68" s="530"/>
    </row>
    <row r="69" spans="1:15" ht="12.75">
      <c r="A69" s="114">
        <v>46</v>
      </c>
      <c r="B69" s="511" t="s">
        <v>17</v>
      </c>
      <c r="C69" s="114">
        <v>2</v>
      </c>
      <c r="D69" s="154">
        <v>1</v>
      </c>
      <c r="E69" s="154">
        <v>8</v>
      </c>
      <c r="F69" s="155" t="s">
        <v>78</v>
      </c>
      <c r="G69" s="155" t="s">
        <v>105</v>
      </c>
      <c r="H69" s="98" t="s">
        <v>270</v>
      </c>
      <c r="I69" s="139">
        <v>0</v>
      </c>
      <c r="J69" s="139">
        <v>0</v>
      </c>
      <c r="K69" s="527">
        <v>44.2</v>
      </c>
      <c r="L69" s="530">
        <v>0</v>
      </c>
      <c r="O69" s="530"/>
    </row>
    <row r="70" spans="1:15" ht="12.75">
      <c r="A70" s="89">
        <v>46</v>
      </c>
      <c r="B70" s="494" t="s">
        <v>17</v>
      </c>
      <c r="C70" s="89">
        <v>2</v>
      </c>
      <c r="D70" s="8">
        <v>1</v>
      </c>
      <c r="E70" s="8">
        <v>8</v>
      </c>
      <c r="F70" s="37" t="s">
        <v>78</v>
      </c>
      <c r="G70" s="37" t="s">
        <v>159</v>
      </c>
      <c r="H70" s="99" t="s">
        <v>239</v>
      </c>
      <c r="I70" s="140">
        <v>24900</v>
      </c>
      <c r="J70" s="140">
        <v>24900</v>
      </c>
      <c r="K70" s="156">
        <v>0</v>
      </c>
      <c r="L70" s="530">
        <f t="shared" si="1"/>
        <v>0</v>
      </c>
      <c r="O70" s="530"/>
    </row>
    <row r="71" spans="1:15" ht="12.75">
      <c r="A71" s="32">
        <v>46</v>
      </c>
      <c r="B71" s="496" t="s">
        <v>17</v>
      </c>
      <c r="C71" s="32">
        <v>2</v>
      </c>
      <c r="D71" s="20">
        <v>1</v>
      </c>
      <c r="E71" s="20">
        <v>8</v>
      </c>
      <c r="F71" s="121" t="s">
        <v>78</v>
      </c>
      <c r="G71" s="121" t="s">
        <v>111</v>
      </c>
      <c r="H71" s="161" t="s">
        <v>140</v>
      </c>
      <c r="I71" s="260">
        <v>497900</v>
      </c>
      <c r="J71" s="260">
        <v>497900</v>
      </c>
      <c r="K71" s="197">
        <v>38557.28</v>
      </c>
      <c r="L71" s="530">
        <f t="shared" si="1"/>
        <v>0.07743980719019883</v>
      </c>
      <c r="O71" s="530"/>
    </row>
    <row r="72" spans="1:15" ht="12.75">
      <c r="A72" s="89">
        <v>46</v>
      </c>
      <c r="B72" s="494" t="s">
        <v>17</v>
      </c>
      <c r="C72" s="89">
        <v>2</v>
      </c>
      <c r="D72" s="8">
        <v>1</v>
      </c>
      <c r="E72" s="8">
        <v>8</v>
      </c>
      <c r="F72" s="37" t="s">
        <v>78</v>
      </c>
      <c r="G72" s="37" t="s">
        <v>112</v>
      </c>
      <c r="H72" s="99" t="s">
        <v>141</v>
      </c>
      <c r="I72" s="140">
        <v>663900</v>
      </c>
      <c r="J72" s="140">
        <v>663900</v>
      </c>
      <c r="K72" s="156">
        <v>42167.12</v>
      </c>
      <c r="L72" s="530">
        <f t="shared" si="1"/>
        <v>0.06351426419641512</v>
      </c>
      <c r="O72" s="530"/>
    </row>
    <row r="73" spans="1:15" ht="12.75">
      <c r="A73" s="89">
        <v>46</v>
      </c>
      <c r="B73" s="494" t="s">
        <v>17</v>
      </c>
      <c r="C73" s="89">
        <v>2</v>
      </c>
      <c r="D73" s="8">
        <v>1</v>
      </c>
      <c r="E73" s="8">
        <v>8</v>
      </c>
      <c r="F73" s="37" t="s">
        <v>78</v>
      </c>
      <c r="G73" s="37" t="s">
        <v>113</v>
      </c>
      <c r="H73" s="99" t="s">
        <v>142</v>
      </c>
      <c r="I73" s="140">
        <v>199200</v>
      </c>
      <c r="J73" s="140">
        <v>199200</v>
      </c>
      <c r="K73" s="156">
        <v>113998.91</v>
      </c>
      <c r="L73" s="530">
        <f t="shared" si="1"/>
        <v>0.5722836847389559</v>
      </c>
      <c r="O73" s="530"/>
    </row>
    <row r="74" spans="1:15" ht="12.75">
      <c r="A74" s="89">
        <v>46</v>
      </c>
      <c r="B74" s="494" t="s">
        <v>17</v>
      </c>
      <c r="C74" s="89">
        <v>2</v>
      </c>
      <c r="D74" s="8">
        <v>1</v>
      </c>
      <c r="E74" s="8">
        <v>8</v>
      </c>
      <c r="F74" s="37" t="s">
        <v>78</v>
      </c>
      <c r="G74" s="37" t="s">
        <v>114</v>
      </c>
      <c r="H74" s="99" t="s">
        <v>143</v>
      </c>
      <c r="I74" s="140">
        <v>700</v>
      </c>
      <c r="J74" s="140">
        <v>700</v>
      </c>
      <c r="K74" s="156">
        <v>6322.85</v>
      </c>
      <c r="L74" s="530">
        <f t="shared" si="1"/>
        <v>9.032642857142857</v>
      </c>
      <c r="O74" s="530"/>
    </row>
    <row r="75" spans="1:15" ht="12.75">
      <c r="A75" s="89">
        <v>46</v>
      </c>
      <c r="B75" s="494" t="s">
        <v>17</v>
      </c>
      <c r="C75" s="89">
        <v>2</v>
      </c>
      <c r="D75" s="8">
        <v>1</v>
      </c>
      <c r="E75" s="8">
        <v>8</v>
      </c>
      <c r="F75" s="37" t="s">
        <v>78</v>
      </c>
      <c r="G75" s="37" t="s">
        <v>109</v>
      </c>
      <c r="H75" s="99" t="s">
        <v>144</v>
      </c>
      <c r="I75" s="140">
        <v>36500</v>
      </c>
      <c r="J75" s="140">
        <v>36500</v>
      </c>
      <c r="K75" s="156">
        <v>25097.39</v>
      </c>
      <c r="L75" s="530">
        <f t="shared" si="1"/>
        <v>0.6875997260273973</v>
      </c>
      <c r="O75" s="530"/>
    </row>
    <row r="76" spans="1:15" ht="12.75">
      <c r="A76" s="89">
        <v>46</v>
      </c>
      <c r="B76" s="494" t="s">
        <v>17</v>
      </c>
      <c r="C76" s="89">
        <v>2</v>
      </c>
      <c r="D76" s="8">
        <v>1</v>
      </c>
      <c r="E76" s="8">
        <v>8</v>
      </c>
      <c r="F76" s="37" t="s">
        <v>78</v>
      </c>
      <c r="G76" s="37" t="s">
        <v>115</v>
      </c>
      <c r="H76" s="99" t="s">
        <v>145</v>
      </c>
      <c r="I76" s="140">
        <v>829800</v>
      </c>
      <c r="J76" s="140">
        <v>829800</v>
      </c>
      <c r="K76" s="156">
        <v>55595.48</v>
      </c>
      <c r="L76" s="530">
        <f t="shared" si="1"/>
        <v>0.06699865027717522</v>
      </c>
      <c r="O76" s="530"/>
    </row>
    <row r="77" spans="1:15" ht="12.75">
      <c r="A77" s="89">
        <v>46</v>
      </c>
      <c r="B77" s="494" t="s">
        <v>17</v>
      </c>
      <c r="C77" s="89">
        <v>2</v>
      </c>
      <c r="D77" s="8">
        <v>1</v>
      </c>
      <c r="E77" s="8">
        <v>8</v>
      </c>
      <c r="F77" s="37" t="s">
        <v>78</v>
      </c>
      <c r="G77" s="37" t="s">
        <v>238</v>
      </c>
      <c r="H77" s="99" t="s">
        <v>260</v>
      </c>
      <c r="I77" s="140">
        <v>0</v>
      </c>
      <c r="J77" s="140">
        <v>0</v>
      </c>
      <c r="K77" s="156">
        <v>11980.36</v>
      </c>
      <c r="L77" s="530">
        <v>0</v>
      </c>
      <c r="O77" s="530"/>
    </row>
    <row r="78" spans="1:15" ht="12.75">
      <c r="A78" s="89">
        <v>46</v>
      </c>
      <c r="B78" s="494" t="s">
        <v>17</v>
      </c>
      <c r="C78" s="89">
        <v>2</v>
      </c>
      <c r="D78" s="8">
        <v>1</v>
      </c>
      <c r="E78" s="8">
        <v>8</v>
      </c>
      <c r="F78" s="37" t="s">
        <v>78</v>
      </c>
      <c r="G78" s="37" t="s">
        <v>160</v>
      </c>
      <c r="H78" s="99" t="s">
        <v>241</v>
      </c>
      <c r="I78" s="140">
        <v>500</v>
      </c>
      <c r="J78" s="140">
        <v>500</v>
      </c>
      <c r="K78" s="156">
        <v>0</v>
      </c>
      <c r="L78" s="530">
        <f t="shared" si="1"/>
        <v>0</v>
      </c>
      <c r="O78" s="530"/>
    </row>
    <row r="79" spans="1:15" ht="12.75">
      <c r="A79" s="89">
        <v>46</v>
      </c>
      <c r="B79" s="494" t="s">
        <v>17</v>
      </c>
      <c r="C79" s="89">
        <v>2</v>
      </c>
      <c r="D79" s="8">
        <v>1</v>
      </c>
      <c r="E79" s="8">
        <v>8</v>
      </c>
      <c r="F79" s="37" t="s">
        <v>78</v>
      </c>
      <c r="G79" s="37" t="s">
        <v>224</v>
      </c>
      <c r="H79" s="99" t="s">
        <v>242</v>
      </c>
      <c r="I79" s="140">
        <v>172600</v>
      </c>
      <c r="J79" s="140">
        <v>172600</v>
      </c>
      <c r="K79" s="156">
        <v>7321.31</v>
      </c>
      <c r="L79" s="530">
        <f t="shared" si="1"/>
        <v>0.04241778679026652</v>
      </c>
      <c r="O79" s="530"/>
    </row>
    <row r="80" spans="1:15" ht="12.75">
      <c r="A80" s="89">
        <v>46</v>
      </c>
      <c r="B80" s="494" t="s">
        <v>17</v>
      </c>
      <c r="C80" s="89">
        <v>2</v>
      </c>
      <c r="D80" s="8">
        <v>1</v>
      </c>
      <c r="E80" s="8">
        <v>8</v>
      </c>
      <c r="F80" s="37" t="s">
        <v>78</v>
      </c>
      <c r="G80" s="37" t="s">
        <v>237</v>
      </c>
      <c r="H80" s="99" t="s">
        <v>291</v>
      </c>
      <c r="I80" s="140">
        <v>0</v>
      </c>
      <c r="J80" s="140">
        <v>0</v>
      </c>
      <c r="K80" s="156">
        <v>6448.03</v>
      </c>
      <c r="L80" s="530">
        <v>0</v>
      </c>
      <c r="O80" s="530"/>
    </row>
    <row r="81" spans="1:15" ht="12.75">
      <c r="A81" s="89">
        <v>46</v>
      </c>
      <c r="B81" s="494" t="s">
        <v>17</v>
      </c>
      <c r="C81" s="89">
        <v>2</v>
      </c>
      <c r="D81" s="8">
        <v>1</v>
      </c>
      <c r="E81" s="8">
        <v>8</v>
      </c>
      <c r="F81" s="37" t="s">
        <v>78</v>
      </c>
      <c r="G81" s="37" t="s">
        <v>116</v>
      </c>
      <c r="H81" s="99" t="s">
        <v>146</v>
      </c>
      <c r="I81" s="140">
        <v>73000</v>
      </c>
      <c r="J81" s="140">
        <v>73000</v>
      </c>
      <c r="K81" s="156">
        <v>4808.04</v>
      </c>
      <c r="L81" s="530">
        <f t="shared" si="1"/>
        <v>0.06586356164383561</v>
      </c>
      <c r="O81" s="530"/>
    </row>
    <row r="82" spans="1:15" ht="12.75">
      <c r="A82" s="89">
        <v>46</v>
      </c>
      <c r="B82" s="494" t="s">
        <v>17</v>
      </c>
      <c r="C82" s="89">
        <v>2</v>
      </c>
      <c r="D82" s="8">
        <v>1</v>
      </c>
      <c r="E82" s="8">
        <v>8</v>
      </c>
      <c r="F82" s="37" t="s">
        <v>78</v>
      </c>
      <c r="G82" s="37" t="s">
        <v>117</v>
      </c>
      <c r="H82" s="99" t="s">
        <v>147</v>
      </c>
      <c r="I82" s="140">
        <v>0</v>
      </c>
      <c r="J82" s="140">
        <v>0</v>
      </c>
      <c r="K82" s="156">
        <v>4946.25</v>
      </c>
      <c r="L82" s="530">
        <v>0</v>
      </c>
      <c r="O82" s="530"/>
    </row>
    <row r="83" spans="1:15" ht="12.75">
      <c r="A83" s="89">
        <v>46</v>
      </c>
      <c r="B83" s="494" t="s">
        <v>17</v>
      </c>
      <c r="C83" s="89">
        <v>2</v>
      </c>
      <c r="D83" s="8">
        <v>1</v>
      </c>
      <c r="E83" s="8">
        <v>8</v>
      </c>
      <c r="F83" s="37" t="s">
        <v>78</v>
      </c>
      <c r="G83" s="37" t="s">
        <v>118</v>
      </c>
      <c r="H83" s="99" t="s">
        <v>148</v>
      </c>
      <c r="I83" s="140">
        <v>497900</v>
      </c>
      <c r="J83" s="140">
        <v>497900</v>
      </c>
      <c r="K83" s="156">
        <v>178680.35</v>
      </c>
      <c r="L83" s="530">
        <f t="shared" si="1"/>
        <v>0.35886794537055633</v>
      </c>
      <c r="O83" s="530"/>
    </row>
    <row r="84" spans="1:15" ht="12.75">
      <c r="A84" s="89">
        <v>46</v>
      </c>
      <c r="B84" s="494" t="s">
        <v>17</v>
      </c>
      <c r="C84" s="89">
        <v>2</v>
      </c>
      <c r="D84" s="8">
        <v>1</v>
      </c>
      <c r="E84" s="8">
        <v>8</v>
      </c>
      <c r="F84" s="37" t="s">
        <v>78</v>
      </c>
      <c r="G84" s="37" t="s">
        <v>149</v>
      </c>
      <c r="H84" s="99" t="s">
        <v>257</v>
      </c>
      <c r="I84" s="140">
        <v>166000</v>
      </c>
      <c r="J84" s="140">
        <v>166000</v>
      </c>
      <c r="K84" s="156">
        <v>38013.73</v>
      </c>
      <c r="L84" s="530">
        <f t="shared" si="1"/>
        <v>0.22899837349397592</v>
      </c>
      <c r="O84" s="530"/>
    </row>
    <row r="85" spans="1:15" ht="12.75">
      <c r="A85" s="283">
        <v>46</v>
      </c>
      <c r="B85" s="495" t="s">
        <v>17</v>
      </c>
      <c r="C85" s="283">
        <v>2</v>
      </c>
      <c r="D85" s="278">
        <v>1</v>
      </c>
      <c r="E85" s="278">
        <v>8</v>
      </c>
      <c r="F85" s="268" t="s">
        <v>181</v>
      </c>
      <c r="G85" s="268" t="s">
        <v>161</v>
      </c>
      <c r="H85" s="272" t="s">
        <v>184</v>
      </c>
      <c r="I85" s="286">
        <f>SUM(I86:I87)+I94</f>
        <v>6560900</v>
      </c>
      <c r="J85" s="286">
        <f>SUM(J86:J87)+J94</f>
        <v>6560900</v>
      </c>
      <c r="K85" s="450">
        <f>SUM(K86:K87)</f>
        <v>5333209.2700000005</v>
      </c>
      <c r="L85" s="530">
        <f t="shared" si="1"/>
        <v>0.8128776951332897</v>
      </c>
      <c r="O85" s="530"/>
    </row>
    <row r="86" spans="1:15" ht="12.75">
      <c r="A86" s="89">
        <v>46</v>
      </c>
      <c r="B86" s="494" t="s">
        <v>17</v>
      </c>
      <c r="C86" s="89">
        <v>2</v>
      </c>
      <c r="D86" s="8">
        <v>1</v>
      </c>
      <c r="E86" s="8">
        <v>8</v>
      </c>
      <c r="F86" s="37" t="s">
        <v>42</v>
      </c>
      <c r="G86" s="37" t="s">
        <v>105</v>
      </c>
      <c r="H86" s="99" t="s">
        <v>244</v>
      </c>
      <c r="I86" s="140">
        <v>4979100</v>
      </c>
      <c r="J86" s="140">
        <v>4979100</v>
      </c>
      <c r="K86" s="156">
        <v>4979087.83</v>
      </c>
      <c r="L86" s="530">
        <f t="shared" si="1"/>
        <v>0.9999975557831737</v>
      </c>
      <c r="O86" s="530"/>
    </row>
    <row r="87" spans="1:15" ht="12.75">
      <c r="A87" s="89">
        <v>46</v>
      </c>
      <c r="B87" s="494" t="s">
        <v>17</v>
      </c>
      <c r="C87" s="89">
        <v>2</v>
      </c>
      <c r="D87" s="8">
        <v>1</v>
      </c>
      <c r="E87" s="8">
        <v>8</v>
      </c>
      <c r="F87" s="124" t="s">
        <v>43</v>
      </c>
      <c r="G87" s="124" t="s">
        <v>161</v>
      </c>
      <c r="H87" s="123" t="s">
        <v>119</v>
      </c>
      <c r="I87" s="141">
        <f>SUM(I88:I93)</f>
        <v>1318000</v>
      </c>
      <c r="J87" s="141">
        <f>SUM(J88:J93)</f>
        <v>1318000</v>
      </c>
      <c r="K87" s="156">
        <f>SUM(K88:K94)</f>
        <v>354121.44</v>
      </c>
      <c r="L87" s="530">
        <f t="shared" si="1"/>
        <v>0.2686809104704097</v>
      </c>
      <c r="O87" s="530"/>
    </row>
    <row r="88" spans="1:15" ht="12.75">
      <c r="A88" s="89">
        <v>46</v>
      </c>
      <c r="B88" s="494" t="s">
        <v>17</v>
      </c>
      <c r="C88" s="89">
        <v>2</v>
      </c>
      <c r="D88" s="8">
        <v>1</v>
      </c>
      <c r="E88" s="8">
        <v>8</v>
      </c>
      <c r="F88" s="37" t="s">
        <v>43</v>
      </c>
      <c r="G88" s="37" t="s">
        <v>105</v>
      </c>
      <c r="H88" s="99" t="s">
        <v>152</v>
      </c>
      <c r="I88" s="140">
        <v>1200</v>
      </c>
      <c r="J88" s="140">
        <v>1200</v>
      </c>
      <c r="K88" s="156">
        <v>0</v>
      </c>
      <c r="L88" s="530">
        <f t="shared" si="1"/>
        <v>0</v>
      </c>
      <c r="O88" s="530"/>
    </row>
    <row r="89" spans="1:15" ht="12.75">
      <c r="A89" s="89">
        <v>46</v>
      </c>
      <c r="B89" s="494" t="s">
        <v>17</v>
      </c>
      <c r="C89" s="89">
        <v>2</v>
      </c>
      <c r="D89" s="8">
        <v>1</v>
      </c>
      <c r="E89" s="8">
        <v>8</v>
      </c>
      <c r="F89" s="37" t="s">
        <v>43</v>
      </c>
      <c r="G89" s="37" t="s">
        <v>112</v>
      </c>
      <c r="H89" s="99" t="s">
        <v>153</v>
      </c>
      <c r="I89" s="140">
        <v>83000</v>
      </c>
      <c r="J89" s="140">
        <v>83000</v>
      </c>
      <c r="K89" s="156">
        <v>24903.74</v>
      </c>
      <c r="L89" s="530">
        <f t="shared" si="1"/>
        <v>0.3000450602409639</v>
      </c>
      <c r="O89" s="530"/>
    </row>
    <row r="90" spans="1:15" ht="12.75">
      <c r="A90" s="89">
        <v>46</v>
      </c>
      <c r="B90" s="494" t="s">
        <v>17</v>
      </c>
      <c r="C90" s="89">
        <v>2</v>
      </c>
      <c r="D90" s="8">
        <v>1</v>
      </c>
      <c r="E90" s="8">
        <v>8</v>
      </c>
      <c r="F90" s="37" t="s">
        <v>43</v>
      </c>
      <c r="G90" s="37" t="s">
        <v>108</v>
      </c>
      <c r="H90" s="99" t="s">
        <v>158</v>
      </c>
      <c r="I90" s="140">
        <v>57000</v>
      </c>
      <c r="J90" s="140">
        <v>57000</v>
      </c>
      <c r="K90" s="156">
        <v>8828</v>
      </c>
      <c r="L90" s="530">
        <f t="shared" si="1"/>
        <v>0.15487719298245614</v>
      </c>
      <c r="O90" s="530"/>
    </row>
    <row r="91" spans="1:15" ht="12.75">
      <c r="A91" s="89">
        <v>46</v>
      </c>
      <c r="B91" s="494" t="s">
        <v>17</v>
      </c>
      <c r="C91" s="89">
        <v>2</v>
      </c>
      <c r="D91" s="8">
        <v>1</v>
      </c>
      <c r="E91" s="8">
        <v>8</v>
      </c>
      <c r="F91" s="37" t="s">
        <v>43</v>
      </c>
      <c r="G91" s="37" t="s">
        <v>113</v>
      </c>
      <c r="H91" s="99" t="s">
        <v>154</v>
      </c>
      <c r="I91" s="140">
        <v>1161800</v>
      </c>
      <c r="J91" s="140">
        <v>1161800</v>
      </c>
      <c r="K91" s="156">
        <v>311024.94</v>
      </c>
      <c r="L91" s="530">
        <f t="shared" si="1"/>
        <v>0.2677095369254605</v>
      </c>
      <c r="O91" s="530"/>
    </row>
    <row r="92" spans="1:15" ht="12.75">
      <c r="A92" s="89">
        <v>46</v>
      </c>
      <c r="B92" s="494" t="s">
        <v>17</v>
      </c>
      <c r="C92" s="89">
        <v>2</v>
      </c>
      <c r="D92" s="8">
        <v>1</v>
      </c>
      <c r="E92" s="8">
        <v>8</v>
      </c>
      <c r="F92" s="37" t="s">
        <v>43</v>
      </c>
      <c r="G92" s="37" t="s">
        <v>114</v>
      </c>
      <c r="H92" s="99" t="s">
        <v>155</v>
      </c>
      <c r="I92" s="140">
        <v>13300</v>
      </c>
      <c r="J92" s="140">
        <v>13300</v>
      </c>
      <c r="K92" s="156">
        <v>9364.76</v>
      </c>
      <c r="L92" s="530">
        <f t="shared" si="1"/>
        <v>0.7041172932330827</v>
      </c>
      <c r="O92" s="530"/>
    </row>
    <row r="93" spans="1:15" ht="12.75">
      <c r="A93" s="90">
        <v>46</v>
      </c>
      <c r="B93" s="499" t="s">
        <v>17</v>
      </c>
      <c r="C93" s="90">
        <v>2</v>
      </c>
      <c r="D93" s="70">
        <v>1</v>
      </c>
      <c r="E93" s="70">
        <v>8</v>
      </c>
      <c r="F93" s="41" t="s">
        <v>43</v>
      </c>
      <c r="G93" s="41" t="s">
        <v>287</v>
      </c>
      <c r="H93" s="100" t="s">
        <v>288</v>
      </c>
      <c r="I93" s="142">
        <v>1700</v>
      </c>
      <c r="J93" s="142">
        <v>1700</v>
      </c>
      <c r="K93" s="451">
        <v>0</v>
      </c>
      <c r="L93" s="530">
        <f t="shared" si="1"/>
        <v>0</v>
      </c>
      <c r="O93" s="530"/>
    </row>
    <row r="94" spans="1:15" ht="12.75">
      <c r="A94" s="90">
        <v>46</v>
      </c>
      <c r="B94" s="499" t="s">
        <v>17</v>
      </c>
      <c r="C94" s="90">
        <v>2</v>
      </c>
      <c r="D94" s="70">
        <v>1</v>
      </c>
      <c r="E94" s="70">
        <v>8</v>
      </c>
      <c r="F94" s="41" t="s">
        <v>289</v>
      </c>
      <c r="G94" s="41" t="s">
        <v>161</v>
      </c>
      <c r="H94" s="100" t="s">
        <v>290</v>
      </c>
      <c r="I94" s="142">
        <v>263800</v>
      </c>
      <c r="J94" s="142">
        <v>263800</v>
      </c>
      <c r="K94" s="451">
        <v>0</v>
      </c>
      <c r="L94" s="530">
        <v>0</v>
      </c>
      <c r="O94" s="530"/>
    </row>
    <row r="95" spans="1:15" ht="14.25">
      <c r="A95" s="339">
        <v>46</v>
      </c>
      <c r="B95" s="500" t="s">
        <v>17</v>
      </c>
      <c r="C95" s="339">
        <v>2</v>
      </c>
      <c r="D95" s="296">
        <v>1</v>
      </c>
      <c r="E95" s="296">
        <v>8</v>
      </c>
      <c r="F95" s="297" t="s">
        <v>170</v>
      </c>
      <c r="G95" s="297" t="s">
        <v>161</v>
      </c>
      <c r="H95" s="298" t="s">
        <v>185</v>
      </c>
      <c r="I95" s="299">
        <f>SUM(I96,I100,I101:I102)</f>
        <v>1577800</v>
      </c>
      <c r="J95" s="299">
        <f>SUM(J96,J100,J101:J102)</f>
        <v>1577800</v>
      </c>
      <c r="K95" s="557">
        <f>SUM(K96,K100,K101:K102,K99)</f>
        <v>156374.68</v>
      </c>
      <c r="L95" s="530">
        <f t="shared" si="1"/>
        <v>0.09910931677018633</v>
      </c>
      <c r="O95" s="530"/>
    </row>
    <row r="96" spans="1:15" ht="12.75">
      <c r="A96" s="89">
        <v>46</v>
      </c>
      <c r="B96" s="494" t="s">
        <v>17</v>
      </c>
      <c r="C96" s="89">
        <v>2</v>
      </c>
      <c r="D96" s="8">
        <v>1</v>
      </c>
      <c r="E96" s="8">
        <v>8</v>
      </c>
      <c r="F96" s="124" t="s">
        <v>44</v>
      </c>
      <c r="G96" s="124" t="s">
        <v>161</v>
      </c>
      <c r="H96" s="123" t="s">
        <v>248</v>
      </c>
      <c r="I96" s="449">
        <f>SUM(I97,I98)</f>
        <v>232400</v>
      </c>
      <c r="J96" s="449">
        <f>SUM(J97,J98)</f>
        <v>232400</v>
      </c>
      <c r="K96" s="453">
        <f>K97+K98</f>
        <v>26411.88</v>
      </c>
      <c r="L96" s="530">
        <f t="shared" si="1"/>
        <v>0.11364836488812392</v>
      </c>
      <c r="O96" s="530"/>
    </row>
    <row r="97" spans="1:15" ht="14.25">
      <c r="A97" s="30">
        <v>46</v>
      </c>
      <c r="B97" s="17" t="s">
        <v>17</v>
      </c>
      <c r="C97" s="30">
        <v>2</v>
      </c>
      <c r="D97" s="27">
        <v>1</v>
      </c>
      <c r="E97" s="27">
        <v>8</v>
      </c>
      <c r="F97" s="552" t="s">
        <v>44</v>
      </c>
      <c r="G97" s="447" t="s">
        <v>102</v>
      </c>
      <c r="H97" s="177" t="s">
        <v>246</v>
      </c>
      <c r="I97" s="461">
        <v>166000</v>
      </c>
      <c r="J97" s="461">
        <v>166000</v>
      </c>
      <c r="K97" s="454">
        <v>538.88</v>
      </c>
      <c r="L97" s="530">
        <v>0</v>
      </c>
      <c r="O97" s="530"/>
    </row>
    <row r="98" spans="1:15" ht="12.75">
      <c r="A98" s="89">
        <v>46</v>
      </c>
      <c r="B98" s="494" t="s">
        <v>17</v>
      </c>
      <c r="C98" s="89">
        <v>2</v>
      </c>
      <c r="D98" s="8">
        <v>1</v>
      </c>
      <c r="E98" s="8">
        <v>8</v>
      </c>
      <c r="F98" s="37" t="s">
        <v>44</v>
      </c>
      <c r="G98" s="37" t="s">
        <v>100</v>
      </c>
      <c r="H98" s="99" t="s">
        <v>247</v>
      </c>
      <c r="I98" s="140">
        <v>66400</v>
      </c>
      <c r="J98" s="140">
        <v>66400</v>
      </c>
      <c r="K98" s="156">
        <v>25873</v>
      </c>
      <c r="L98" s="530">
        <v>0</v>
      </c>
      <c r="O98" s="530"/>
    </row>
    <row r="99" spans="1:15" ht="12.75">
      <c r="A99" s="89">
        <v>46</v>
      </c>
      <c r="B99" s="494" t="s">
        <v>17</v>
      </c>
      <c r="C99" s="89">
        <v>2</v>
      </c>
      <c r="D99" s="8">
        <v>1</v>
      </c>
      <c r="E99" s="8">
        <v>8</v>
      </c>
      <c r="F99" s="37" t="s">
        <v>297</v>
      </c>
      <c r="G99" s="37" t="s">
        <v>161</v>
      </c>
      <c r="H99" s="99" t="s">
        <v>298</v>
      </c>
      <c r="I99" s="140">
        <v>0</v>
      </c>
      <c r="J99" s="140">
        <v>0</v>
      </c>
      <c r="K99" s="156">
        <v>88000</v>
      </c>
      <c r="L99" s="530"/>
      <c r="O99" s="530"/>
    </row>
    <row r="100" spans="1:15" ht="12.75">
      <c r="A100" s="89">
        <v>46</v>
      </c>
      <c r="B100" s="494" t="s">
        <v>17</v>
      </c>
      <c r="C100" s="89">
        <v>2</v>
      </c>
      <c r="D100" s="8">
        <v>1</v>
      </c>
      <c r="E100" s="8">
        <v>8</v>
      </c>
      <c r="F100" s="37" t="s">
        <v>45</v>
      </c>
      <c r="G100" s="37" t="s">
        <v>161</v>
      </c>
      <c r="H100" s="99" t="s">
        <v>54</v>
      </c>
      <c r="I100" s="140">
        <v>465800</v>
      </c>
      <c r="J100" s="140">
        <v>465800</v>
      </c>
      <c r="K100" s="156">
        <v>41962.8</v>
      </c>
      <c r="L100" s="530">
        <f t="shared" si="1"/>
        <v>0.09008759124087592</v>
      </c>
      <c r="O100" s="530"/>
    </row>
    <row r="101" spans="1:15" ht="12.75">
      <c r="A101" s="89">
        <v>46</v>
      </c>
      <c r="B101" s="494" t="s">
        <v>17</v>
      </c>
      <c r="C101" s="89">
        <v>2</v>
      </c>
      <c r="D101" s="8">
        <v>1</v>
      </c>
      <c r="E101" s="8">
        <v>8</v>
      </c>
      <c r="F101" s="37" t="s">
        <v>46</v>
      </c>
      <c r="G101" s="37" t="s">
        <v>161</v>
      </c>
      <c r="H101" s="99" t="s">
        <v>55</v>
      </c>
      <c r="I101" s="140">
        <v>298700</v>
      </c>
      <c r="J101" s="140">
        <v>298700</v>
      </c>
      <c r="K101" s="156">
        <v>0</v>
      </c>
      <c r="L101" s="530">
        <f t="shared" si="1"/>
        <v>0</v>
      </c>
      <c r="O101" s="530"/>
    </row>
    <row r="102" spans="1:15" ht="13.5" thickBot="1">
      <c r="A102" s="96">
        <v>46</v>
      </c>
      <c r="B102" s="501" t="s">
        <v>17</v>
      </c>
      <c r="C102" s="329">
        <v>2</v>
      </c>
      <c r="D102" s="35">
        <v>1</v>
      </c>
      <c r="E102" s="35">
        <v>8</v>
      </c>
      <c r="F102" s="40" t="s">
        <v>47</v>
      </c>
      <c r="G102" s="40" t="s">
        <v>161</v>
      </c>
      <c r="H102" s="152" t="s">
        <v>56</v>
      </c>
      <c r="I102" s="258">
        <v>580900</v>
      </c>
      <c r="J102" s="258">
        <v>580900</v>
      </c>
      <c r="K102" s="455">
        <v>0</v>
      </c>
      <c r="L102" s="530">
        <f>K102/J102</f>
        <v>0</v>
      </c>
      <c r="O102" s="530"/>
    </row>
    <row r="103" spans="1:15" ht="15.75" thickBot="1">
      <c r="A103" s="301"/>
      <c r="B103" s="302"/>
      <c r="C103" s="506"/>
      <c r="D103" s="303" t="s">
        <v>8</v>
      </c>
      <c r="E103" s="302"/>
      <c r="F103" s="304"/>
      <c r="G103" s="305"/>
      <c r="H103" s="306"/>
      <c r="I103" s="307">
        <f>SUM(I37,I95)</f>
        <v>19994400</v>
      </c>
      <c r="J103" s="307">
        <f>SUM(J37,J95)</f>
        <v>19994400</v>
      </c>
      <c r="K103" s="383">
        <f>SUM(K37,K95)</f>
        <v>9656856.690000001</v>
      </c>
      <c r="L103" s="530">
        <f>K103/J103</f>
        <v>0.48297806835914064</v>
      </c>
      <c r="O103" s="530"/>
    </row>
    <row r="104" spans="1:13" ht="12.75">
      <c r="A104" s="2" t="s">
        <v>67</v>
      </c>
      <c r="B104" s="2"/>
      <c r="C104" s="2"/>
      <c r="D104" s="2"/>
      <c r="E104" s="2"/>
      <c r="F104" s="2"/>
      <c r="G104" s="2"/>
      <c r="H104" s="2"/>
      <c r="I104" s="2"/>
      <c r="J104" s="569" t="s">
        <v>299</v>
      </c>
      <c r="K104" s="569"/>
      <c r="L104" s="2"/>
      <c r="M104" s="2"/>
    </row>
    <row r="105" spans="1:1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7" ht="12.75">
      <c r="H107" s="40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&amp;CStrana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L23"/>
  <sheetViews>
    <sheetView zoomScalePageLayoutView="0" workbookViewId="0" topLeftCell="A1">
      <selection activeCell="G35" sqref="G35"/>
    </sheetView>
  </sheetViews>
  <sheetFormatPr defaultColWidth="9.140625" defaultRowHeight="12.75"/>
  <cols>
    <col min="1" max="1" width="4.8515625" style="0" customWidth="1"/>
    <col min="2" max="2" width="7.140625" style="0" customWidth="1"/>
    <col min="3" max="3" width="10.8515625" style="0" customWidth="1"/>
    <col min="4" max="4" width="26.140625" style="0" customWidth="1"/>
    <col min="5" max="5" width="10.28125" style="0" customWidth="1"/>
    <col min="6" max="6" width="10.421875" style="0" customWidth="1"/>
    <col min="7" max="7" width="15.140625" style="0" customWidth="1"/>
    <col min="8" max="8" width="13.57421875" style="0" customWidth="1"/>
    <col min="10" max="10" width="10.57421875" style="0" customWidth="1"/>
    <col min="11" max="11" width="13.57421875" style="0" customWidth="1"/>
  </cols>
  <sheetData>
    <row r="2" spans="2:9" ht="15.75">
      <c r="B2" s="1" t="s">
        <v>250</v>
      </c>
      <c r="C2" s="1"/>
      <c r="E2" s="1"/>
      <c r="F2" s="1"/>
      <c r="I2" s="5"/>
    </row>
    <row r="3" spans="1:12" ht="13.5" thickBot="1">
      <c r="A3" s="6"/>
      <c r="B3" s="9"/>
      <c r="C3" s="9"/>
      <c r="D3" s="9"/>
      <c r="E3" s="9"/>
      <c r="F3" s="9"/>
      <c r="G3" s="368" t="s">
        <v>285</v>
      </c>
      <c r="H3" s="6"/>
      <c r="I3" s="9"/>
      <c r="J3" s="6"/>
      <c r="K3" s="6"/>
      <c r="L3" s="6"/>
    </row>
    <row r="4" spans="1:12" ht="13.5" thickBot="1">
      <c r="A4" s="110"/>
      <c r="B4" s="477" t="s">
        <v>262</v>
      </c>
      <c r="C4" s="477"/>
      <c r="D4" s="478"/>
      <c r="E4" s="4"/>
      <c r="F4" s="23"/>
      <c r="G4" s="256"/>
      <c r="H4" s="6"/>
      <c r="I4" s="354"/>
      <c r="J4" s="2"/>
      <c r="K4" s="2"/>
      <c r="L4" s="2"/>
    </row>
    <row r="5" spans="1:12" ht="12.75">
      <c r="A5" s="115" t="s">
        <v>22</v>
      </c>
      <c r="B5" s="111" t="s">
        <v>0</v>
      </c>
      <c r="C5" s="118" t="s">
        <v>2</v>
      </c>
      <c r="D5" s="43" t="s">
        <v>4</v>
      </c>
      <c r="E5" s="138" t="s">
        <v>23</v>
      </c>
      <c r="F5" s="138" t="s">
        <v>6</v>
      </c>
      <c r="G5" s="135" t="s">
        <v>7</v>
      </c>
      <c r="H5" s="6"/>
      <c r="I5" s="6"/>
      <c r="J5" s="6"/>
      <c r="K5" s="6"/>
      <c r="L5" s="6"/>
    </row>
    <row r="6" spans="1:12" ht="12.75">
      <c r="A6" s="32"/>
      <c r="B6" s="7"/>
      <c r="C6" s="26"/>
      <c r="D6" s="26"/>
      <c r="E6" s="145" t="s">
        <v>24</v>
      </c>
      <c r="F6" s="145" t="s">
        <v>25</v>
      </c>
      <c r="G6" s="135" t="s">
        <v>295</v>
      </c>
      <c r="H6" s="6"/>
      <c r="I6" s="12"/>
      <c r="J6" s="6"/>
      <c r="K6" s="6"/>
      <c r="L6" s="6"/>
    </row>
    <row r="7" spans="1:12" ht="15.75" thickBot="1">
      <c r="A7" s="96" t="s">
        <v>1</v>
      </c>
      <c r="B7" s="106" t="s">
        <v>3</v>
      </c>
      <c r="C7" s="35" t="s">
        <v>5</v>
      </c>
      <c r="D7" s="128" t="s">
        <v>14</v>
      </c>
      <c r="E7" s="136">
        <v>1</v>
      </c>
      <c r="F7" s="136">
        <v>2</v>
      </c>
      <c r="G7" s="389">
        <v>3</v>
      </c>
      <c r="H7" s="6"/>
      <c r="I7" s="14"/>
      <c r="J7" s="2"/>
      <c r="K7" s="2"/>
      <c r="L7" s="462"/>
    </row>
    <row r="8" spans="1:12" ht="15.75" thickBot="1">
      <c r="A8" s="535">
        <v>46</v>
      </c>
      <c r="B8" s="536">
        <v>400</v>
      </c>
      <c r="C8" s="537" t="s">
        <v>161</v>
      </c>
      <c r="D8" s="538" t="s">
        <v>197</v>
      </c>
      <c r="E8" s="539">
        <f>SUM(E9,E12)</f>
        <v>431500</v>
      </c>
      <c r="F8" s="540">
        <f>SUM(F9,F12)</f>
        <v>431500</v>
      </c>
      <c r="G8" s="551">
        <f>SUM(G9:G12)</f>
        <v>8199199.48</v>
      </c>
      <c r="H8" s="543"/>
      <c r="I8" s="14"/>
      <c r="J8" s="2"/>
      <c r="K8" s="2"/>
      <c r="L8" s="460"/>
    </row>
    <row r="9" spans="1:12" ht="15.75">
      <c r="A9" s="32">
        <v>46</v>
      </c>
      <c r="B9" s="102">
        <v>440</v>
      </c>
      <c r="C9" s="205" t="s">
        <v>161</v>
      </c>
      <c r="D9" s="146" t="s">
        <v>59</v>
      </c>
      <c r="E9" s="468">
        <v>431500</v>
      </c>
      <c r="F9" s="468">
        <v>431500</v>
      </c>
      <c r="G9" s="548">
        <v>85275.18</v>
      </c>
      <c r="H9" s="544"/>
      <c r="I9" s="530"/>
      <c r="J9" s="2"/>
      <c r="K9" s="2"/>
      <c r="L9" s="459"/>
    </row>
    <row r="10" spans="1:12" ht="14.25">
      <c r="A10" s="119"/>
      <c r="B10" s="103"/>
      <c r="C10" s="315"/>
      <c r="D10" s="149" t="s">
        <v>60</v>
      </c>
      <c r="E10" s="469"/>
      <c r="F10" s="141"/>
      <c r="G10" s="546"/>
      <c r="H10" s="544"/>
      <c r="I10" s="87"/>
      <c r="J10" s="2"/>
      <c r="K10" s="2"/>
      <c r="L10" s="87"/>
    </row>
    <row r="11" spans="1:12" ht="14.25">
      <c r="A11" s="90">
        <v>46</v>
      </c>
      <c r="B11" s="105">
        <v>453</v>
      </c>
      <c r="C11" s="533" t="s">
        <v>161</v>
      </c>
      <c r="D11" s="482" t="s">
        <v>282</v>
      </c>
      <c r="E11" s="469">
        <v>0</v>
      </c>
      <c r="F11" s="141">
        <v>0</v>
      </c>
      <c r="G11" s="542">
        <v>7051323.65</v>
      </c>
      <c r="H11" s="544"/>
      <c r="I11" s="87"/>
      <c r="J11" s="2"/>
      <c r="K11" s="2"/>
      <c r="L11" s="87"/>
    </row>
    <row r="12" spans="1:12" ht="13.5" thickBot="1">
      <c r="A12" s="90">
        <v>46</v>
      </c>
      <c r="B12" s="105">
        <v>456</v>
      </c>
      <c r="C12" s="479" t="s">
        <v>161</v>
      </c>
      <c r="D12" s="480" t="s">
        <v>62</v>
      </c>
      <c r="E12" s="483">
        <v>0</v>
      </c>
      <c r="F12" s="144">
        <v>0</v>
      </c>
      <c r="G12" s="549">
        <v>1062600.65</v>
      </c>
      <c r="H12" s="544"/>
      <c r="I12" s="87"/>
      <c r="J12" s="2"/>
      <c r="K12" s="2"/>
      <c r="L12" s="87"/>
    </row>
    <row r="13" spans="1:12" ht="15" thickBot="1">
      <c r="A13" s="351"/>
      <c r="B13" s="347"/>
      <c r="C13" s="347"/>
      <c r="D13" s="458" t="s">
        <v>8</v>
      </c>
      <c r="E13" s="476">
        <f>SUM(E9:E12)</f>
        <v>431500</v>
      </c>
      <c r="F13" s="358">
        <f>SUM(F9:F12)</f>
        <v>431500</v>
      </c>
      <c r="G13" s="550">
        <f>SUM(G9:G12)</f>
        <v>8199199.48</v>
      </c>
      <c r="H13" s="545"/>
      <c r="I13" s="88"/>
      <c r="J13" s="6"/>
      <c r="K13" s="6"/>
      <c r="L13" s="88"/>
    </row>
    <row r="14" spans="1:12" ht="13.5" thickBot="1">
      <c r="A14" s="2"/>
      <c r="B14" s="6"/>
      <c r="C14" s="6"/>
      <c r="D14" s="6"/>
      <c r="E14" s="6"/>
      <c r="F14" s="17"/>
      <c r="G14" s="2"/>
      <c r="H14" s="13"/>
      <c r="I14" s="14"/>
      <c r="J14" s="2"/>
      <c r="K14" s="368" t="s">
        <v>285</v>
      </c>
      <c r="L14" s="6"/>
    </row>
    <row r="15" spans="1:12" ht="13.5" thickBot="1">
      <c r="A15" s="110"/>
      <c r="B15" s="22" t="s">
        <v>263</v>
      </c>
      <c r="C15" s="22"/>
      <c r="D15" s="56"/>
      <c r="E15" s="4"/>
      <c r="F15" s="23"/>
      <c r="G15" s="23"/>
      <c r="H15" s="38"/>
      <c r="I15" s="39"/>
      <c r="J15" s="23"/>
      <c r="K15" s="24"/>
      <c r="L15" s="6"/>
    </row>
    <row r="16" spans="1:12" ht="12.75">
      <c r="A16" s="115" t="s">
        <v>22</v>
      </c>
      <c r="B16" s="111" t="s">
        <v>10</v>
      </c>
      <c r="C16" s="43" t="s">
        <v>11</v>
      </c>
      <c r="D16" s="43" t="s">
        <v>12</v>
      </c>
      <c r="E16" s="43" t="s">
        <v>13</v>
      </c>
      <c r="F16" s="84" t="s">
        <v>0</v>
      </c>
      <c r="G16" s="112" t="s">
        <v>2</v>
      </c>
      <c r="H16" s="362" t="s">
        <v>4</v>
      </c>
      <c r="I16" s="364" t="s">
        <v>26</v>
      </c>
      <c r="J16" s="138" t="s">
        <v>6</v>
      </c>
      <c r="K16" s="355" t="s">
        <v>7</v>
      </c>
      <c r="L16" s="6"/>
    </row>
    <row r="17" spans="1:12" ht="12.75">
      <c r="A17" s="32"/>
      <c r="B17" s="6"/>
      <c r="C17" s="29"/>
      <c r="D17" s="29"/>
      <c r="E17" s="29"/>
      <c r="F17" s="44"/>
      <c r="G17" s="45"/>
      <c r="H17" s="359"/>
      <c r="I17" s="365" t="s">
        <v>24</v>
      </c>
      <c r="J17" s="135" t="s">
        <v>25</v>
      </c>
      <c r="K17" s="254" t="s">
        <v>295</v>
      </c>
      <c r="L17" s="6"/>
    </row>
    <row r="18" spans="1:12" ht="13.5" thickBot="1">
      <c r="A18" s="96" t="s">
        <v>1</v>
      </c>
      <c r="B18" s="107" t="s">
        <v>3</v>
      </c>
      <c r="C18" s="34" t="s">
        <v>5</v>
      </c>
      <c r="D18" s="34" t="s">
        <v>14</v>
      </c>
      <c r="E18" s="34" t="s">
        <v>15</v>
      </c>
      <c r="F18" s="40" t="s">
        <v>27</v>
      </c>
      <c r="G18" s="34" t="s">
        <v>16</v>
      </c>
      <c r="H18" s="363" t="s">
        <v>28</v>
      </c>
      <c r="I18" s="288">
        <v>1</v>
      </c>
      <c r="J18" s="137">
        <v>2</v>
      </c>
      <c r="K18" s="49">
        <v>3</v>
      </c>
      <c r="L18" s="6"/>
    </row>
    <row r="19" spans="1:12" ht="13.5" thickBot="1">
      <c r="A19" s="30">
        <v>46</v>
      </c>
      <c r="B19" s="108" t="s">
        <v>17</v>
      </c>
      <c r="C19" s="27">
        <v>2</v>
      </c>
      <c r="D19" s="65">
        <v>1</v>
      </c>
      <c r="E19" s="27">
        <v>8</v>
      </c>
      <c r="F19" s="446" t="s">
        <v>61</v>
      </c>
      <c r="G19" s="45"/>
      <c r="H19" s="359" t="s">
        <v>65</v>
      </c>
      <c r="I19" s="360">
        <v>0</v>
      </c>
      <c r="J19" s="360">
        <v>0</v>
      </c>
      <c r="K19" s="68">
        <v>581503.42</v>
      </c>
      <c r="L19" s="530"/>
    </row>
    <row r="20" spans="1:12" ht="15" thickBot="1">
      <c r="A20" s="346"/>
      <c r="B20" s="347"/>
      <c r="C20" s="347"/>
      <c r="D20" s="345" t="s">
        <v>8</v>
      </c>
      <c r="E20" s="347"/>
      <c r="F20" s="348"/>
      <c r="G20" s="349"/>
      <c r="H20" s="350"/>
      <c r="I20" s="361">
        <f>SUM(I19:I19)</f>
        <v>0</v>
      </c>
      <c r="J20" s="361">
        <f>SUM(J19:J19)</f>
        <v>0</v>
      </c>
      <c r="K20" s="393">
        <f>K19</f>
        <v>581503.42</v>
      </c>
      <c r="L20" s="11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ht="12.75">
      <c r="A22" t="s">
        <v>296</v>
      </c>
    </row>
    <row r="23" ht="12.75">
      <c r="A23" t="s">
        <v>261</v>
      </c>
    </row>
  </sheetData>
  <sheetProtection/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&amp;CStrana 4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Q285"/>
  <sheetViews>
    <sheetView zoomScalePageLayoutView="0" workbookViewId="0" topLeftCell="A33">
      <selection activeCell="G28" sqref="G28"/>
    </sheetView>
  </sheetViews>
  <sheetFormatPr defaultColWidth="9.140625" defaultRowHeight="12.75"/>
  <cols>
    <col min="1" max="1" width="5.00390625" style="0" customWidth="1"/>
    <col min="2" max="2" width="6.28125" style="0" customWidth="1"/>
    <col min="3" max="3" width="7.57421875" style="0" customWidth="1"/>
    <col min="4" max="4" width="6.140625" style="0" customWidth="1"/>
    <col min="5" max="5" width="8.57421875" style="0" customWidth="1"/>
    <col min="6" max="6" width="6.8515625" style="0" customWidth="1"/>
    <col min="7" max="7" width="10.421875" style="0" customWidth="1"/>
    <col min="8" max="8" width="28.421875" style="0" customWidth="1"/>
    <col min="9" max="9" width="11.57421875" style="0" customWidth="1"/>
    <col min="10" max="10" width="11.421875" style="0" customWidth="1"/>
    <col min="11" max="11" width="14.57421875" style="0" customWidth="1"/>
  </cols>
  <sheetData>
    <row r="1" spans="1:11" ht="12.75">
      <c r="A1" s="2"/>
      <c r="B1" s="10"/>
      <c r="C1" s="10"/>
      <c r="D1" s="10"/>
      <c r="E1" s="9"/>
      <c r="F1" s="10"/>
      <c r="G1" s="10"/>
      <c r="H1" s="10"/>
      <c r="I1" s="9"/>
      <c r="J1" s="2"/>
      <c r="K1" s="2"/>
    </row>
    <row r="2" spans="2:9" ht="16.5" thickBot="1">
      <c r="B2" s="1"/>
      <c r="D2" s="1" t="s">
        <v>251</v>
      </c>
      <c r="E2" s="1"/>
      <c r="G2" s="367" t="s">
        <v>285</v>
      </c>
      <c r="I2" s="5"/>
    </row>
    <row r="3" spans="1:11" ht="13.5" thickBot="1">
      <c r="A3" s="110"/>
      <c r="B3" s="4"/>
      <c r="C3" s="22"/>
      <c r="D3" s="4" t="s">
        <v>255</v>
      </c>
      <c r="E3" s="21" t="s">
        <v>71</v>
      </c>
      <c r="F3" s="22"/>
      <c r="G3" s="91"/>
      <c r="H3" s="10"/>
      <c r="I3" s="10"/>
      <c r="J3" s="2"/>
      <c r="K3" s="2"/>
    </row>
    <row r="4" spans="1:11" ht="12.75">
      <c r="A4" s="30" t="s">
        <v>22</v>
      </c>
      <c r="B4" s="6" t="s">
        <v>0</v>
      </c>
      <c r="C4" s="28" t="s">
        <v>2</v>
      </c>
      <c r="D4" s="29" t="s">
        <v>4</v>
      </c>
      <c r="E4" s="138" t="s">
        <v>23</v>
      </c>
      <c r="F4" s="6" t="s">
        <v>6</v>
      </c>
      <c r="G4" s="138" t="s">
        <v>7</v>
      </c>
      <c r="H4" s="6"/>
      <c r="I4" s="14"/>
      <c r="J4" s="6"/>
      <c r="K4" s="6"/>
    </row>
    <row r="5" spans="1:11" ht="12.75">
      <c r="A5" s="30"/>
      <c r="B5" s="7"/>
      <c r="C5" s="26"/>
      <c r="D5" s="26"/>
      <c r="E5" s="145" t="s">
        <v>24</v>
      </c>
      <c r="F5" s="7" t="s">
        <v>25</v>
      </c>
      <c r="G5" s="145" t="s">
        <v>319</v>
      </c>
      <c r="H5" s="529"/>
      <c r="I5" s="529"/>
      <c r="J5" s="6"/>
      <c r="K5" s="6"/>
    </row>
    <row r="6" spans="1:11" ht="13.5" thickBot="1">
      <c r="A6" s="96" t="s">
        <v>1</v>
      </c>
      <c r="B6" s="106" t="s">
        <v>3</v>
      </c>
      <c r="C6" s="35" t="s">
        <v>5</v>
      </c>
      <c r="D6" s="128" t="s">
        <v>14</v>
      </c>
      <c r="E6" s="136">
        <v>1</v>
      </c>
      <c r="F6" s="150">
        <v>2</v>
      </c>
      <c r="G6" s="136">
        <v>3</v>
      </c>
      <c r="H6" s="529"/>
      <c r="I6" s="529"/>
      <c r="J6" s="2"/>
      <c r="K6" s="2"/>
    </row>
    <row r="7" spans="1:12" ht="15">
      <c r="A7" s="308">
        <v>46</v>
      </c>
      <c r="B7" s="309">
        <v>200</v>
      </c>
      <c r="C7" s="315" t="s">
        <v>161</v>
      </c>
      <c r="D7" s="343" t="s">
        <v>187</v>
      </c>
      <c r="E7" s="314">
        <f>SUM(E8,E12,E15,E19,E22)</f>
        <v>19562900</v>
      </c>
      <c r="F7" s="314">
        <f>SUM(F8,F12,F15,F19,F22)</f>
        <v>19562900</v>
      </c>
      <c r="G7" s="369">
        <f>SUM(G8,G12,G15,G19,G22)</f>
        <v>20669441.84</v>
      </c>
      <c r="H7" s="530">
        <f aca="true" t="shared" si="0" ref="H7:H17">G7/F7</f>
        <v>1.0565632825399096</v>
      </c>
      <c r="I7" s="530"/>
      <c r="J7" s="530"/>
      <c r="K7" s="328"/>
      <c r="L7" s="10"/>
    </row>
    <row r="8" spans="1:12" ht="12.75">
      <c r="A8" s="283">
        <v>46</v>
      </c>
      <c r="B8" s="310">
        <v>210</v>
      </c>
      <c r="C8" s="268" t="s">
        <v>161</v>
      </c>
      <c r="D8" s="394" t="s">
        <v>188</v>
      </c>
      <c r="E8" s="274">
        <f>SUM(E9:E11)</f>
        <v>9966500</v>
      </c>
      <c r="F8" s="274">
        <f>SUM(F9:F11)</f>
        <v>9966500</v>
      </c>
      <c r="G8" s="370">
        <f>SUM(G9:G11)</f>
        <v>11027925.899999999</v>
      </c>
      <c r="H8" s="530">
        <f t="shared" si="0"/>
        <v>1.1064993628655997</v>
      </c>
      <c r="I8" s="530"/>
      <c r="J8" s="530"/>
      <c r="K8" s="541"/>
      <c r="L8" s="14"/>
    </row>
    <row r="9" spans="1:12" ht="12.75">
      <c r="A9" s="89">
        <v>46</v>
      </c>
      <c r="B9" s="103">
        <v>211</v>
      </c>
      <c r="C9" s="37" t="s">
        <v>100</v>
      </c>
      <c r="D9" s="147" t="s">
        <v>120</v>
      </c>
      <c r="E9" s="141">
        <v>166000</v>
      </c>
      <c r="F9" s="141">
        <v>166000</v>
      </c>
      <c r="G9" s="371">
        <v>0</v>
      </c>
      <c r="H9" s="530">
        <f t="shared" si="0"/>
        <v>0</v>
      </c>
      <c r="I9" s="530"/>
      <c r="J9" s="530"/>
      <c r="K9" s="534"/>
      <c r="L9" s="14"/>
    </row>
    <row r="10" spans="1:12" ht="15.75">
      <c r="A10" s="89">
        <v>46</v>
      </c>
      <c r="B10" s="103">
        <v>212</v>
      </c>
      <c r="C10" s="37" t="s">
        <v>101</v>
      </c>
      <c r="D10" s="147" t="s">
        <v>121</v>
      </c>
      <c r="E10" s="141">
        <v>9475200</v>
      </c>
      <c r="F10" s="141">
        <v>9475200</v>
      </c>
      <c r="G10" s="371">
        <v>10946360.54</v>
      </c>
      <c r="H10" s="530">
        <f t="shared" si="0"/>
        <v>1.15526432581898</v>
      </c>
      <c r="I10" s="530"/>
      <c r="J10" s="530"/>
      <c r="K10" s="328"/>
      <c r="L10" s="532"/>
    </row>
    <row r="11" spans="1:12" ht="15">
      <c r="A11" s="89">
        <v>46</v>
      </c>
      <c r="B11" s="103">
        <v>212</v>
      </c>
      <c r="C11" s="37" t="s">
        <v>100</v>
      </c>
      <c r="D11" s="147" t="s">
        <v>122</v>
      </c>
      <c r="E11" s="141">
        <v>325300</v>
      </c>
      <c r="F11" s="141">
        <v>325300</v>
      </c>
      <c r="G11" s="371">
        <v>81565.36</v>
      </c>
      <c r="H11" s="530">
        <f t="shared" si="0"/>
        <v>0.25073888718106363</v>
      </c>
      <c r="I11" s="530"/>
      <c r="J11" s="530"/>
      <c r="K11" s="328"/>
      <c r="L11" s="486"/>
    </row>
    <row r="12" spans="1:12" ht="15">
      <c r="A12" s="283">
        <v>46</v>
      </c>
      <c r="B12" s="310">
        <v>220</v>
      </c>
      <c r="C12" s="268" t="s">
        <v>161</v>
      </c>
      <c r="D12" s="311" t="s">
        <v>252</v>
      </c>
      <c r="E12" s="274">
        <f>SUM(E13,E14)</f>
        <v>663900</v>
      </c>
      <c r="F12" s="274">
        <f>SUM(F13,F14)</f>
        <v>663900</v>
      </c>
      <c r="G12" s="370">
        <f>SUM(G13,G14)</f>
        <v>128767.01</v>
      </c>
      <c r="H12" s="530">
        <f t="shared" si="0"/>
        <v>0.19395543003464377</v>
      </c>
      <c r="I12" s="530"/>
      <c r="J12" s="530"/>
      <c r="K12" s="328"/>
      <c r="L12" s="486"/>
    </row>
    <row r="13" spans="1:11" ht="12.75">
      <c r="A13" s="89">
        <v>46</v>
      </c>
      <c r="B13" s="103">
        <v>222</v>
      </c>
      <c r="C13" s="37" t="s">
        <v>161</v>
      </c>
      <c r="D13" s="147" t="s">
        <v>286</v>
      </c>
      <c r="E13" s="141">
        <v>149400</v>
      </c>
      <c r="F13" s="141">
        <v>149400</v>
      </c>
      <c r="G13" s="371">
        <v>34320.58</v>
      </c>
      <c r="H13" s="530">
        <f t="shared" si="0"/>
        <v>0.2297227576974565</v>
      </c>
      <c r="I13" s="530"/>
      <c r="J13" s="530"/>
      <c r="K13" s="486"/>
    </row>
    <row r="14" spans="1:11" ht="12.75">
      <c r="A14" s="89">
        <v>46</v>
      </c>
      <c r="B14" s="103">
        <v>223</v>
      </c>
      <c r="C14" s="37" t="s">
        <v>161</v>
      </c>
      <c r="D14" s="147" t="s">
        <v>64</v>
      </c>
      <c r="E14" s="141">
        <v>514500</v>
      </c>
      <c r="F14" s="141">
        <v>514500</v>
      </c>
      <c r="G14" s="371">
        <v>94446.43</v>
      </c>
      <c r="H14" s="530">
        <f t="shared" si="0"/>
        <v>0.18356934888241008</v>
      </c>
      <c r="I14" s="530"/>
      <c r="J14" s="530"/>
      <c r="K14" s="486"/>
    </row>
    <row r="15" spans="1:11" ht="12.75">
      <c r="A15" s="283">
        <v>46</v>
      </c>
      <c r="B15" s="310">
        <v>230</v>
      </c>
      <c r="C15" s="268" t="s">
        <v>161</v>
      </c>
      <c r="D15" s="311" t="s">
        <v>190</v>
      </c>
      <c r="E15" s="274">
        <f>SUM(E16,E17)</f>
        <v>7090200</v>
      </c>
      <c r="F15" s="274">
        <f>SUM(F16,F17)</f>
        <v>7090200</v>
      </c>
      <c r="G15" s="370">
        <f>SUM(G16,G17,G18)</f>
        <v>7281727.220000001</v>
      </c>
      <c r="H15" s="530">
        <f t="shared" si="0"/>
        <v>1.027012950269386</v>
      </c>
      <c r="I15" s="530"/>
      <c r="J15" s="530"/>
      <c r="K15" s="486"/>
    </row>
    <row r="16" spans="1:11" ht="15">
      <c r="A16" s="89">
        <v>46</v>
      </c>
      <c r="B16" s="103">
        <v>231</v>
      </c>
      <c r="C16" s="37" t="s">
        <v>161</v>
      </c>
      <c r="D16" s="147" t="s">
        <v>31</v>
      </c>
      <c r="E16" s="141">
        <v>185900</v>
      </c>
      <c r="F16" s="141">
        <v>185900</v>
      </c>
      <c r="G16" s="371">
        <v>217356.45</v>
      </c>
      <c r="H16" s="530">
        <f t="shared" si="0"/>
        <v>1.1692116729424422</v>
      </c>
      <c r="I16" s="530"/>
      <c r="J16" s="530"/>
      <c r="K16" s="384"/>
    </row>
    <row r="17" spans="1:17" ht="12.75">
      <c r="A17" s="89">
        <v>46</v>
      </c>
      <c r="B17" s="103">
        <v>233</v>
      </c>
      <c r="C17" s="37" t="s">
        <v>102</v>
      </c>
      <c r="D17" s="147" t="s">
        <v>249</v>
      </c>
      <c r="E17" s="141">
        <v>6904300</v>
      </c>
      <c r="F17" s="141">
        <v>6904300</v>
      </c>
      <c r="G17" s="371">
        <v>7064249.33</v>
      </c>
      <c r="H17" s="530">
        <f t="shared" si="0"/>
        <v>1.0231666251466478</v>
      </c>
      <c r="I17" s="530"/>
      <c r="J17" s="530"/>
      <c r="K17" s="6"/>
      <c r="L17" s="17"/>
      <c r="M17" s="2"/>
      <c r="N17" s="11"/>
      <c r="O17" s="11"/>
      <c r="P17" s="12"/>
      <c r="Q17" s="2"/>
    </row>
    <row r="18" spans="1:11" ht="15.75">
      <c r="A18" s="89">
        <v>46</v>
      </c>
      <c r="B18" s="103">
        <v>239</v>
      </c>
      <c r="C18" s="37" t="s">
        <v>161</v>
      </c>
      <c r="D18" s="147" t="s">
        <v>294</v>
      </c>
      <c r="E18" s="141">
        <v>0</v>
      </c>
      <c r="F18" s="141">
        <v>0</v>
      </c>
      <c r="G18" s="371">
        <v>121.44</v>
      </c>
      <c r="H18" s="530">
        <v>0</v>
      </c>
      <c r="I18" s="530"/>
      <c r="J18" s="530"/>
      <c r="K18" s="459"/>
    </row>
    <row r="19" spans="1:11" ht="12.75">
      <c r="A19" s="283">
        <v>46</v>
      </c>
      <c r="B19" s="310">
        <v>240</v>
      </c>
      <c r="C19" s="268" t="s">
        <v>161</v>
      </c>
      <c r="D19" s="311" t="s">
        <v>254</v>
      </c>
      <c r="E19" s="274">
        <f>SUM(E20:E21)</f>
        <v>1842300</v>
      </c>
      <c r="F19" s="274">
        <f>SUM(F20:F21)</f>
        <v>1842300</v>
      </c>
      <c r="G19" s="370">
        <f>SUM(G20:G21)</f>
        <v>890239.21</v>
      </c>
      <c r="H19" s="530">
        <f>G19/F19</f>
        <v>0.4832216305704825</v>
      </c>
      <c r="I19" s="530"/>
      <c r="J19" s="530"/>
      <c r="K19" s="2"/>
    </row>
    <row r="20" spans="1:11" ht="12.75">
      <c r="A20" s="89">
        <v>46</v>
      </c>
      <c r="B20" s="103">
        <v>243</v>
      </c>
      <c r="C20" s="37" t="s">
        <v>161</v>
      </c>
      <c r="D20" s="147" t="s">
        <v>33</v>
      </c>
      <c r="E20" s="141">
        <v>16600</v>
      </c>
      <c r="F20" s="141">
        <v>16600</v>
      </c>
      <c r="G20" s="371">
        <v>9971.5</v>
      </c>
      <c r="H20" s="530">
        <f>G20/F20</f>
        <v>0.6006927710843374</v>
      </c>
      <c r="I20" s="530"/>
      <c r="J20" s="530"/>
      <c r="K20" s="2"/>
    </row>
    <row r="21" spans="1:11" ht="12.75">
      <c r="A21" s="89">
        <v>46</v>
      </c>
      <c r="B21" s="103">
        <v>244</v>
      </c>
      <c r="C21" s="37" t="s">
        <v>161</v>
      </c>
      <c r="D21" s="148" t="s">
        <v>34</v>
      </c>
      <c r="E21" s="141">
        <v>1825700</v>
      </c>
      <c r="F21" s="141">
        <v>1825700</v>
      </c>
      <c r="G21" s="371">
        <v>880267.71</v>
      </c>
      <c r="H21" s="530">
        <f>G21/F21</f>
        <v>0.4821535356301692</v>
      </c>
      <c r="I21" s="530"/>
      <c r="J21" s="530"/>
      <c r="K21" s="12"/>
    </row>
    <row r="22" spans="1:11" ht="12.75">
      <c r="A22" s="279">
        <v>46</v>
      </c>
      <c r="B22" s="282">
        <v>290</v>
      </c>
      <c r="C22" s="270" t="s">
        <v>161</v>
      </c>
      <c r="D22" s="312" t="s">
        <v>192</v>
      </c>
      <c r="E22" s="313">
        <f>E23</f>
        <v>0</v>
      </c>
      <c r="F22" s="313">
        <f>F23</f>
        <v>0</v>
      </c>
      <c r="G22" s="372">
        <f>G23</f>
        <v>1340782.5</v>
      </c>
      <c r="H22" s="530">
        <v>0</v>
      </c>
      <c r="I22" s="530"/>
      <c r="J22" s="530"/>
      <c r="K22" s="2"/>
    </row>
    <row r="23" spans="1:11" ht="13.5" thickBot="1">
      <c r="A23" s="96">
        <v>46</v>
      </c>
      <c r="B23" s="105">
        <v>292</v>
      </c>
      <c r="C23" s="125" t="s">
        <v>161</v>
      </c>
      <c r="D23" s="149" t="s">
        <v>63</v>
      </c>
      <c r="E23" s="144">
        <v>0</v>
      </c>
      <c r="F23" s="144">
        <v>0</v>
      </c>
      <c r="G23" s="373">
        <v>1340782.5</v>
      </c>
      <c r="H23" s="530">
        <v>0</v>
      </c>
      <c r="I23" s="530"/>
      <c r="J23" s="530"/>
      <c r="K23" s="14"/>
    </row>
    <row r="24" spans="1:11" ht="15.75" thickBot="1">
      <c r="A24" s="317"/>
      <c r="B24" s="318"/>
      <c r="C24" s="318"/>
      <c r="D24" s="319" t="s">
        <v>8</v>
      </c>
      <c r="E24" s="320">
        <f>E7</f>
        <v>19562900</v>
      </c>
      <c r="F24" s="320">
        <f>F7</f>
        <v>19562900</v>
      </c>
      <c r="G24" s="374">
        <f>G7</f>
        <v>20669441.84</v>
      </c>
      <c r="H24" s="530">
        <f>G24/F24</f>
        <v>1.0565632825399096</v>
      </c>
      <c r="I24" s="530"/>
      <c r="J24" s="530"/>
      <c r="K24" s="6"/>
    </row>
    <row r="25" spans="1:11" ht="15">
      <c r="A25" s="326"/>
      <c r="B25" s="326"/>
      <c r="C25" s="326"/>
      <c r="D25" s="327"/>
      <c r="E25" s="328"/>
      <c r="F25" s="328"/>
      <c r="G25" s="384"/>
      <c r="H25" s="530"/>
      <c r="I25" s="6"/>
      <c r="J25" s="6"/>
      <c r="K25" s="6"/>
    </row>
    <row r="26" spans="1:11" ht="15">
      <c r="A26" s="326"/>
      <c r="B26" s="326"/>
      <c r="C26" s="326"/>
      <c r="D26" s="327"/>
      <c r="E26" s="328"/>
      <c r="F26" s="328"/>
      <c r="G26" s="384"/>
      <c r="H26" s="530"/>
      <c r="I26" s="6"/>
      <c r="J26" s="6"/>
      <c r="K26" s="6"/>
    </row>
    <row r="27" spans="1:11" ht="15">
      <c r="A27" s="326"/>
      <c r="B27" s="326"/>
      <c r="C27" s="326"/>
      <c r="D27" s="327"/>
      <c r="E27" s="328"/>
      <c r="F27" s="328"/>
      <c r="G27" s="384"/>
      <c r="H27" s="530"/>
      <c r="I27" s="6"/>
      <c r="J27" s="6"/>
      <c r="K27" s="6"/>
    </row>
    <row r="28" spans="1:11" ht="15">
      <c r="A28" s="326"/>
      <c r="B28" s="326"/>
      <c r="C28" s="326"/>
      <c r="D28" s="327"/>
      <c r="E28" s="328"/>
      <c r="F28" s="328"/>
      <c r="G28" s="384"/>
      <c r="H28" s="530"/>
      <c r="I28" s="6"/>
      <c r="J28" s="6"/>
      <c r="K28" s="6"/>
    </row>
    <row r="29" spans="1:11" ht="15">
      <c r="A29" s="326"/>
      <c r="B29" s="326"/>
      <c r="C29" s="9" t="s">
        <v>301</v>
      </c>
      <c r="D29" s="559" t="s">
        <v>326</v>
      </c>
      <c r="E29" s="556"/>
      <c r="F29" s="560" t="s">
        <v>292</v>
      </c>
      <c r="G29" s="507"/>
      <c r="H29" s="9" t="s">
        <v>322</v>
      </c>
      <c r="I29" s="14"/>
      <c r="J29" s="507"/>
      <c r="K29" s="14"/>
    </row>
    <row r="30" spans="1:11" ht="15.75">
      <c r="A30" s="326"/>
      <c r="B30" s="326"/>
      <c r="C30" s="563">
        <v>19994400</v>
      </c>
      <c r="D30" s="553">
        <v>20669441.84</v>
      </c>
      <c r="E30" s="457"/>
      <c r="F30" s="553">
        <v>20491855.49</v>
      </c>
      <c r="G30" s="384" t="s">
        <v>323</v>
      </c>
      <c r="H30" s="633">
        <v>23305347.59</v>
      </c>
      <c r="I30" s="459"/>
      <c r="J30" s="384"/>
      <c r="K30" s="532"/>
    </row>
    <row r="31" spans="1:11" ht="15.75">
      <c r="A31" s="326"/>
      <c r="B31" s="326"/>
      <c r="C31" s="562"/>
      <c r="D31" s="554">
        <v>2635905.75</v>
      </c>
      <c r="E31" s="457"/>
      <c r="F31" s="554">
        <v>1263607.42</v>
      </c>
      <c r="G31" s="384" t="s">
        <v>324</v>
      </c>
      <c r="H31" s="634">
        <v>-21755462.91</v>
      </c>
      <c r="I31" s="459"/>
      <c r="J31" s="328"/>
      <c r="K31" s="486"/>
    </row>
    <row r="32" spans="1:11" ht="15.75">
      <c r="A32" s="326"/>
      <c r="B32" s="326"/>
      <c r="C32" s="561"/>
      <c r="D32" s="555">
        <f>SUM(D30:D31)</f>
        <v>23305347.59</v>
      </c>
      <c r="E32" s="532"/>
      <c r="F32" s="555">
        <f>SUM(F30:F31)</f>
        <v>21755462.909999996</v>
      </c>
      <c r="G32" s="384" t="s">
        <v>325</v>
      </c>
      <c r="H32" s="635">
        <f>SUM(H30:H31)</f>
        <v>1549884.6799999997</v>
      </c>
      <c r="I32" s="6"/>
      <c r="J32" s="6"/>
      <c r="K32" s="6"/>
    </row>
    <row r="33" spans="1:11" ht="16.5" thickBot="1">
      <c r="A33" s="326"/>
      <c r="B33" s="326"/>
      <c r="C33" s="570"/>
      <c r="D33" s="384"/>
      <c r="E33" s="532"/>
      <c r="F33" s="384"/>
      <c r="G33" s="384"/>
      <c r="H33" s="6"/>
      <c r="I33" s="6"/>
      <c r="J33" s="6"/>
      <c r="K33" s="6"/>
    </row>
    <row r="34" spans="1:11" ht="13.5" thickBot="1">
      <c r="A34" s="110"/>
      <c r="B34" s="4"/>
      <c r="C34" s="56"/>
      <c r="D34" s="4"/>
      <c r="E34" s="22"/>
      <c r="F34" s="4" t="s">
        <v>256</v>
      </c>
      <c r="G34" s="22"/>
      <c r="H34" s="38"/>
      <c r="I34" s="39"/>
      <c r="J34" s="23"/>
      <c r="K34" s="558" t="s">
        <v>285</v>
      </c>
    </row>
    <row r="35" spans="1:11" ht="12.75">
      <c r="A35" s="115" t="s">
        <v>22</v>
      </c>
      <c r="B35" s="111" t="s">
        <v>10</v>
      </c>
      <c r="C35" s="244" t="s">
        <v>11</v>
      </c>
      <c r="D35" s="43" t="s">
        <v>12</v>
      </c>
      <c r="E35" s="43" t="s">
        <v>13</v>
      </c>
      <c r="F35" s="84" t="s">
        <v>0</v>
      </c>
      <c r="G35" s="112" t="s">
        <v>2</v>
      </c>
      <c r="H35" s="386" t="s">
        <v>4</v>
      </c>
      <c r="I35" s="364" t="s">
        <v>26</v>
      </c>
      <c r="J35" s="111" t="s">
        <v>6</v>
      </c>
      <c r="K35" s="138" t="s">
        <v>7</v>
      </c>
    </row>
    <row r="36" spans="1:11" ht="13.5" thickBot="1">
      <c r="A36" s="329"/>
      <c r="B36" s="150"/>
      <c r="C36" s="395"/>
      <c r="D36" s="128"/>
      <c r="E36" s="128"/>
      <c r="F36" s="335"/>
      <c r="G36" s="336"/>
      <c r="H36" s="337"/>
      <c r="I36" s="385" t="s">
        <v>24</v>
      </c>
      <c r="J36" s="150" t="s">
        <v>25</v>
      </c>
      <c r="K36" s="136" t="s">
        <v>320</v>
      </c>
    </row>
    <row r="37" spans="1:11" ht="13.5" thickBot="1">
      <c r="A37" s="329" t="s">
        <v>1</v>
      </c>
      <c r="B37" s="150" t="s">
        <v>3</v>
      </c>
      <c r="C37" s="329" t="s">
        <v>5</v>
      </c>
      <c r="D37" s="35" t="s">
        <v>14</v>
      </c>
      <c r="E37" s="35" t="s">
        <v>15</v>
      </c>
      <c r="F37" s="331" t="s">
        <v>27</v>
      </c>
      <c r="G37" s="35" t="s">
        <v>16</v>
      </c>
      <c r="H37" s="333" t="s">
        <v>28</v>
      </c>
      <c r="I37" s="334">
        <v>1</v>
      </c>
      <c r="J37" s="150">
        <v>2</v>
      </c>
      <c r="K37" s="136">
        <v>3</v>
      </c>
    </row>
    <row r="38" spans="1:15" ht="14.25">
      <c r="A38" s="564">
        <v>46</v>
      </c>
      <c r="B38" s="565" t="s">
        <v>17</v>
      </c>
      <c r="C38" s="564">
        <v>2</v>
      </c>
      <c r="D38" s="566">
        <v>1</v>
      </c>
      <c r="E38" s="566">
        <v>8</v>
      </c>
      <c r="F38" s="332" t="s">
        <v>168</v>
      </c>
      <c r="G38" s="332" t="s">
        <v>161</v>
      </c>
      <c r="H38" s="567" t="s">
        <v>182</v>
      </c>
      <c r="I38" s="357">
        <f>SUM(I39,I41,I47,I87)</f>
        <v>18416600</v>
      </c>
      <c r="J38" s="357">
        <f>SUM(J39,J41,J47,J87)</f>
        <v>18416600</v>
      </c>
      <c r="K38" s="568">
        <f>SUM(K39,K41,K47,K87)</f>
        <v>19400709.29</v>
      </c>
      <c r="L38" s="530">
        <f aca="true" t="shared" si="1" ref="L38:L103">K38/J38</f>
        <v>1.0534359919854912</v>
      </c>
      <c r="O38" s="530"/>
    </row>
    <row r="39" spans="1:15" ht="12.75">
      <c r="A39" s="279">
        <v>46</v>
      </c>
      <c r="B39" s="493" t="s">
        <v>17</v>
      </c>
      <c r="C39" s="279">
        <v>2</v>
      </c>
      <c r="D39" s="281">
        <v>1</v>
      </c>
      <c r="E39" s="281">
        <v>8</v>
      </c>
      <c r="F39" s="270" t="s">
        <v>35</v>
      </c>
      <c r="G39" s="270" t="s">
        <v>161</v>
      </c>
      <c r="H39" s="271" t="s">
        <v>186</v>
      </c>
      <c r="I39" s="417">
        <f>I40</f>
        <v>3907200</v>
      </c>
      <c r="J39" s="417">
        <f>J40</f>
        <v>3907200</v>
      </c>
      <c r="K39" s="376">
        <v>3898969.16</v>
      </c>
      <c r="L39" s="530">
        <f t="shared" si="1"/>
        <v>0.9978934172809173</v>
      </c>
      <c r="O39" s="530"/>
    </row>
    <row r="40" spans="1:15" ht="12.75">
      <c r="A40" s="89">
        <v>46</v>
      </c>
      <c r="B40" s="494" t="s">
        <v>17</v>
      </c>
      <c r="C40" s="89">
        <v>2</v>
      </c>
      <c r="D40" s="8">
        <v>1</v>
      </c>
      <c r="E40" s="8">
        <v>8</v>
      </c>
      <c r="F40" s="37" t="s">
        <v>125</v>
      </c>
      <c r="G40" s="37" t="s">
        <v>161</v>
      </c>
      <c r="H40" s="161" t="s">
        <v>126</v>
      </c>
      <c r="I40" s="260">
        <v>3907200</v>
      </c>
      <c r="J40" s="260">
        <v>3907200</v>
      </c>
      <c r="K40" s="371">
        <v>3898969.16</v>
      </c>
      <c r="L40" s="530">
        <f t="shared" si="1"/>
        <v>0.9978934172809173</v>
      </c>
      <c r="O40" s="530"/>
    </row>
    <row r="41" spans="1:15" ht="12.75">
      <c r="A41" s="32">
        <v>46</v>
      </c>
      <c r="B41" s="17" t="s">
        <v>17</v>
      </c>
      <c r="C41" s="30">
        <v>2</v>
      </c>
      <c r="D41" s="27">
        <v>1</v>
      </c>
      <c r="E41" s="27">
        <v>8</v>
      </c>
      <c r="F41" s="269" t="s">
        <v>180</v>
      </c>
      <c r="G41" s="269" t="s">
        <v>161</v>
      </c>
      <c r="H41" s="273" t="s">
        <v>183</v>
      </c>
      <c r="I41" s="285">
        <f>SUM(I42:I46)</f>
        <v>1375300</v>
      </c>
      <c r="J41" s="285">
        <f>SUM(J42:J46)</f>
        <v>1375300</v>
      </c>
      <c r="K41" s="377">
        <f>SUM(K42:K46)</f>
        <v>1344380.8299999998</v>
      </c>
      <c r="L41" s="530">
        <f t="shared" si="1"/>
        <v>0.9775182360212317</v>
      </c>
      <c r="O41" s="530"/>
    </row>
    <row r="42" spans="1:15" ht="12.75">
      <c r="A42" s="89">
        <v>46</v>
      </c>
      <c r="B42" s="494" t="s">
        <v>17</v>
      </c>
      <c r="C42" s="89">
        <v>2</v>
      </c>
      <c r="D42" s="8">
        <v>1</v>
      </c>
      <c r="E42" s="8">
        <v>8</v>
      </c>
      <c r="F42" s="37" t="s">
        <v>36</v>
      </c>
      <c r="G42" s="37" t="s">
        <v>161</v>
      </c>
      <c r="H42" s="99" t="s">
        <v>49</v>
      </c>
      <c r="I42" s="140">
        <v>233400</v>
      </c>
      <c r="J42" s="140">
        <v>233400</v>
      </c>
      <c r="K42" s="371">
        <v>194780.73</v>
      </c>
      <c r="L42" s="530">
        <f t="shared" si="1"/>
        <v>0.8345361182519281</v>
      </c>
      <c r="O42" s="530"/>
    </row>
    <row r="43" spans="1:15" ht="12.75">
      <c r="A43" s="89">
        <v>46</v>
      </c>
      <c r="B43" s="494" t="s">
        <v>17</v>
      </c>
      <c r="C43" s="89">
        <v>2</v>
      </c>
      <c r="D43" s="8">
        <v>1</v>
      </c>
      <c r="E43" s="8">
        <v>8</v>
      </c>
      <c r="F43" s="37" t="s">
        <v>37</v>
      </c>
      <c r="G43" s="37" t="s">
        <v>161</v>
      </c>
      <c r="H43" s="99" t="s">
        <v>50</v>
      </c>
      <c r="I43" s="140">
        <v>132800</v>
      </c>
      <c r="J43" s="140">
        <v>132800</v>
      </c>
      <c r="K43" s="371">
        <v>112071.15</v>
      </c>
      <c r="L43" s="530">
        <f t="shared" si="1"/>
        <v>0.8439092620481927</v>
      </c>
      <c r="O43" s="530"/>
    </row>
    <row r="44" spans="1:15" ht="12.75">
      <c r="A44" s="89">
        <v>46</v>
      </c>
      <c r="B44" s="494" t="s">
        <v>17</v>
      </c>
      <c r="C44" s="89">
        <v>2</v>
      </c>
      <c r="D44" s="8">
        <v>1</v>
      </c>
      <c r="E44" s="8">
        <v>8</v>
      </c>
      <c r="F44" s="37" t="s">
        <v>38</v>
      </c>
      <c r="G44" s="37" t="s">
        <v>161</v>
      </c>
      <c r="H44" s="99" t="s">
        <v>51</v>
      </c>
      <c r="I44" s="140">
        <v>82900</v>
      </c>
      <c r="J44" s="140">
        <v>82900</v>
      </c>
      <c r="K44" s="371">
        <v>70152.79</v>
      </c>
      <c r="L44" s="530">
        <f t="shared" si="1"/>
        <v>0.8462338962605548</v>
      </c>
      <c r="O44" s="530"/>
    </row>
    <row r="45" spans="1:15" ht="12.75">
      <c r="A45" s="89">
        <v>46</v>
      </c>
      <c r="B45" s="494" t="s">
        <v>17</v>
      </c>
      <c r="C45" s="89">
        <v>2</v>
      </c>
      <c r="D45" s="8">
        <v>1</v>
      </c>
      <c r="E45" s="8">
        <v>8</v>
      </c>
      <c r="F45" s="37" t="s">
        <v>39</v>
      </c>
      <c r="G45" s="37" t="s">
        <v>161</v>
      </c>
      <c r="H45" s="99" t="s">
        <v>18</v>
      </c>
      <c r="I45" s="140">
        <v>859700</v>
      </c>
      <c r="J45" s="140">
        <v>859700</v>
      </c>
      <c r="K45" s="371">
        <v>929136.5</v>
      </c>
      <c r="L45" s="530">
        <f t="shared" si="1"/>
        <v>1.0807682912643946</v>
      </c>
      <c r="O45" s="530"/>
    </row>
    <row r="46" spans="1:15" ht="12.75">
      <c r="A46" s="89">
        <v>46</v>
      </c>
      <c r="B46" s="494" t="s">
        <v>17</v>
      </c>
      <c r="C46" s="89">
        <v>2</v>
      </c>
      <c r="D46" s="8">
        <v>1</v>
      </c>
      <c r="E46" s="8">
        <v>8</v>
      </c>
      <c r="F46" s="37" t="s">
        <v>40</v>
      </c>
      <c r="G46" s="37" t="s">
        <v>161</v>
      </c>
      <c r="H46" s="99" t="s">
        <v>57</v>
      </c>
      <c r="I46" s="140">
        <v>66500</v>
      </c>
      <c r="J46" s="140">
        <v>66500</v>
      </c>
      <c r="K46" s="371">
        <v>38239.66</v>
      </c>
      <c r="L46" s="530">
        <f t="shared" si="1"/>
        <v>0.5750324812030075</v>
      </c>
      <c r="O46" s="530"/>
    </row>
    <row r="47" spans="1:15" ht="12.75">
      <c r="A47" s="283">
        <v>46</v>
      </c>
      <c r="B47" s="495" t="s">
        <v>17</v>
      </c>
      <c r="C47" s="283">
        <v>2</v>
      </c>
      <c r="D47" s="278">
        <v>1</v>
      </c>
      <c r="E47" s="278">
        <v>8</v>
      </c>
      <c r="F47" s="268" t="s">
        <v>41</v>
      </c>
      <c r="G47" s="267" t="s">
        <v>161</v>
      </c>
      <c r="H47" s="272" t="s">
        <v>92</v>
      </c>
      <c r="I47" s="274">
        <f>+I48+I49+I50+I61+I62+I63+I64+I65</f>
        <v>6573200</v>
      </c>
      <c r="J47" s="274">
        <f>+J48+J49+J50+J61+J62+J63+J64+J65</f>
        <v>6573200</v>
      </c>
      <c r="K47" s="370">
        <f>+K48+K49+K50+K61+K62+K63+K64+K65</f>
        <v>3497947.0300000003</v>
      </c>
      <c r="L47" s="530">
        <f t="shared" si="1"/>
        <v>0.5321528372786467</v>
      </c>
      <c r="O47" s="530"/>
    </row>
    <row r="48" spans="1:15" ht="12.75">
      <c r="A48" s="89">
        <v>46</v>
      </c>
      <c r="B48" s="494" t="s">
        <v>17</v>
      </c>
      <c r="C48" s="89">
        <v>2</v>
      </c>
      <c r="D48" s="8">
        <v>1</v>
      </c>
      <c r="E48" s="8">
        <v>8</v>
      </c>
      <c r="F48" s="37" t="s">
        <v>85</v>
      </c>
      <c r="G48" s="37" t="s">
        <v>161</v>
      </c>
      <c r="H48" s="99" t="s">
        <v>91</v>
      </c>
      <c r="I48" s="140">
        <v>82900</v>
      </c>
      <c r="J48" s="140">
        <v>82900</v>
      </c>
      <c r="K48" s="371">
        <v>45035.26</v>
      </c>
      <c r="L48" s="530">
        <f t="shared" si="1"/>
        <v>0.5432480096501809</v>
      </c>
      <c r="O48" s="530"/>
    </row>
    <row r="49" spans="1:15" ht="12.75">
      <c r="A49" s="90">
        <v>46</v>
      </c>
      <c r="B49" s="494" t="s">
        <v>17</v>
      </c>
      <c r="C49" s="89">
        <v>2</v>
      </c>
      <c r="D49" s="8">
        <v>1</v>
      </c>
      <c r="E49" s="8">
        <v>8</v>
      </c>
      <c r="F49" s="37" t="s">
        <v>86</v>
      </c>
      <c r="G49" s="37" t="s">
        <v>161</v>
      </c>
      <c r="H49" s="99" t="s">
        <v>93</v>
      </c>
      <c r="I49" s="140">
        <v>647200</v>
      </c>
      <c r="J49" s="140">
        <v>647200</v>
      </c>
      <c r="K49" s="378">
        <v>411524.72</v>
      </c>
      <c r="L49" s="530">
        <f t="shared" si="1"/>
        <v>0.6358540173053152</v>
      </c>
      <c r="O49" s="530"/>
    </row>
    <row r="50" spans="1:15" ht="12.75">
      <c r="A50" s="512">
        <v>46</v>
      </c>
      <c r="B50" s="513" t="s">
        <v>17</v>
      </c>
      <c r="C50" s="89">
        <v>2</v>
      </c>
      <c r="D50" s="8">
        <v>1</v>
      </c>
      <c r="E50" s="8">
        <v>8</v>
      </c>
      <c r="F50" s="124" t="s">
        <v>87</v>
      </c>
      <c r="G50" s="37" t="s">
        <v>161</v>
      </c>
      <c r="H50" s="123" t="s">
        <v>103</v>
      </c>
      <c r="I50" s="141">
        <f>SUM(I51:I60)</f>
        <v>701600</v>
      </c>
      <c r="J50" s="141">
        <f>SUM(J51:J60)</f>
        <v>701600</v>
      </c>
      <c r="K50" s="371">
        <f>SUM(K51:K60)</f>
        <v>269182.34</v>
      </c>
      <c r="L50" s="530">
        <f t="shared" si="1"/>
        <v>0.38366924173318134</v>
      </c>
      <c r="O50" s="530"/>
    </row>
    <row r="51" spans="1:15" ht="12.75">
      <c r="A51" s="89">
        <v>46</v>
      </c>
      <c r="B51" s="494" t="s">
        <v>17</v>
      </c>
      <c r="C51" s="89">
        <v>2</v>
      </c>
      <c r="D51" s="8">
        <v>1</v>
      </c>
      <c r="E51" s="8">
        <v>8</v>
      </c>
      <c r="F51" s="37" t="s">
        <v>87</v>
      </c>
      <c r="G51" s="37" t="s">
        <v>102</v>
      </c>
      <c r="H51" s="99" t="s">
        <v>127</v>
      </c>
      <c r="I51" s="140">
        <v>83200</v>
      </c>
      <c r="J51" s="140">
        <v>83200</v>
      </c>
      <c r="K51" s="371">
        <v>23108.62</v>
      </c>
      <c r="L51" s="530">
        <f t="shared" si="1"/>
        <v>0.2777478365384615</v>
      </c>
      <c r="O51" s="530"/>
    </row>
    <row r="52" spans="1:15" ht="12.75">
      <c r="A52" s="89">
        <v>46</v>
      </c>
      <c r="B52" s="494" t="s">
        <v>17</v>
      </c>
      <c r="C52" s="89">
        <v>2</v>
      </c>
      <c r="D52" s="8">
        <v>1</v>
      </c>
      <c r="E52" s="8">
        <v>8</v>
      </c>
      <c r="F52" s="37" t="s">
        <v>87</v>
      </c>
      <c r="G52" s="37" t="s">
        <v>101</v>
      </c>
      <c r="H52" s="99" t="s">
        <v>128</v>
      </c>
      <c r="I52" s="140">
        <v>66400</v>
      </c>
      <c r="J52" s="140">
        <v>66400</v>
      </c>
      <c r="K52" s="371">
        <v>36688.83</v>
      </c>
      <c r="L52" s="530">
        <f t="shared" si="1"/>
        <v>0.5525426204819277</v>
      </c>
      <c r="O52" s="530"/>
    </row>
    <row r="53" spans="1:15" ht="12.75">
      <c r="A53" s="89">
        <v>46</v>
      </c>
      <c r="B53" s="494" t="s">
        <v>17</v>
      </c>
      <c r="C53" s="89">
        <v>2</v>
      </c>
      <c r="D53" s="8">
        <v>1</v>
      </c>
      <c r="E53" s="8">
        <v>8</v>
      </c>
      <c r="F53" s="37" t="s">
        <v>87</v>
      </c>
      <c r="G53" s="37" t="s">
        <v>100</v>
      </c>
      <c r="H53" s="99" t="s">
        <v>129</v>
      </c>
      <c r="I53" s="140">
        <v>16500</v>
      </c>
      <c r="J53" s="140">
        <v>16500</v>
      </c>
      <c r="K53" s="371">
        <v>3986.67</v>
      </c>
      <c r="L53" s="530">
        <f t="shared" si="1"/>
        <v>0.24161636363636363</v>
      </c>
      <c r="O53" s="530"/>
    </row>
    <row r="54" spans="1:15" ht="12.75">
      <c r="A54" s="89">
        <v>46</v>
      </c>
      <c r="B54" s="494" t="s">
        <v>17</v>
      </c>
      <c r="C54" s="89">
        <v>2</v>
      </c>
      <c r="D54" s="8">
        <v>1</v>
      </c>
      <c r="E54" s="8">
        <v>8</v>
      </c>
      <c r="F54" s="37" t="s">
        <v>87</v>
      </c>
      <c r="G54" s="37" t="s">
        <v>104</v>
      </c>
      <c r="H54" s="99" t="s">
        <v>130</v>
      </c>
      <c r="I54" s="140">
        <v>16600</v>
      </c>
      <c r="J54" s="140">
        <v>16600</v>
      </c>
      <c r="K54" s="371">
        <v>6300.35</v>
      </c>
      <c r="L54" s="530">
        <f t="shared" si="1"/>
        <v>0.37953915662650606</v>
      </c>
      <c r="O54" s="530"/>
    </row>
    <row r="55" spans="1:15" ht="12.75">
      <c r="A55" s="89">
        <v>46</v>
      </c>
      <c r="B55" s="494" t="s">
        <v>17</v>
      </c>
      <c r="C55" s="89">
        <v>2</v>
      </c>
      <c r="D55" s="8">
        <v>1</v>
      </c>
      <c r="E55" s="8">
        <v>8</v>
      </c>
      <c r="F55" s="37" t="s">
        <v>87</v>
      </c>
      <c r="G55" s="37" t="s">
        <v>105</v>
      </c>
      <c r="H55" s="99" t="s">
        <v>131</v>
      </c>
      <c r="I55" s="140">
        <v>232400</v>
      </c>
      <c r="J55" s="140">
        <v>232400</v>
      </c>
      <c r="K55" s="371">
        <v>145546.7</v>
      </c>
      <c r="L55" s="530">
        <f t="shared" si="1"/>
        <v>0.626276678141136</v>
      </c>
      <c r="O55" s="530"/>
    </row>
    <row r="56" spans="1:15" ht="12.75">
      <c r="A56" s="89">
        <v>46</v>
      </c>
      <c r="B56" s="494" t="s">
        <v>17</v>
      </c>
      <c r="C56" s="89">
        <v>2</v>
      </c>
      <c r="D56" s="8">
        <v>1</v>
      </c>
      <c r="E56" s="8">
        <v>8</v>
      </c>
      <c r="F56" s="37" t="s">
        <v>87</v>
      </c>
      <c r="G56" s="37" t="s">
        <v>106</v>
      </c>
      <c r="H56" s="99" t="s">
        <v>132</v>
      </c>
      <c r="I56" s="140">
        <v>34900</v>
      </c>
      <c r="J56" s="140">
        <v>34900</v>
      </c>
      <c r="K56" s="371">
        <v>25453.58</v>
      </c>
      <c r="L56" s="530">
        <f t="shared" si="1"/>
        <v>0.7293289398280802</v>
      </c>
      <c r="O56" s="530"/>
    </row>
    <row r="57" spans="1:15" ht="12.75">
      <c r="A57" s="89">
        <v>46</v>
      </c>
      <c r="B57" s="494" t="s">
        <v>17</v>
      </c>
      <c r="C57" s="89">
        <v>2</v>
      </c>
      <c r="D57" s="8">
        <v>1</v>
      </c>
      <c r="E57" s="8">
        <v>8</v>
      </c>
      <c r="F57" s="37" t="s">
        <v>87</v>
      </c>
      <c r="G57" s="37" t="s">
        <v>107</v>
      </c>
      <c r="H57" s="99" t="s">
        <v>133</v>
      </c>
      <c r="I57" s="140">
        <v>1000</v>
      </c>
      <c r="J57" s="140">
        <v>1000</v>
      </c>
      <c r="K57" s="371">
        <v>300.03</v>
      </c>
      <c r="L57" s="530">
        <f t="shared" si="1"/>
        <v>0.30002999999999996</v>
      </c>
      <c r="O57" s="530"/>
    </row>
    <row r="58" spans="1:15" ht="12.75">
      <c r="A58" s="89">
        <v>46</v>
      </c>
      <c r="B58" s="494" t="s">
        <v>17</v>
      </c>
      <c r="C58" s="89">
        <v>2</v>
      </c>
      <c r="D58" s="8">
        <v>1</v>
      </c>
      <c r="E58" s="8">
        <v>8</v>
      </c>
      <c r="F58" s="37" t="s">
        <v>87</v>
      </c>
      <c r="G58" s="37" t="s">
        <v>108</v>
      </c>
      <c r="H58" s="99" t="s">
        <v>134</v>
      </c>
      <c r="I58" s="140">
        <v>49800</v>
      </c>
      <c r="J58" s="140">
        <v>49800</v>
      </c>
      <c r="K58" s="371">
        <v>7572.2</v>
      </c>
      <c r="L58" s="530">
        <f t="shared" si="1"/>
        <v>0.15205220883534137</v>
      </c>
      <c r="O58" s="530"/>
    </row>
    <row r="59" spans="1:15" ht="12.75">
      <c r="A59" s="89">
        <v>46</v>
      </c>
      <c r="B59" s="494" t="s">
        <v>17</v>
      </c>
      <c r="C59" s="89">
        <v>2</v>
      </c>
      <c r="D59" s="8">
        <v>1</v>
      </c>
      <c r="E59" s="8">
        <v>8</v>
      </c>
      <c r="F59" s="37" t="s">
        <v>87</v>
      </c>
      <c r="G59" s="37" t="s">
        <v>109</v>
      </c>
      <c r="H59" s="99" t="s">
        <v>135</v>
      </c>
      <c r="I59" s="140">
        <v>8300</v>
      </c>
      <c r="J59" s="140">
        <v>8300</v>
      </c>
      <c r="K59" s="371">
        <v>9771.68</v>
      </c>
      <c r="L59" s="530">
        <f t="shared" si="1"/>
        <v>1.177310843373494</v>
      </c>
      <c r="O59" s="530"/>
    </row>
    <row r="60" spans="1:15" ht="12.75">
      <c r="A60" s="32">
        <v>46</v>
      </c>
      <c r="B60" s="496" t="s">
        <v>17</v>
      </c>
      <c r="C60" s="32">
        <v>2</v>
      </c>
      <c r="D60" s="20">
        <v>1</v>
      </c>
      <c r="E60" s="20">
        <v>8</v>
      </c>
      <c r="F60" s="387" t="s">
        <v>87</v>
      </c>
      <c r="G60" s="121" t="s">
        <v>149</v>
      </c>
      <c r="H60" s="206" t="s">
        <v>257</v>
      </c>
      <c r="I60" s="260">
        <v>192500</v>
      </c>
      <c r="J60" s="260">
        <v>192500</v>
      </c>
      <c r="K60" s="380">
        <v>10453.68</v>
      </c>
      <c r="L60" s="530">
        <f t="shared" si="1"/>
        <v>0.05430483116883117</v>
      </c>
      <c r="O60" s="530"/>
    </row>
    <row r="61" spans="1:15" ht="12.75">
      <c r="A61" s="32">
        <v>46</v>
      </c>
      <c r="B61" s="496" t="s">
        <v>17</v>
      </c>
      <c r="C61" s="32">
        <v>2</v>
      </c>
      <c r="D61" s="20">
        <v>1</v>
      </c>
      <c r="E61" s="20">
        <v>8</v>
      </c>
      <c r="F61" s="121" t="s">
        <v>88</v>
      </c>
      <c r="G61" s="121" t="s">
        <v>161</v>
      </c>
      <c r="H61" s="161" t="s">
        <v>95</v>
      </c>
      <c r="I61" s="260">
        <v>185900</v>
      </c>
      <c r="J61" s="260">
        <v>185900</v>
      </c>
      <c r="K61" s="380">
        <v>141626.44</v>
      </c>
      <c r="L61" s="530">
        <f t="shared" si="1"/>
        <v>0.761842065626681</v>
      </c>
      <c r="O61" s="530"/>
    </row>
    <row r="62" spans="1:15" ht="12.75">
      <c r="A62" s="89">
        <v>46</v>
      </c>
      <c r="B62" s="494" t="s">
        <v>17</v>
      </c>
      <c r="C62" s="89">
        <v>2</v>
      </c>
      <c r="D62" s="8">
        <v>1</v>
      </c>
      <c r="E62" s="8">
        <v>8</v>
      </c>
      <c r="F62" s="37" t="s">
        <v>88</v>
      </c>
      <c r="G62" s="37" t="s">
        <v>100</v>
      </c>
      <c r="H62" s="99" t="s">
        <v>163</v>
      </c>
      <c r="I62" s="140">
        <v>29900</v>
      </c>
      <c r="J62" s="140">
        <v>29900</v>
      </c>
      <c r="K62" s="371">
        <v>9770.03</v>
      </c>
      <c r="L62" s="530">
        <f t="shared" si="1"/>
        <v>0.326756856187291</v>
      </c>
      <c r="O62" s="530"/>
    </row>
    <row r="63" spans="1:15" ht="12.75">
      <c r="A63" s="89">
        <v>46</v>
      </c>
      <c r="B63" s="494" t="s">
        <v>17</v>
      </c>
      <c r="C63" s="89">
        <v>2</v>
      </c>
      <c r="D63" s="8">
        <v>1</v>
      </c>
      <c r="E63" s="8">
        <v>8</v>
      </c>
      <c r="F63" s="37" t="s">
        <v>89</v>
      </c>
      <c r="G63" s="37" t="s">
        <v>161</v>
      </c>
      <c r="H63" s="99" t="s">
        <v>96</v>
      </c>
      <c r="I63" s="140">
        <v>282100</v>
      </c>
      <c r="J63" s="140">
        <v>282100</v>
      </c>
      <c r="K63" s="371">
        <v>282364.13</v>
      </c>
      <c r="L63" s="530">
        <f t="shared" si="1"/>
        <v>1.0009362991846864</v>
      </c>
      <c r="O63" s="530"/>
    </row>
    <row r="64" spans="1:15" ht="12.75">
      <c r="A64" s="89">
        <v>46</v>
      </c>
      <c r="B64" s="494" t="s">
        <v>17</v>
      </c>
      <c r="C64" s="89">
        <v>2</v>
      </c>
      <c r="D64" s="8">
        <v>1</v>
      </c>
      <c r="E64" s="8">
        <v>8</v>
      </c>
      <c r="F64" s="37" t="s">
        <v>90</v>
      </c>
      <c r="G64" s="37" t="s">
        <v>161</v>
      </c>
      <c r="H64" s="99" t="s">
        <v>97</v>
      </c>
      <c r="I64" s="140">
        <v>132800</v>
      </c>
      <c r="J64" s="140">
        <v>132800</v>
      </c>
      <c r="K64" s="371">
        <v>256140.37</v>
      </c>
      <c r="L64" s="530">
        <f t="shared" si="1"/>
        <v>1.9287678463855422</v>
      </c>
      <c r="O64" s="530"/>
    </row>
    <row r="65" spans="1:15" ht="12.75">
      <c r="A65" s="463">
        <v>46</v>
      </c>
      <c r="B65" s="497" t="s">
        <v>17</v>
      </c>
      <c r="C65" s="463">
        <v>2</v>
      </c>
      <c r="D65" s="464">
        <v>1</v>
      </c>
      <c r="E65" s="464">
        <v>8</v>
      </c>
      <c r="F65" s="268" t="s">
        <v>78</v>
      </c>
      <c r="G65" s="267" t="s">
        <v>161</v>
      </c>
      <c r="H65" s="272" t="s">
        <v>136</v>
      </c>
      <c r="I65" s="274">
        <f>SUM(I66:I86)</f>
        <v>4510800</v>
      </c>
      <c r="J65" s="274">
        <f>SUM(J66:J86)</f>
        <v>4510800</v>
      </c>
      <c r="K65" s="370">
        <f>SUM(K66:K86)</f>
        <v>2082303.74</v>
      </c>
      <c r="L65" s="530">
        <f t="shared" si="1"/>
        <v>0.46162626141704355</v>
      </c>
      <c r="O65" s="530"/>
    </row>
    <row r="66" spans="1:15" ht="12.75">
      <c r="A66" s="89">
        <v>46</v>
      </c>
      <c r="B66" s="494" t="s">
        <v>17</v>
      </c>
      <c r="C66" s="89">
        <v>2</v>
      </c>
      <c r="D66" s="8">
        <v>1</v>
      </c>
      <c r="E66" s="8">
        <v>8</v>
      </c>
      <c r="F66" s="37" t="s">
        <v>78</v>
      </c>
      <c r="G66" s="37" t="s">
        <v>102</v>
      </c>
      <c r="H66" s="99" t="s">
        <v>137</v>
      </c>
      <c r="I66" s="140">
        <v>43200</v>
      </c>
      <c r="J66" s="140">
        <v>43200</v>
      </c>
      <c r="K66" s="371">
        <v>19967.88</v>
      </c>
      <c r="L66" s="530">
        <f t="shared" si="1"/>
        <v>0.46221944444444446</v>
      </c>
      <c r="O66" s="530"/>
    </row>
    <row r="67" spans="1:15" s="465" customFormat="1" ht="12.75">
      <c r="A67" s="89">
        <v>46</v>
      </c>
      <c r="B67" s="494" t="s">
        <v>17</v>
      </c>
      <c r="C67" s="89">
        <v>2</v>
      </c>
      <c r="D67" s="8">
        <v>1</v>
      </c>
      <c r="E67" s="8">
        <v>8</v>
      </c>
      <c r="F67" s="37" t="s">
        <v>78</v>
      </c>
      <c r="G67" s="37" t="s">
        <v>101</v>
      </c>
      <c r="H67" s="99" t="s">
        <v>240</v>
      </c>
      <c r="I67" s="140">
        <v>149400</v>
      </c>
      <c r="J67" s="140">
        <v>149400</v>
      </c>
      <c r="K67" s="156">
        <v>0</v>
      </c>
      <c r="L67" s="530">
        <f t="shared" si="1"/>
        <v>0</v>
      </c>
      <c r="M67"/>
      <c r="N67"/>
      <c r="O67" s="530"/>
    </row>
    <row r="68" spans="1:15" s="465" customFormat="1" ht="12.75">
      <c r="A68" s="89">
        <v>46</v>
      </c>
      <c r="B68" s="494" t="s">
        <v>17</v>
      </c>
      <c r="C68" s="89">
        <v>2</v>
      </c>
      <c r="D68" s="8">
        <v>1</v>
      </c>
      <c r="E68" s="8">
        <v>8</v>
      </c>
      <c r="F68" s="37" t="s">
        <v>78</v>
      </c>
      <c r="G68" s="37" t="s">
        <v>100</v>
      </c>
      <c r="H68" s="100" t="s">
        <v>305</v>
      </c>
      <c r="I68" s="142">
        <v>0</v>
      </c>
      <c r="J68" s="142">
        <v>0</v>
      </c>
      <c r="K68" s="451">
        <v>3105.79</v>
      </c>
      <c r="L68" s="530">
        <v>0</v>
      </c>
      <c r="M68"/>
      <c r="N68"/>
      <c r="O68" s="530"/>
    </row>
    <row r="69" spans="1:15" ht="12.75">
      <c r="A69" s="90">
        <v>46</v>
      </c>
      <c r="B69" s="499" t="s">
        <v>17</v>
      </c>
      <c r="C69" s="90">
        <v>2</v>
      </c>
      <c r="D69" s="70">
        <v>1</v>
      </c>
      <c r="E69" s="70">
        <v>8</v>
      </c>
      <c r="F69" s="41" t="s">
        <v>78</v>
      </c>
      <c r="G69" s="41" t="s">
        <v>104</v>
      </c>
      <c r="H69" s="100" t="s">
        <v>138</v>
      </c>
      <c r="I69" s="142">
        <v>149400</v>
      </c>
      <c r="J69" s="142">
        <v>149400</v>
      </c>
      <c r="K69" s="451">
        <v>168768.71</v>
      </c>
      <c r="L69" s="530">
        <f t="shared" si="1"/>
        <v>1.1296433065595715</v>
      </c>
      <c r="O69" s="530"/>
    </row>
    <row r="70" spans="1:15" ht="13.5" thickBot="1">
      <c r="A70" s="96">
        <v>46</v>
      </c>
      <c r="B70" s="501" t="s">
        <v>17</v>
      </c>
      <c r="C70" s="96">
        <v>2</v>
      </c>
      <c r="D70" s="34">
        <v>1</v>
      </c>
      <c r="E70" s="34">
        <v>8</v>
      </c>
      <c r="F70" s="40" t="s">
        <v>78</v>
      </c>
      <c r="G70" s="40" t="s">
        <v>110</v>
      </c>
      <c r="H70" s="152" t="s">
        <v>139</v>
      </c>
      <c r="I70" s="258">
        <v>1005900</v>
      </c>
      <c r="J70" s="258">
        <v>1005900</v>
      </c>
      <c r="K70" s="455">
        <v>805209.08</v>
      </c>
      <c r="L70" s="530">
        <f t="shared" si="1"/>
        <v>0.8004862113530171</v>
      </c>
      <c r="O70" s="530"/>
    </row>
    <row r="71" spans="1:15" ht="12.75">
      <c r="A71" s="114">
        <v>46</v>
      </c>
      <c r="B71" s="511" t="s">
        <v>17</v>
      </c>
      <c r="C71" s="114">
        <v>2</v>
      </c>
      <c r="D71" s="154">
        <v>1</v>
      </c>
      <c r="E71" s="154">
        <v>8</v>
      </c>
      <c r="F71" s="155" t="s">
        <v>78</v>
      </c>
      <c r="G71" s="155" t="s">
        <v>105</v>
      </c>
      <c r="H71" s="98" t="s">
        <v>270</v>
      </c>
      <c r="I71" s="139">
        <v>0</v>
      </c>
      <c r="J71" s="139">
        <v>0</v>
      </c>
      <c r="K71" s="527">
        <v>78.7</v>
      </c>
      <c r="L71" s="530">
        <v>0</v>
      </c>
      <c r="O71" s="530"/>
    </row>
    <row r="72" spans="1:15" ht="12.75">
      <c r="A72" s="89">
        <v>46</v>
      </c>
      <c r="B72" s="494" t="s">
        <v>17</v>
      </c>
      <c r="C72" s="89">
        <v>2</v>
      </c>
      <c r="D72" s="8">
        <v>1</v>
      </c>
      <c r="E72" s="8">
        <v>8</v>
      </c>
      <c r="F72" s="37" t="s">
        <v>78</v>
      </c>
      <c r="G72" s="37" t="s">
        <v>159</v>
      </c>
      <c r="H72" s="99" t="s">
        <v>239</v>
      </c>
      <c r="I72" s="140">
        <v>24900</v>
      </c>
      <c r="J72" s="140">
        <v>24900</v>
      </c>
      <c r="K72" s="156">
        <v>651.88</v>
      </c>
      <c r="L72" s="530">
        <f t="shared" si="1"/>
        <v>0.026179919678714858</v>
      </c>
      <c r="O72" s="530"/>
    </row>
    <row r="73" spans="1:15" ht="12.75">
      <c r="A73" s="32">
        <v>46</v>
      </c>
      <c r="B73" s="496" t="s">
        <v>17</v>
      </c>
      <c r="C73" s="32">
        <v>2</v>
      </c>
      <c r="D73" s="20">
        <v>1</v>
      </c>
      <c r="E73" s="20">
        <v>8</v>
      </c>
      <c r="F73" s="121" t="s">
        <v>78</v>
      </c>
      <c r="G73" s="121" t="s">
        <v>111</v>
      </c>
      <c r="H73" s="161" t="s">
        <v>140</v>
      </c>
      <c r="I73" s="260">
        <v>497900</v>
      </c>
      <c r="J73" s="260">
        <v>497900</v>
      </c>
      <c r="K73" s="197">
        <v>110422.79</v>
      </c>
      <c r="L73" s="530">
        <f t="shared" si="1"/>
        <v>0.22177704358304878</v>
      </c>
      <c r="O73" s="530"/>
    </row>
    <row r="74" spans="1:15" ht="12.75">
      <c r="A74" s="89">
        <v>46</v>
      </c>
      <c r="B74" s="494" t="s">
        <v>17</v>
      </c>
      <c r="C74" s="89">
        <v>2</v>
      </c>
      <c r="D74" s="8">
        <v>1</v>
      </c>
      <c r="E74" s="8">
        <v>8</v>
      </c>
      <c r="F74" s="37" t="s">
        <v>78</v>
      </c>
      <c r="G74" s="37" t="s">
        <v>112</v>
      </c>
      <c r="H74" s="99" t="s">
        <v>141</v>
      </c>
      <c r="I74" s="140">
        <v>663900</v>
      </c>
      <c r="J74" s="140">
        <v>663900</v>
      </c>
      <c r="K74" s="156">
        <v>112188.56</v>
      </c>
      <c r="L74" s="530">
        <f t="shared" si="1"/>
        <v>0.16898412411507757</v>
      </c>
      <c r="O74" s="530"/>
    </row>
    <row r="75" spans="1:15" ht="12.75">
      <c r="A75" s="89">
        <v>46</v>
      </c>
      <c r="B75" s="494" t="s">
        <v>17</v>
      </c>
      <c r="C75" s="89">
        <v>2</v>
      </c>
      <c r="D75" s="8">
        <v>1</v>
      </c>
      <c r="E75" s="8">
        <v>8</v>
      </c>
      <c r="F75" s="37" t="s">
        <v>78</v>
      </c>
      <c r="G75" s="37" t="s">
        <v>113</v>
      </c>
      <c r="H75" s="99" t="s">
        <v>142</v>
      </c>
      <c r="I75" s="140">
        <v>199200</v>
      </c>
      <c r="J75" s="140">
        <v>199200</v>
      </c>
      <c r="K75" s="156">
        <v>224221.24</v>
      </c>
      <c r="L75" s="530">
        <f t="shared" si="1"/>
        <v>1.1256086345381526</v>
      </c>
      <c r="O75" s="530"/>
    </row>
    <row r="76" spans="1:15" ht="12.75">
      <c r="A76" s="89">
        <v>46</v>
      </c>
      <c r="B76" s="494" t="s">
        <v>17</v>
      </c>
      <c r="C76" s="89">
        <v>2</v>
      </c>
      <c r="D76" s="8">
        <v>1</v>
      </c>
      <c r="E76" s="8">
        <v>8</v>
      </c>
      <c r="F76" s="37" t="s">
        <v>78</v>
      </c>
      <c r="G76" s="37" t="s">
        <v>114</v>
      </c>
      <c r="H76" s="99" t="s">
        <v>143</v>
      </c>
      <c r="I76" s="140">
        <v>700</v>
      </c>
      <c r="J76" s="140">
        <v>700</v>
      </c>
      <c r="K76" s="156">
        <v>9609.08</v>
      </c>
      <c r="L76" s="530">
        <f t="shared" si="1"/>
        <v>13.727257142857143</v>
      </c>
      <c r="O76" s="530"/>
    </row>
    <row r="77" spans="1:15" ht="12.75">
      <c r="A77" s="89">
        <v>46</v>
      </c>
      <c r="B77" s="494" t="s">
        <v>17</v>
      </c>
      <c r="C77" s="89">
        <v>2</v>
      </c>
      <c r="D77" s="8">
        <v>1</v>
      </c>
      <c r="E77" s="8">
        <v>8</v>
      </c>
      <c r="F77" s="37" t="s">
        <v>78</v>
      </c>
      <c r="G77" s="37" t="s">
        <v>109</v>
      </c>
      <c r="H77" s="99" t="s">
        <v>144</v>
      </c>
      <c r="I77" s="140">
        <v>36500</v>
      </c>
      <c r="J77" s="140">
        <v>36500</v>
      </c>
      <c r="K77" s="156">
        <v>52609.87</v>
      </c>
      <c r="L77" s="530">
        <f t="shared" si="1"/>
        <v>1.441366301369863</v>
      </c>
      <c r="O77" s="530"/>
    </row>
    <row r="78" spans="1:15" ht="12.75">
      <c r="A78" s="89">
        <v>46</v>
      </c>
      <c r="B78" s="494" t="s">
        <v>17</v>
      </c>
      <c r="C78" s="89">
        <v>2</v>
      </c>
      <c r="D78" s="8">
        <v>1</v>
      </c>
      <c r="E78" s="8">
        <v>8</v>
      </c>
      <c r="F78" s="37" t="s">
        <v>78</v>
      </c>
      <c r="G78" s="37" t="s">
        <v>115</v>
      </c>
      <c r="H78" s="99" t="s">
        <v>145</v>
      </c>
      <c r="I78" s="140">
        <v>829800</v>
      </c>
      <c r="J78" s="140">
        <v>829800</v>
      </c>
      <c r="K78" s="156">
        <v>161724.4</v>
      </c>
      <c r="L78" s="530">
        <f t="shared" si="1"/>
        <v>0.19489563750301278</v>
      </c>
      <c r="O78" s="530"/>
    </row>
    <row r="79" spans="1:15" ht="12.75">
      <c r="A79" s="89">
        <v>46</v>
      </c>
      <c r="B79" s="494" t="s">
        <v>17</v>
      </c>
      <c r="C79" s="89">
        <v>2</v>
      </c>
      <c r="D79" s="8">
        <v>1</v>
      </c>
      <c r="E79" s="8">
        <v>8</v>
      </c>
      <c r="F79" s="37" t="s">
        <v>78</v>
      </c>
      <c r="G79" s="37" t="s">
        <v>238</v>
      </c>
      <c r="H79" s="99" t="s">
        <v>260</v>
      </c>
      <c r="I79" s="140">
        <v>0</v>
      </c>
      <c r="J79" s="140">
        <v>0</v>
      </c>
      <c r="K79" s="156">
        <v>21222.98</v>
      </c>
      <c r="L79" s="530">
        <v>0</v>
      </c>
      <c r="O79" s="530"/>
    </row>
    <row r="80" spans="1:15" ht="12.75">
      <c r="A80" s="89">
        <v>46</v>
      </c>
      <c r="B80" s="494" t="s">
        <v>17</v>
      </c>
      <c r="C80" s="89">
        <v>2</v>
      </c>
      <c r="D80" s="8">
        <v>1</v>
      </c>
      <c r="E80" s="8">
        <v>8</v>
      </c>
      <c r="F80" s="37" t="s">
        <v>78</v>
      </c>
      <c r="G80" s="37" t="s">
        <v>160</v>
      </c>
      <c r="H80" s="99" t="s">
        <v>241</v>
      </c>
      <c r="I80" s="140">
        <v>500</v>
      </c>
      <c r="J80" s="140">
        <v>500</v>
      </c>
      <c r="K80" s="156">
        <v>0</v>
      </c>
      <c r="L80" s="530">
        <f t="shared" si="1"/>
        <v>0</v>
      </c>
      <c r="O80" s="530"/>
    </row>
    <row r="81" spans="1:15" ht="12.75">
      <c r="A81" s="89">
        <v>46</v>
      </c>
      <c r="B81" s="494" t="s">
        <v>17</v>
      </c>
      <c r="C81" s="89">
        <v>2</v>
      </c>
      <c r="D81" s="8">
        <v>1</v>
      </c>
      <c r="E81" s="8">
        <v>8</v>
      </c>
      <c r="F81" s="37" t="s">
        <v>78</v>
      </c>
      <c r="G81" s="37" t="s">
        <v>224</v>
      </c>
      <c r="H81" s="99" t="s">
        <v>242</v>
      </c>
      <c r="I81" s="140">
        <v>172600</v>
      </c>
      <c r="J81" s="140">
        <v>172600</v>
      </c>
      <c r="K81" s="156">
        <v>13134.31</v>
      </c>
      <c r="L81" s="530">
        <f t="shared" si="1"/>
        <v>0.0760968134414832</v>
      </c>
      <c r="O81" s="530"/>
    </row>
    <row r="82" spans="1:15" ht="12.75">
      <c r="A82" s="89">
        <v>46</v>
      </c>
      <c r="B82" s="494" t="s">
        <v>17</v>
      </c>
      <c r="C82" s="89">
        <v>2</v>
      </c>
      <c r="D82" s="8">
        <v>1</v>
      </c>
      <c r="E82" s="8">
        <v>8</v>
      </c>
      <c r="F82" s="37" t="s">
        <v>78</v>
      </c>
      <c r="G82" s="37" t="s">
        <v>237</v>
      </c>
      <c r="H82" s="99" t="s">
        <v>291</v>
      </c>
      <c r="I82" s="140">
        <v>0</v>
      </c>
      <c r="J82" s="140">
        <v>0</v>
      </c>
      <c r="K82" s="156">
        <v>17253.33</v>
      </c>
      <c r="L82" s="530">
        <v>0</v>
      </c>
      <c r="O82" s="530"/>
    </row>
    <row r="83" spans="1:15" ht="12.75">
      <c r="A83" s="89">
        <v>46</v>
      </c>
      <c r="B83" s="494" t="s">
        <v>17</v>
      </c>
      <c r="C83" s="89">
        <v>2</v>
      </c>
      <c r="D83" s="8">
        <v>1</v>
      </c>
      <c r="E83" s="8">
        <v>8</v>
      </c>
      <c r="F83" s="37" t="s">
        <v>78</v>
      </c>
      <c r="G83" s="37" t="s">
        <v>116</v>
      </c>
      <c r="H83" s="99" t="s">
        <v>146</v>
      </c>
      <c r="I83" s="140">
        <v>73000</v>
      </c>
      <c r="J83" s="140">
        <v>73000</v>
      </c>
      <c r="K83" s="156">
        <v>4808.04</v>
      </c>
      <c r="L83" s="530">
        <f t="shared" si="1"/>
        <v>0.06586356164383561</v>
      </c>
      <c r="O83" s="530"/>
    </row>
    <row r="84" spans="1:15" ht="12.75">
      <c r="A84" s="89">
        <v>46</v>
      </c>
      <c r="B84" s="494" t="s">
        <v>17</v>
      </c>
      <c r="C84" s="89">
        <v>2</v>
      </c>
      <c r="D84" s="8">
        <v>1</v>
      </c>
      <c r="E84" s="8">
        <v>8</v>
      </c>
      <c r="F84" s="37" t="s">
        <v>78</v>
      </c>
      <c r="G84" s="37" t="s">
        <v>117</v>
      </c>
      <c r="H84" s="99" t="s">
        <v>147</v>
      </c>
      <c r="I84" s="140">
        <v>0</v>
      </c>
      <c r="J84" s="140">
        <v>0</v>
      </c>
      <c r="K84" s="156">
        <v>5024.74</v>
      </c>
      <c r="L84" s="530">
        <v>0</v>
      </c>
      <c r="O84" s="530"/>
    </row>
    <row r="85" spans="1:15" ht="12.75">
      <c r="A85" s="89">
        <v>46</v>
      </c>
      <c r="B85" s="494" t="s">
        <v>17</v>
      </c>
      <c r="C85" s="89">
        <v>2</v>
      </c>
      <c r="D85" s="8">
        <v>1</v>
      </c>
      <c r="E85" s="8">
        <v>8</v>
      </c>
      <c r="F85" s="37" t="s">
        <v>78</v>
      </c>
      <c r="G85" s="37" t="s">
        <v>118</v>
      </c>
      <c r="H85" s="99" t="s">
        <v>148</v>
      </c>
      <c r="I85" s="140">
        <v>497900</v>
      </c>
      <c r="J85" s="140">
        <v>497900</v>
      </c>
      <c r="K85" s="156">
        <v>256565.37</v>
      </c>
      <c r="L85" s="530">
        <f t="shared" si="1"/>
        <v>0.515294978911428</v>
      </c>
      <c r="O85" s="530"/>
    </row>
    <row r="86" spans="1:15" ht="12.75">
      <c r="A86" s="89">
        <v>46</v>
      </c>
      <c r="B86" s="494" t="s">
        <v>17</v>
      </c>
      <c r="C86" s="89">
        <v>2</v>
      </c>
      <c r="D86" s="8">
        <v>1</v>
      </c>
      <c r="E86" s="8">
        <v>8</v>
      </c>
      <c r="F86" s="37" t="s">
        <v>78</v>
      </c>
      <c r="G86" s="37" t="s">
        <v>149</v>
      </c>
      <c r="H86" s="99" t="s">
        <v>257</v>
      </c>
      <c r="I86" s="140">
        <v>166000</v>
      </c>
      <c r="J86" s="140">
        <v>166000</v>
      </c>
      <c r="K86" s="156">
        <v>95736.99</v>
      </c>
      <c r="L86" s="530">
        <f t="shared" si="1"/>
        <v>0.5767288554216867</v>
      </c>
      <c r="O86" s="530"/>
    </row>
    <row r="87" spans="1:15" ht="12.75">
      <c r="A87" s="283">
        <v>46</v>
      </c>
      <c r="B87" s="495" t="s">
        <v>17</v>
      </c>
      <c r="C87" s="283">
        <v>2</v>
      </c>
      <c r="D87" s="278">
        <v>1</v>
      </c>
      <c r="E87" s="278">
        <v>8</v>
      </c>
      <c r="F87" s="268" t="s">
        <v>181</v>
      </c>
      <c r="G87" s="268" t="s">
        <v>161</v>
      </c>
      <c r="H87" s="272" t="s">
        <v>184</v>
      </c>
      <c r="I87" s="286">
        <f>SUM(I88:I89)+I96</f>
        <v>6560900</v>
      </c>
      <c r="J87" s="286">
        <f>SUM(J88:J89)+J96</f>
        <v>6560900</v>
      </c>
      <c r="K87" s="450">
        <f>SUM(K88:K89)</f>
        <v>10659412.27</v>
      </c>
      <c r="L87" s="530">
        <f t="shared" si="1"/>
        <v>1.6246875078114282</v>
      </c>
      <c r="O87" s="530"/>
    </row>
    <row r="88" spans="1:15" ht="12.75">
      <c r="A88" s="89">
        <v>46</v>
      </c>
      <c r="B88" s="494" t="s">
        <v>17</v>
      </c>
      <c r="C88" s="89">
        <v>2</v>
      </c>
      <c r="D88" s="8">
        <v>1</v>
      </c>
      <c r="E88" s="8">
        <v>8</v>
      </c>
      <c r="F88" s="37" t="s">
        <v>42</v>
      </c>
      <c r="G88" s="37" t="s">
        <v>105</v>
      </c>
      <c r="H88" s="99" t="s">
        <v>244</v>
      </c>
      <c r="I88" s="140">
        <v>4979100</v>
      </c>
      <c r="J88" s="140">
        <v>4979100</v>
      </c>
      <c r="K88" s="156">
        <v>9958187.83</v>
      </c>
      <c r="L88" s="530">
        <f t="shared" si="1"/>
        <v>1.9999975557831737</v>
      </c>
      <c r="O88" s="530"/>
    </row>
    <row r="89" spans="1:15" ht="12.75">
      <c r="A89" s="89">
        <v>46</v>
      </c>
      <c r="B89" s="494" t="s">
        <v>17</v>
      </c>
      <c r="C89" s="89">
        <v>2</v>
      </c>
      <c r="D89" s="8">
        <v>1</v>
      </c>
      <c r="E89" s="8">
        <v>8</v>
      </c>
      <c r="F89" s="124" t="s">
        <v>43</v>
      </c>
      <c r="G89" s="124" t="s">
        <v>161</v>
      </c>
      <c r="H89" s="123" t="s">
        <v>119</v>
      </c>
      <c r="I89" s="141">
        <f>SUM(I90:I95)</f>
        <v>1318000</v>
      </c>
      <c r="J89" s="141">
        <f>SUM(J90:J95)</f>
        <v>1318000</v>
      </c>
      <c r="K89" s="156">
        <f>SUM(K90:K96)</f>
        <v>701224.4400000001</v>
      </c>
      <c r="L89" s="530">
        <f t="shared" si="1"/>
        <v>0.5320367526555387</v>
      </c>
      <c r="O89" s="530"/>
    </row>
    <row r="90" spans="1:15" ht="12.75">
      <c r="A90" s="89">
        <v>46</v>
      </c>
      <c r="B90" s="494" t="s">
        <v>17</v>
      </c>
      <c r="C90" s="89">
        <v>2</v>
      </c>
      <c r="D90" s="8">
        <v>1</v>
      </c>
      <c r="E90" s="8">
        <v>8</v>
      </c>
      <c r="F90" s="37" t="s">
        <v>43</v>
      </c>
      <c r="G90" s="37" t="s">
        <v>105</v>
      </c>
      <c r="H90" s="99" t="s">
        <v>152</v>
      </c>
      <c r="I90" s="140">
        <v>1200</v>
      </c>
      <c r="J90" s="140">
        <v>1200</v>
      </c>
      <c r="K90" s="156">
        <v>531</v>
      </c>
      <c r="L90" s="530">
        <f t="shared" si="1"/>
        <v>0.4425</v>
      </c>
      <c r="O90" s="530"/>
    </row>
    <row r="91" spans="1:15" ht="12.75">
      <c r="A91" s="89">
        <v>46</v>
      </c>
      <c r="B91" s="494" t="s">
        <v>17</v>
      </c>
      <c r="C91" s="89">
        <v>2</v>
      </c>
      <c r="D91" s="8">
        <v>1</v>
      </c>
      <c r="E91" s="8">
        <v>8</v>
      </c>
      <c r="F91" s="37" t="s">
        <v>43</v>
      </c>
      <c r="G91" s="37" t="s">
        <v>112</v>
      </c>
      <c r="H91" s="99" t="s">
        <v>153</v>
      </c>
      <c r="I91" s="140">
        <v>83000</v>
      </c>
      <c r="J91" s="140">
        <v>83000</v>
      </c>
      <c r="K91" s="156">
        <v>31791.74</v>
      </c>
      <c r="L91" s="530">
        <f t="shared" si="1"/>
        <v>0.3830330120481928</v>
      </c>
      <c r="O91" s="530"/>
    </row>
    <row r="92" spans="1:15" ht="12.75">
      <c r="A92" s="89">
        <v>46</v>
      </c>
      <c r="B92" s="494" t="s">
        <v>17</v>
      </c>
      <c r="C92" s="89">
        <v>2</v>
      </c>
      <c r="D92" s="8">
        <v>1</v>
      </c>
      <c r="E92" s="8">
        <v>8</v>
      </c>
      <c r="F92" s="37" t="s">
        <v>43</v>
      </c>
      <c r="G92" s="37" t="s">
        <v>108</v>
      </c>
      <c r="H92" s="99" t="s">
        <v>158</v>
      </c>
      <c r="I92" s="140">
        <v>57000</v>
      </c>
      <c r="J92" s="140">
        <v>57000</v>
      </c>
      <c r="K92" s="156">
        <v>13420</v>
      </c>
      <c r="L92" s="530">
        <f t="shared" si="1"/>
        <v>0.23543859649122806</v>
      </c>
      <c r="O92" s="530"/>
    </row>
    <row r="93" spans="1:15" ht="12.75">
      <c r="A93" s="89">
        <v>46</v>
      </c>
      <c r="B93" s="494" t="s">
        <v>17</v>
      </c>
      <c r="C93" s="89">
        <v>2</v>
      </c>
      <c r="D93" s="8">
        <v>1</v>
      </c>
      <c r="E93" s="8">
        <v>8</v>
      </c>
      <c r="F93" s="37" t="s">
        <v>43</v>
      </c>
      <c r="G93" s="37" t="s">
        <v>113</v>
      </c>
      <c r="H93" s="99" t="s">
        <v>154</v>
      </c>
      <c r="I93" s="140">
        <v>1161800</v>
      </c>
      <c r="J93" s="140">
        <v>1161800</v>
      </c>
      <c r="K93" s="156">
        <v>639789.14</v>
      </c>
      <c r="L93" s="530">
        <f t="shared" si="1"/>
        <v>0.5506878464451713</v>
      </c>
      <c r="O93" s="530"/>
    </row>
    <row r="94" spans="1:15" ht="12.75">
      <c r="A94" s="89">
        <v>46</v>
      </c>
      <c r="B94" s="494" t="s">
        <v>17</v>
      </c>
      <c r="C94" s="89">
        <v>2</v>
      </c>
      <c r="D94" s="8">
        <v>1</v>
      </c>
      <c r="E94" s="8">
        <v>8</v>
      </c>
      <c r="F94" s="37" t="s">
        <v>43</v>
      </c>
      <c r="G94" s="37" t="s">
        <v>114</v>
      </c>
      <c r="H94" s="99" t="s">
        <v>155</v>
      </c>
      <c r="I94" s="140">
        <v>13300</v>
      </c>
      <c r="J94" s="140">
        <v>13300</v>
      </c>
      <c r="K94" s="156">
        <v>15692.56</v>
      </c>
      <c r="L94" s="530">
        <f t="shared" si="1"/>
        <v>1.1798917293233082</v>
      </c>
      <c r="O94" s="530"/>
    </row>
    <row r="95" spans="1:15" ht="12.75">
      <c r="A95" s="90">
        <v>46</v>
      </c>
      <c r="B95" s="499" t="s">
        <v>17</v>
      </c>
      <c r="C95" s="90">
        <v>2</v>
      </c>
      <c r="D95" s="70">
        <v>1</v>
      </c>
      <c r="E95" s="70">
        <v>8</v>
      </c>
      <c r="F95" s="41" t="s">
        <v>43</v>
      </c>
      <c r="G95" s="41" t="s">
        <v>287</v>
      </c>
      <c r="H95" s="100" t="s">
        <v>288</v>
      </c>
      <c r="I95" s="142">
        <v>1700</v>
      </c>
      <c r="J95" s="142">
        <v>1700</v>
      </c>
      <c r="K95" s="451">
        <v>0</v>
      </c>
      <c r="L95" s="530">
        <f t="shared" si="1"/>
        <v>0</v>
      </c>
      <c r="O95" s="530"/>
    </row>
    <row r="96" spans="1:15" ht="12.75">
      <c r="A96" s="90">
        <v>46</v>
      </c>
      <c r="B96" s="499" t="s">
        <v>17</v>
      </c>
      <c r="C96" s="90">
        <v>2</v>
      </c>
      <c r="D96" s="70">
        <v>1</v>
      </c>
      <c r="E96" s="70">
        <v>8</v>
      </c>
      <c r="F96" s="41" t="s">
        <v>289</v>
      </c>
      <c r="G96" s="41" t="s">
        <v>161</v>
      </c>
      <c r="H96" s="100" t="s">
        <v>290</v>
      </c>
      <c r="I96" s="142">
        <v>263800</v>
      </c>
      <c r="J96" s="142">
        <v>263800</v>
      </c>
      <c r="K96" s="451">
        <v>0</v>
      </c>
      <c r="L96" s="530">
        <v>0</v>
      </c>
      <c r="O96" s="530"/>
    </row>
    <row r="97" spans="1:15" ht="14.25">
      <c r="A97" s="339">
        <v>46</v>
      </c>
      <c r="B97" s="500" t="s">
        <v>17</v>
      </c>
      <c r="C97" s="339">
        <v>2</v>
      </c>
      <c r="D97" s="296">
        <v>1</v>
      </c>
      <c r="E97" s="296">
        <v>8</v>
      </c>
      <c r="F97" s="297" t="s">
        <v>170</v>
      </c>
      <c r="G97" s="297" t="s">
        <v>161</v>
      </c>
      <c r="H97" s="298" t="s">
        <v>185</v>
      </c>
      <c r="I97" s="299">
        <f>SUM(I98,I103,I104:I106)</f>
        <v>1577800</v>
      </c>
      <c r="J97" s="299">
        <f>SUM(J98,J103,J104:J106)</f>
        <v>1577800</v>
      </c>
      <c r="K97" s="557">
        <f>SUM(K99:K106)</f>
        <v>1091146.2000000002</v>
      </c>
      <c r="L97" s="530">
        <f t="shared" si="1"/>
        <v>0.6915617949042973</v>
      </c>
      <c r="O97" s="530"/>
    </row>
    <row r="98" spans="1:15" ht="12.75">
      <c r="A98" s="89">
        <v>46</v>
      </c>
      <c r="B98" s="494" t="s">
        <v>17</v>
      </c>
      <c r="C98" s="89">
        <v>2</v>
      </c>
      <c r="D98" s="8">
        <v>1</v>
      </c>
      <c r="E98" s="8">
        <v>8</v>
      </c>
      <c r="F98" s="124" t="s">
        <v>44</v>
      </c>
      <c r="G98" s="124" t="s">
        <v>161</v>
      </c>
      <c r="H98" s="123" t="s">
        <v>248</v>
      </c>
      <c r="I98" s="449">
        <f>SUM(I99,I100)</f>
        <v>232400</v>
      </c>
      <c r="J98" s="449">
        <f>SUM(J99,J100)</f>
        <v>232400</v>
      </c>
      <c r="K98" s="453">
        <f>K99+K100+K101</f>
        <v>53809.079999999994</v>
      </c>
      <c r="L98" s="530">
        <f t="shared" si="1"/>
        <v>0.23153648881239242</v>
      </c>
      <c r="O98" s="530"/>
    </row>
    <row r="99" spans="1:15" ht="14.25">
      <c r="A99" s="30">
        <v>46</v>
      </c>
      <c r="B99" s="17" t="s">
        <v>17</v>
      </c>
      <c r="C99" s="30">
        <v>2</v>
      </c>
      <c r="D99" s="27">
        <v>1</v>
      </c>
      <c r="E99" s="27">
        <v>8</v>
      </c>
      <c r="F99" s="552" t="s">
        <v>44</v>
      </c>
      <c r="G99" s="447" t="s">
        <v>102</v>
      </c>
      <c r="H99" s="177" t="s">
        <v>246</v>
      </c>
      <c r="I99" s="461">
        <v>166000</v>
      </c>
      <c r="J99" s="461">
        <v>166000</v>
      </c>
      <c r="K99" s="454">
        <v>18785.84</v>
      </c>
      <c r="L99" s="530">
        <f t="shared" si="1"/>
        <v>0.1131677108433735</v>
      </c>
      <c r="O99" s="530"/>
    </row>
    <row r="100" spans="1:15" ht="12.75">
      <c r="A100" s="89">
        <v>46</v>
      </c>
      <c r="B100" s="494" t="s">
        <v>17</v>
      </c>
      <c r="C100" s="89">
        <v>2</v>
      </c>
      <c r="D100" s="8">
        <v>1</v>
      </c>
      <c r="E100" s="8">
        <v>8</v>
      </c>
      <c r="F100" s="37" t="s">
        <v>44</v>
      </c>
      <c r="G100" s="37" t="s">
        <v>100</v>
      </c>
      <c r="H100" s="99" t="s">
        <v>247</v>
      </c>
      <c r="I100" s="140">
        <v>66400</v>
      </c>
      <c r="J100" s="140">
        <v>66400</v>
      </c>
      <c r="K100" s="156">
        <v>25873</v>
      </c>
      <c r="L100" s="530">
        <f t="shared" si="1"/>
        <v>0.3896536144578313</v>
      </c>
      <c r="O100" s="530"/>
    </row>
    <row r="101" spans="1:15" ht="12.75">
      <c r="A101" s="89">
        <v>46</v>
      </c>
      <c r="B101" s="494" t="s">
        <v>17</v>
      </c>
      <c r="C101" s="89">
        <v>2</v>
      </c>
      <c r="D101" s="8">
        <v>1</v>
      </c>
      <c r="E101" s="8">
        <v>8</v>
      </c>
      <c r="F101" s="37" t="s">
        <v>44</v>
      </c>
      <c r="G101" s="37" t="s">
        <v>104</v>
      </c>
      <c r="H101" s="99" t="s">
        <v>306</v>
      </c>
      <c r="I101" s="140">
        <v>0</v>
      </c>
      <c r="J101" s="140">
        <v>0</v>
      </c>
      <c r="K101" s="156">
        <v>9150.24</v>
      </c>
      <c r="L101" s="530">
        <v>0</v>
      </c>
      <c r="O101" s="530"/>
    </row>
    <row r="102" spans="1:15" ht="12.75">
      <c r="A102" s="89">
        <v>46</v>
      </c>
      <c r="B102" s="494" t="s">
        <v>17</v>
      </c>
      <c r="C102" s="89">
        <v>2</v>
      </c>
      <c r="D102" s="8">
        <v>1</v>
      </c>
      <c r="E102" s="8">
        <v>8</v>
      </c>
      <c r="F102" s="124" t="s">
        <v>297</v>
      </c>
      <c r="G102" s="124" t="s">
        <v>161</v>
      </c>
      <c r="H102" s="123" t="s">
        <v>298</v>
      </c>
      <c r="I102" s="140">
        <v>0</v>
      </c>
      <c r="J102" s="140">
        <v>0</v>
      </c>
      <c r="K102" s="156">
        <v>88000</v>
      </c>
      <c r="L102" s="530">
        <v>0</v>
      </c>
      <c r="O102" s="530"/>
    </row>
    <row r="103" spans="1:15" ht="12.75">
      <c r="A103" s="89">
        <v>46</v>
      </c>
      <c r="B103" s="494" t="s">
        <v>17</v>
      </c>
      <c r="C103" s="89">
        <v>2</v>
      </c>
      <c r="D103" s="8">
        <v>1</v>
      </c>
      <c r="E103" s="8">
        <v>8</v>
      </c>
      <c r="F103" s="124" t="s">
        <v>45</v>
      </c>
      <c r="G103" s="124" t="s">
        <v>161</v>
      </c>
      <c r="H103" s="123" t="s">
        <v>54</v>
      </c>
      <c r="I103" s="140">
        <v>465800</v>
      </c>
      <c r="J103" s="140">
        <v>465800</v>
      </c>
      <c r="K103" s="156">
        <v>264124.71</v>
      </c>
      <c r="L103" s="530">
        <f t="shared" si="1"/>
        <v>0.5670345856590812</v>
      </c>
      <c r="O103" s="530"/>
    </row>
    <row r="104" spans="1:15" ht="12.75">
      <c r="A104" s="89">
        <v>46</v>
      </c>
      <c r="B104" s="494" t="s">
        <v>17</v>
      </c>
      <c r="C104" s="89">
        <v>2</v>
      </c>
      <c r="D104" s="8">
        <v>1</v>
      </c>
      <c r="E104" s="8">
        <v>8</v>
      </c>
      <c r="F104" s="124" t="s">
        <v>46</v>
      </c>
      <c r="G104" s="124" t="s">
        <v>161</v>
      </c>
      <c r="H104" s="123" t="s">
        <v>55</v>
      </c>
      <c r="I104" s="140">
        <v>298700</v>
      </c>
      <c r="J104" s="140">
        <v>298700</v>
      </c>
      <c r="K104" s="156">
        <v>227546.75</v>
      </c>
      <c r="L104" s="530">
        <f>K104/J104</f>
        <v>0.7617902577837294</v>
      </c>
      <c r="O104" s="530"/>
    </row>
    <row r="105" spans="1:15" ht="12.75">
      <c r="A105" s="89">
        <v>46</v>
      </c>
      <c r="B105" s="494" t="s">
        <v>17</v>
      </c>
      <c r="C105" s="89">
        <v>2</v>
      </c>
      <c r="D105" s="8">
        <v>1</v>
      </c>
      <c r="E105" s="8">
        <v>8</v>
      </c>
      <c r="F105" s="124" t="s">
        <v>307</v>
      </c>
      <c r="G105" s="124" t="s">
        <v>161</v>
      </c>
      <c r="H105" s="636" t="s">
        <v>308</v>
      </c>
      <c r="I105" s="142">
        <v>0</v>
      </c>
      <c r="J105" s="142">
        <v>0</v>
      </c>
      <c r="K105" s="451">
        <v>5357.38</v>
      </c>
      <c r="L105" s="530">
        <v>0</v>
      </c>
      <c r="O105" s="530"/>
    </row>
    <row r="106" spans="1:15" ht="13.5" thickBot="1">
      <c r="A106" s="96">
        <v>46</v>
      </c>
      <c r="B106" s="501" t="s">
        <v>17</v>
      </c>
      <c r="C106" s="329">
        <v>2</v>
      </c>
      <c r="D106" s="35">
        <v>1</v>
      </c>
      <c r="E106" s="35">
        <v>8</v>
      </c>
      <c r="F106" s="321" t="s">
        <v>47</v>
      </c>
      <c r="G106" s="321" t="s">
        <v>161</v>
      </c>
      <c r="H106" s="322" t="s">
        <v>56</v>
      </c>
      <c r="I106" s="258">
        <v>580900</v>
      </c>
      <c r="J106" s="258">
        <v>580900</v>
      </c>
      <c r="K106" s="455">
        <v>452308.28</v>
      </c>
      <c r="L106" s="530">
        <f>K106/J106</f>
        <v>0.7786336374591152</v>
      </c>
      <c r="O106" s="530"/>
    </row>
    <row r="107" spans="1:15" ht="15.75" thickBot="1">
      <c r="A107" s="301"/>
      <c r="B107" s="302"/>
      <c r="C107" s="506"/>
      <c r="D107" s="303" t="s">
        <v>8</v>
      </c>
      <c r="E107" s="302"/>
      <c r="F107" s="304"/>
      <c r="G107" s="305"/>
      <c r="H107" s="306"/>
      <c r="I107" s="307">
        <f>SUM(I38,I97)</f>
        <v>19994400</v>
      </c>
      <c r="J107" s="307">
        <f>SUM(J38,J97)</f>
        <v>19994400</v>
      </c>
      <c r="K107" s="383">
        <f>SUM(K38,K97)</f>
        <v>20491855.49</v>
      </c>
      <c r="L107" s="530">
        <f>K107/J107</f>
        <v>1.0248797408274315</v>
      </c>
      <c r="O107" s="530"/>
    </row>
    <row r="108" spans="1:13" ht="12.75">
      <c r="A108" s="2"/>
      <c r="B108" s="2"/>
      <c r="C108" s="2"/>
      <c r="D108" s="2"/>
      <c r="E108" s="2"/>
      <c r="F108" s="2"/>
      <c r="G108" s="2"/>
      <c r="H108" s="2"/>
      <c r="I108" s="2"/>
      <c r="J108" s="569"/>
      <c r="K108" s="569"/>
      <c r="L108" s="2"/>
      <c r="M108" s="2"/>
    </row>
    <row r="109" spans="1:1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1" ht="12.75">
      <c r="H111" s="408"/>
    </row>
    <row r="180" spans="1:12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1:12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1:12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1:12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1:12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1:12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1:12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1:12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1:12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1:12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1:12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1:12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1:12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</sheetData>
  <sheetProtection/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J5" sqref="J5"/>
    </sheetView>
  </sheetViews>
  <sheetFormatPr defaultColWidth="9.140625" defaultRowHeight="12.75"/>
  <cols>
    <col min="3" max="3" width="7.7109375" style="0" customWidth="1"/>
    <col min="4" max="4" width="16.7109375" style="0" customWidth="1"/>
    <col min="5" max="5" width="11.421875" style="0" customWidth="1"/>
    <col min="7" max="7" width="17.8515625" style="0" customWidth="1"/>
    <col min="10" max="10" width="10.8515625" style="0" customWidth="1"/>
    <col min="11" max="11" width="18.28125" style="0" customWidth="1"/>
  </cols>
  <sheetData>
    <row r="1" spans="2:9" ht="16.5" customHeight="1" thickBot="1">
      <c r="B1" s="1"/>
      <c r="D1" s="1" t="s">
        <v>21</v>
      </c>
      <c r="E1" s="1"/>
      <c r="G1" s="86" t="s">
        <v>69</v>
      </c>
      <c r="I1" s="5"/>
    </row>
    <row r="2" spans="1:9" s="2" customFormat="1" ht="15.75" customHeight="1" thickBot="1">
      <c r="A2" s="110"/>
      <c r="B2" s="22" t="s">
        <v>70</v>
      </c>
      <c r="C2" s="22"/>
      <c r="D2" s="22"/>
      <c r="E2" s="21" t="s">
        <v>73</v>
      </c>
      <c r="F2" s="22"/>
      <c r="G2" s="91"/>
      <c r="H2" s="10"/>
      <c r="I2" s="9"/>
    </row>
    <row r="3" spans="1:7" s="6" customFormat="1" ht="12.75">
      <c r="A3" s="30" t="s">
        <v>22</v>
      </c>
      <c r="B3" s="6" t="s">
        <v>0</v>
      </c>
      <c r="C3" s="28" t="s">
        <v>2</v>
      </c>
      <c r="D3" s="29" t="s">
        <v>4</v>
      </c>
      <c r="E3" s="29" t="s">
        <v>23</v>
      </c>
      <c r="F3" s="29" t="s">
        <v>6</v>
      </c>
      <c r="G3" s="31" t="s">
        <v>80</v>
      </c>
    </row>
    <row r="4" spans="1:9" s="6" customFormat="1" ht="12.75">
      <c r="A4" s="30"/>
      <c r="B4" s="7"/>
      <c r="C4" s="26"/>
      <c r="D4" s="26"/>
      <c r="E4" s="26" t="s">
        <v>24</v>
      </c>
      <c r="F4" s="26" t="s">
        <v>25</v>
      </c>
      <c r="G4" s="33" t="s">
        <v>81</v>
      </c>
      <c r="H4" s="11"/>
      <c r="I4" s="12"/>
    </row>
    <row r="5" spans="1:9" s="2" customFormat="1" ht="13.5" thickBot="1">
      <c r="A5" s="96" t="s">
        <v>1</v>
      </c>
      <c r="B5" s="106" t="s">
        <v>3</v>
      </c>
      <c r="C5" s="35" t="s">
        <v>5</v>
      </c>
      <c r="D5" s="35" t="s">
        <v>14</v>
      </c>
      <c r="E5" s="35">
        <v>1</v>
      </c>
      <c r="F5" s="35">
        <v>2</v>
      </c>
      <c r="G5" s="36">
        <v>3</v>
      </c>
      <c r="H5" s="13"/>
      <c r="I5" s="14"/>
    </row>
    <row r="6" spans="1:9" s="2" customFormat="1" ht="12.75">
      <c r="A6" s="32">
        <v>45</v>
      </c>
      <c r="B6" s="102">
        <v>211</v>
      </c>
      <c r="C6" s="25"/>
      <c r="D6" s="25" t="s">
        <v>29</v>
      </c>
      <c r="E6" s="57">
        <v>2400</v>
      </c>
      <c r="F6" s="57">
        <v>2400</v>
      </c>
      <c r="G6" s="80">
        <v>99</v>
      </c>
      <c r="H6" s="13"/>
      <c r="I6" s="14"/>
    </row>
    <row r="7" spans="1:9" s="2" customFormat="1" ht="12.75">
      <c r="A7" s="89">
        <v>45</v>
      </c>
      <c r="B7" s="103">
        <v>212</v>
      </c>
      <c r="C7" s="18"/>
      <c r="D7" s="18" t="s">
        <v>9</v>
      </c>
      <c r="E7" s="58">
        <v>230300</v>
      </c>
      <c r="F7" s="58">
        <v>230100</v>
      </c>
      <c r="G7" s="62">
        <v>291921</v>
      </c>
      <c r="H7" s="13"/>
      <c r="I7" s="14"/>
    </row>
    <row r="8" spans="1:9" s="2" customFormat="1" ht="12.75">
      <c r="A8" s="89">
        <v>45</v>
      </c>
      <c r="B8" s="103">
        <v>222</v>
      </c>
      <c r="C8" s="18"/>
      <c r="D8" s="18" t="s">
        <v>30</v>
      </c>
      <c r="E8" s="58">
        <v>1000</v>
      </c>
      <c r="F8" s="58">
        <v>2550</v>
      </c>
      <c r="G8" s="62">
        <v>2200</v>
      </c>
      <c r="H8" s="13"/>
      <c r="I8" s="14"/>
    </row>
    <row r="9" spans="1:9" s="2" customFormat="1" ht="12.75">
      <c r="A9" s="89">
        <v>45</v>
      </c>
      <c r="B9" s="103">
        <v>223</v>
      </c>
      <c r="C9" s="18"/>
      <c r="D9" s="18" t="s">
        <v>64</v>
      </c>
      <c r="E9" s="58">
        <v>200</v>
      </c>
      <c r="F9" s="58">
        <v>1784</v>
      </c>
      <c r="G9" s="62">
        <v>1800</v>
      </c>
      <c r="H9" s="13"/>
      <c r="I9" s="14"/>
    </row>
    <row r="10" spans="1:9" s="2" customFormat="1" ht="12.75">
      <c r="A10" s="89">
        <v>45</v>
      </c>
      <c r="B10" s="103">
        <v>231</v>
      </c>
      <c r="C10" s="18"/>
      <c r="D10" s="18" t="s">
        <v>31</v>
      </c>
      <c r="E10" s="58">
        <v>1200</v>
      </c>
      <c r="F10" s="58">
        <v>1700</v>
      </c>
      <c r="G10" s="62">
        <v>950</v>
      </c>
      <c r="H10" s="13"/>
      <c r="I10" s="14"/>
    </row>
    <row r="11" spans="1:9" s="2" customFormat="1" ht="12.75">
      <c r="A11" s="89">
        <v>45</v>
      </c>
      <c r="B11" s="103">
        <v>233</v>
      </c>
      <c r="C11" s="18"/>
      <c r="D11" s="18" t="s">
        <v>68</v>
      </c>
      <c r="E11" s="58">
        <v>62000</v>
      </c>
      <c r="F11" s="58">
        <v>173000</v>
      </c>
      <c r="G11" s="62">
        <v>71250</v>
      </c>
      <c r="H11" s="13"/>
      <c r="I11" s="14"/>
    </row>
    <row r="12" spans="1:9" s="2" customFormat="1" ht="12.75">
      <c r="A12" s="89">
        <v>45</v>
      </c>
      <c r="B12" s="103">
        <v>239</v>
      </c>
      <c r="C12" s="19"/>
      <c r="D12" s="18" t="s">
        <v>32</v>
      </c>
      <c r="E12" s="58">
        <v>1000</v>
      </c>
      <c r="F12" s="58">
        <v>2000</v>
      </c>
      <c r="G12" s="62">
        <v>0</v>
      </c>
      <c r="H12" s="13"/>
      <c r="I12" s="14"/>
    </row>
    <row r="13" spans="1:9" s="2" customFormat="1" ht="12.75" customHeight="1">
      <c r="A13" s="89">
        <v>45</v>
      </c>
      <c r="B13" s="103">
        <v>243</v>
      </c>
      <c r="C13" s="18"/>
      <c r="D13" s="18" t="s">
        <v>33</v>
      </c>
      <c r="E13" s="58">
        <v>1000</v>
      </c>
      <c r="F13" s="58">
        <v>1000</v>
      </c>
      <c r="G13" s="62">
        <v>1000</v>
      </c>
      <c r="H13" s="13"/>
      <c r="I13" s="14"/>
    </row>
    <row r="14" spans="1:9" s="2" customFormat="1" ht="12.75" customHeight="1" thickBot="1">
      <c r="A14" s="89">
        <v>45</v>
      </c>
      <c r="B14" s="103">
        <v>244</v>
      </c>
      <c r="C14" s="18"/>
      <c r="D14" s="55" t="s">
        <v>34</v>
      </c>
      <c r="E14" s="58">
        <v>28000</v>
      </c>
      <c r="F14" s="58">
        <v>28000</v>
      </c>
      <c r="G14" s="62">
        <v>33000</v>
      </c>
      <c r="H14" s="13"/>
      <c r="I14" s="14"/>
    </row>
    <row r="15" spans="1:7" s="6" customFormat="1" ht="16.5" customHeight="1" thickBot="1">
      <c r="A15" s="73"/>
      <c r="B15" s="3"/>
      <c r="C15" s="3"/>
      <c r="D15" s="74" t="s">
        <v>8</v>
      </c>
      <c r="E15" s="81">
        <f>SUM(E6:E14)</f>
        <v>327100</v>
      </c>
      <c r="F15" s="76">
        <f>SUM(F6:F14)</f>
        <v>442534</v>
      </c>
      <c r="G15" s="81">
        <f>SUM(G6:G14)</f>
        <v>402220</v>
      </c>
    </row>
    <row r="16" spans="1:11" s="2" customFormat="1" ht="17.25" customHeight="1" thickBot="1">
      <c r="A16" s="110"/>
      <c r="B16" s="22" t="s">
        <v>74</v>
      </c>
      <c r="C16" s="22"/>
      <c r="D16" s="22"/>
      <c r="E16" s="21" t="s">
        <v>75</v>
      </c>
      <c r="F16" s="22"/>
      <c r="G16" s="22"/>
      <c r="H16" s="22"/>
      <c r="I16" s="39"/>
      <c r="J16" s="23"/>
      <c r="K16" s="120" t="s">
        <v>69</v>
      </c>
    </row>
    <row r="17" spans="1:11" s="2" customFormat="1" ht="12.75">
      <c r="A17" s="115" t="s">
        <v>22</v>
      </c>
      <c r="B17" s="111" t="s">
        <v>10</v>
      </c>
      <c r="C17" s="43" t="s">
        <v>11</v>
      </c>
      <c r="D17" s="43" t="s">
        <v>12</v>
      </c>
      <c r="E17" s="43" t="s">
        <v>13</v>
      </c>
      <c r="F17" s="84" t="s">
        <v>0</v>
      </c>
      <c r="G17" s="83" t="s">
        <v>2</v>
      </c>
      <c r="H17" s="46" t="s">
        <v>4</v>
      </c>
      <c r="I17" s="117" t="s">
        <v>26</v>
      </c>
      <c r="J17" s="112" t="s">
        <v>6</v>
      </c>
      <c r="K17" s="85" t="s">
        <v>80</v>
      </c>
    </row>
    <row r="18" spans="1:11" s="2" customFormat="1" ht="12.75">
      <c r="A18" s="30"/>
      <c r="B18" s="6"/>
      <c r="C18" s="29"/>
      <c r="D18" s="29"/>
      <c r="E18" s="29"/>
      <c r="F18" s="44"/>
      <c r="G18" s="45"/>
      <c r="H18" s="47"/>
      <c r="I18" s="116" t="s">
        <v>24</v>
      </c>
      <c r="J18" s="45" t="s">
        <v>25</v>
      </c>
      <c r="K18" s="33" t="s">
        <v>81</v>
      </c>
    </row>
    <row r="19" spans="1:11" s="2" customFormat="1" ht="13.5" thickBot="1">
      <c r="A19" s="96" t="s">
        <v>1</v>
      </c>
      <c r="B19" s="107" t="s">
        <v>3</v>
      </c>
      <c r="C19" s="34" t="s">
        <v>5</v>
      </c>
      <c r="D19" s="34" t="s">
        <v>14</v>
      </c>
      <c r="E19" s="34" t="s">
        <v>15</v>
      </c>
      <c r="F19" s="40" t="s">
        <v>27</v>
      </c>
      <c r="G19" s="34" t="s">
        <v>16</v>
      </c>
      <c r="H19" s="50" t="s">
        <v>28</v>
      </c>
      <c r="I19" s="48">
        <v>1</v>
      </c>
      <c r="J19" s="34">
        <v>2</v>
      </c>
      <c r="K19" s="49">
        <v>3</v>
      </c>
    </row>
    <row r="20" spans="1:11" s="2" customFormat="1" ht="12.75">
      <c r="A20" s="114">
        <v>45</v>
      </c>
      <c r="B20" s="108" t="s">
        <v>17</v>
      </c>
      <c r="C20" s="27">
        <v>2</v>
      </c>
      <c r="D20" s="27">
        <v>1</v>
      </c>
      <c r="E20" s="27">
        <v>8</v>
      </c>
      <c r="F20" s="51" t="s">
        <v>35</v>
      </c>
      <c r="G20" s="45"/>
      <c r="H20" s="53" t="s">
        <v>48</v>
      </c>
      <c r="I20" s="53">
        <v>98000</v>
      </c>
      <c r="J20" s="53">
        <v>93634</v>
      </c>
      <c r="K20" s="61">
        <v>93634</v>
      </c>
    </row>
    <row r="21" spans="1:11" s="2" customFormat="1" ht="12.75">
      <c r="A21" s="89">
        <v>45</v>
      </c>
      <c r="B21" s="109" t="s">
        <v>17</v>
      </c>
      <c r="C21" s="8">
        <v>2</v>
      </c>
      <c r="D21" s="8">
        <v>1</v>
      </c>
      <c r="E21" s="8">
        <v>8</v>
      </c>
      <c r="F21" s="37" t="s">
        <v>36</v>
      </c>
      <c r="G21" s="18"/>
      <c r="H21" s="52" t="s">
        <v>49</v>
      </c>
      <c r="I21" s="52">
        <v>5000</v>
      </c>
      <c r="J21" s="52">
        <v>5300</v>
      </c>
      <c r="K21" s="62">
        <v>5300</v>
      </c>
    </row>
    <row r="22" spans="1:11" s="2" customFormat="1" ht="12.75">
      <c r="A22" s="89">
        <v>45</v>
      </c>
      <c r="B22" s="109" t="s">
        <v>17</v>
      </c>
      <c r="C22" s="8">
        <v>2</v>
      </c>
      <c r="D22" s="8">
        <v>1</v>
      </c>
      <c r="E22" s="8">
        <v>8</v>
      </c>
      <c r="F22" s="37" t="s">
        <v>37</v>
      </c>
      <c r="G22" s="18"/>
      <c r="H22" s="52" t="s">
        <v>50</v>
      </c>
      <c r="I22" s="52">
        <v>2700</v>
      </c>
      <c r="J22" s="52">
        <v>3100</v>
      </c>
      <c r="K22" s="62">
        <v>3100</v>
      </c>
    </row>
    <row r="23" spans="1:11" s="2" customFormat="1" ht="12.75">
      <c r="A23" s="89">
        <v>45</v>
      </c>
      <c r="B23" s="109" t="s">
        <v>17</v>
      </c>
      <c r="C23" s="8">
        <v>2</v>
      </c>
      <c r="D23" s="8">
        <v>1</v>
      </c>
      <c r="E23" s="8">
        <v>8</v>
      </c>
      <c r="F23" s="37" t="s">
        <v>38</v>
      </c>
      <c r="G23" s="18"/>
      <c r="H23" s="52" t="s">
        <v>51</v>
      </c>
      <c r="I23" s="52">
        <v>2500</v>
      </c>
      <c r="J23" s="52">
        <v>2800</v>
      </c>
      <c r="K23" s="62">
        <v>2800</v>
      </c>
    </row>
    <row r="24" spans="1:11" s="2" customFormat="1" ht="12.75">
      <c r="A24" s="89">
        <v>45</v>
      </c>
      <c r="B24" s="109" t="s">
        <v>17</v>
      </c>
      <c r="C24" s="8">
        <v>2</v>
      </c>
      <c r="D24" s="8">
        <v>1</v>
      </c>
      <c r="E24" s="8">
        <v>8</v>
      </c>
      <c r="F24" s="37" t="s">
        <v>39</v>
      </c>
      <c r="G24" s="18"/>
      <c r="H24" s="52" t="s">
        <v>18</v>
      </c>
      <c r="I24" s="52">
        <v>22300</v>
      </c>
      <c r="J24" s="52">
        <v>22700</v>
      </c>
      <c r="K24" s="62">
        <v>22700</v>
      </c>
    </row>
    <row r="25" spans="1:11" s="2" customFormat="1" ht="12.75">
      <c r="A25" s="89">
        <v>45</v>
      </c>
      <c r="B25" s="109" t="s">
        <v>17</v>
      </c>
      <c r="C25" s="8">
        <v>2</v>
      </c>
      <c r="D25" s="8">
        <v>1</v>
      </c>
      <c r="E25" s="8">
        <v>8</v>
      </c>
      <c r="F25" s="37" t="s">
        <v>40</v>
      </c>
      <c r="G25" s="18"/>
      <c r="H25" s="52" t="s">
        <v>57</v>
      </c>
      <c r="I25" s="52">
        <v>1700</v>
      </c>
      <c r="J25" s="52">
        <v>2050</v>
      </c>
      <c r="K25" s="62">
        <v>2050</v>
      </c>
    </row>
    <row r="26" spans="1:11" s="2" customFormat="1" ht="12.75">
      <c r="A26" s="89">
        <v>45</v>
      </c>
      <c r="B26" s="109" t="s">
        <v>17</v>
      </c>
      <c r="C26" s="8">
        <v>2</v>
      </c>
      <c r="D26" s="8">
        <v>1</v>
      </c>
      <c r="E26" s="8">
        <v>8</v>
      </c>
      <c r="F26" s="37" t="s">
        <v>41</v>
      </c>
      <c r="G26" s="18"/>
      <c r="H26" s="52" t="s">
        <v>20</v>
      </c>
      <c r="I26" s="52">
        <v>39300</v>
      </c>
      <c r="J26" s="52">
        <v>39400</v>
      </c>
      <c r="K26" s="62">
        <v>36820</v>
      </c>
    </row>
    <row r="27" spans="1:11" s="2" customFormat="1" ht="12.75">
      <c r="A27" s="89">
        <v>45</v>
      </c>
      <c r="B27" s="109" t="s">
        <v>17</v>
      </c>
      <c r="C27" s="8">
        <v>2</v>
      </c>
      <c r="D27" s="8">
        <v>1</v>
      </c>
      <c r="E27" s="8">
        <v>8</v>
      </c>
      <c r="F27" s="37" t="s">
        <v>78</v>
      </c>
      <c r="G27" s="18"/>
      <c r="H27" s="52" t="s">
        <v>79</v>
      </c>
      <c r="I27" s="52">
        <v>101550</v>
      </c>
      <c r="J27" s="52">
        <v>113550</v>
      </c>
      <c r="K27" s="62">
        <v>98650</v>
      </c>
    </row>
    <row r="28" spans="1:11" s="2" customFormat="1" ht="12.75">
      <c r="A28" s="89">
        <v>45</v>
      </c>
      <c r="B28" s="109" t="s">
        <v>17</v>
      </c>
      <c r="C28" s="8">
        <v>2</v>
      </c>
      <c r="D28" s="8">
        <v>1</v>
      </c>
      <c r="E28" s="8">
        <v>8</v>
      </c>
      <c r="F28" s="37" t="s">
        <v>42</v>
      </c>
      <c r="G28" s="18"/>
      <c r="H28" s="52" t="s">
        <v>52</v>
      </c>
      <c r="I28" s="52">
        <v>0</v>
      </c>
      <c r="J28" s="52">
        <v>100000</v>
      </c>
      <c r="K28" s="62">
        <v>100000</v>
      </c>
    </row>
    <row r="29" spans="1:11" s="2" customFormat="1" ht="12.75">
      <c r="A29" s="89">
        <v>45</v>
      </c>
      <c r="B29" s="109" t="s">
        <v>17</v>
      </c>
      <c r="C29" s="8">
        <v>2</v>
      </c>
      <c r="D29" s="8">
        <v>1</v>
      </c>
      <c r="E29" s="8">
        <v>8</v>
      </c>
      <c r="F29" s="37" t="s">
        <v>43</v>
      </c>
      <c r="G29" s="18"/>
      <c r="H29" s="52" t="s">
        <v>53</v>
      </c>
      <c r="I29" s="52">
        <v>42000</v>
      </c>
      <c r="J29" s="52">
        <v>47950</v>
      </c>
      <c r="K29" s="62">
        <v>47950</v>
      </c>
    </row>
    <row r="30" spans="1:11" s="2" customFormat="1" ht="12.75">
      <c r="A30" s="32">
        <v>45</v>
      </c>
      <c r="B30" s="109" t="s">
        <v>17</v>
      </c>
      <c r="C30" s="8">
        <v>2</v>
      </c>
      <c r="D30" s="8">
        <v>1</v>
      </c>
      <c r="E30" s="8">
        <v>8</v>
      </c>
      <c r="F30" s="37" t="s">
        <v>44</v>
      </c>
      <c r="G30" s="18"/>
      <c r="H30" s="52" t="s">
        <v>19</v>
      </c>
      <c r="I30" s="52">
        <v>4000</v>
      </c>
      <c r="J30" s="52">
        <v>2000</v>
      </c>
      <c r="K30" s="62">
        <v>1000</v>
      </c>
    </row>
    <row r="31" spans="1:11" s="2" customFormat="1" ht="12.75">
      <c r="A31" s="89">
        <v>45</v>
      </c>
      <c r="B31" s="109" t="s">
        <v>17</v>
      </c>
      <c r="C31" s="8">
        <v>2</v>
      </c>
      <c r="D31" s="8">
        <v>1</v>
      </c>
      <c r="E31" s="8">
        <v>8</v>
      </c>
      <c r="F31" s="37" t="s">
        <v>45</v>
      </c>
      <c r="G31" s="18"/>
      <c r="H31" s="52" t="s">
        <v>54</v>
      </c>
      <c r="I31" s="52">
        <v>7500</v>
      </c>
      <c r="J31" s="52">
        <v>7500</v>
      </c>
      <c r="K31" s="62">
        <v>9000</v>
      </c>
    </row>
    <row r="32" spans="1:11" s="2" customFormat="1" ht="12.75">
      <c r="A32" s="90">
        <v>45</v>
      </c>
      <c r="B32" s="113" t="s">
        <v>17</v>
      </c>
      <c r="C32" s="70">
        <v>2</v>
      </c>
      <c r="D32" s="70">
        <v>1</v>
      </c>
      <c r="E32" s="70">
        <v>8</v>
      </c>
      <c r="F32" s="41" t="s">
        <v>46</v>
      </c>
      <c r="G32" s="42"/>
      <c r="H32" s="54" t="s">
        <v>55</v>
      </c>
      <c r="I32" s="52">
        <v>10000</v>
      </c>
      <c r="J32" s="52">
        <v>10000</v>
      </c>
      <c r="K32" s="62">
        <v>1000</v>
      </c>
    </row>
    <row r="33" spans="1:11" s="2" customFormat="1" ht="14.25" customHeight="1" thickBot="1">
      <c r="A33" s="96">
        <v>45</v>
      </c>
      <c r="B33" s="113" t="s">
        <v>17</v>
      </c>
      <c r="C33" s="70">
        <v>2</v>
      </c>
      <c r="D33" s="70">
        <v>1</v>
      </c>
      <c r="E33" s="70">
        <v>8</v>
      </c>
      <c r="F33" s="41" t="s">
        <v>47</v>
      </c>
      <c r="G33" s="42"/>
      <c r="H33" s="54" t="s">
        <v>56</v>
      </c>
      <c r="I33" s="94">
        <v>1700</v>
      </c>
      <c r="J33" s="54">
        <v>3700</v>
      </c>
      <c r="K33" s="63">
        <v>3700</v>
      </c>
    </row>
    <row r="34" spans="1:11" s="2" customFormat="1" ht="18" customHeight="1" thickBot="1">
      <c r="A34" s="110"/>
      <c r="B34" s="3"/>
      <c r="C34" s="3"/>
      <c r="D34" s="66" t="s">
        <v>8</v>
      </c>
      <c r="E34" s="3"/>
      <c r="F34" s="64"/>
      <c r="G34" s="23"/>
      <c r="H34" s="77"/>
      <c r="I34" s="77">
        <f>SUM(I20:I33)</f>
        <v>338250</v>
      </c>
      <c r="J34" s="78">
        <f>SUM(J20:J33)</f>
        <v>453684</v>
      </c>
      <c r="K34" s="82">
        <f>SUM(K20:K33)</f>
        <v>427704</v>
      </c>
    </row>
    <row r="36" spans="2:11" s="2" customFormat="1" ht="14.25" customHeight="1">
      <c r="B36"/>
      <c r="C36"/>
      <c r="D36" t="s">
        <v>82</v>
      </c>
      <c r="E36"/>
      <c r="F36"/>
      <c r="G36"/>
      <c r="H36"/>
      <c r="I36"/>
      <c r="J36"/>
      <c r="K36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4.7109375" style="0" customWidth="1"/>
    <col min="2" max="2" width="7.28125" style="0" customWidth="1"/>
    <col min="3" max="3" width="10.28125" style="0" customWidth="1"/>
    <col min="4" max="4" width="27.7109375" style="0" customWidth="1"/>
    <col min="5" max="5" width="9.7109375" style="0" customWidth="1"/>
    <col min="6" max="6" width="11.00390625" style="0" customWidth="1"/>
    <col min="7" max="7" width="13.421875" style="0" customWidth="1"/>
    <col min="8" max="8" width="17.421875" style="0" customWidth="1"/>
    <col min="9" max="9" width="9.28125" style="0" customWidth="1"/>
    <col min="10" max="10" width="10.8515625" style="0" customWidth="1"/>
    <col min="11" max="11" width="15.140625" style="0" customWidth="1"/>
    <col min="12" max="12" width="20.57421875" style="0" customWidth="1"/>
    <col min="13" max="13" width="15.140625" style="0" customWidth="1"/>
  </cols>
  <sheetData>
    <row r="1" ht="15" customHeight="1">
      <c r="L1" s="2"/>
    </row>
    <row r="2" spans="2:12" ht="18" customHeight="1">
      <c r="B2" s="1" t="s">
        <v>250</v>
      </c>
      <c r="C2" s="1"/>
      <c r="E2" s="1"/>
      <c r="F2" s="1"/>
      <c r="I2" s="5"/>
      <c r="L2" s="2"/>
    </row>
    <row r="3" spans="2:9" s="6" customFormat="1" ht="13.5" customHeight="1" thickBot="1">
      <c r="B3" s="9"/>
      <c r="C3" s="9"/>
      <c r="D3" s="9"/>
      <c r="E3" s="9"/>
      <c r="F3" s="9"/>
      <c r="G3" s="368" t="s">
        <v>285</v>
      </c>
      <c r="I3" s="9"/>
    </row>
    <row r="4" spans="1:13" s="2" customFormat="1" ht="15.75" customHeight="1" thickBot="1">
      <c r="A4" s="110"/>
      <c r="B4" s="477" t="s">
        <v>262</v>
      </c>
      <c r="C4" s="477"/>
      <c r="D4" s="478"/>
      <c r="E4" s="4"/>
      <c r="F4" s="23"/>
      <c r="G4" s="256"/>
      <c r="H4" s="6"/>
      <c r="I4" s="354"/>
      <c r="M4" s="6"/>
    </row>
    <row r="5" spans="1:7" s="6" customFormat="1" ht="12.75">
      <c r="A5" s="115" t="s">
        <v>22</v>
      </c>
      <c r="B5" s="111" t="s">
        <v>0</v>
      </c>
      <c r="C5" s="118" t="s">
        <v>2</v>
      </c>
      <c r="D5" s="43" t="s">
        <v>4</v>
      </c>
      <c r="E5" s="138" t="s">
        <v>23</v>
      </c>
      <c r="F5" s="138" t="s">
        <v>6</v>
      </c>
      <c r="G5" s="135" t="s">
        <v>7</v>
      </c>
    </row>
    <row r="6" spans="1:12" s="6" customFormat="1" ht="12.75">
      <c r="A6" s="32"/>
      <c r="B6" s="7"/>
      <c r="C6" s="26"/>
      <c r="D6" s="26"/>
      <c r="E6" s="145" t="s">
        <v>24</v>
      </c>
      <c r="F6" s="145" t="s">
        <v>25</v>
      </c>
      <c r="G6" s="135" t="s">
        <v>320</v>
      </c>
      <c r="I6" s="12"/>
      <c r="L6" s="632"/>
    </row>
    <row r="7" spans="1:12" s="2" customFormat="1" ht="13.5" thickBot="1">
      <c r="A7" s="96" t="s">
        <v>1</v>
      </c>
      <c r="B7" s="106" t="s">
        <v>3</v>
      </c>
      <c r="C7" s="35" t="s">
        <v>5</v>
      </c>
      <c r="D7" s="128" t="s">
        <v>14</v>
      </c>
      <c r="E7" s="136">
        <v>1</v>
      </c>
      <c r="F7" s="136">
        <v>2</v>
      </c>
      <c r="G7" s="389">
        <v>3</v>
      </c>
      <c r="H7" s="6"/>
      <c r="I7" s="14"/>
      <c r="L7" s="632"/>
    </row>
    <row r="8" spans="1:12" s="2" customFormat="1" ht="15" thickBot="1">
      <c r="A8" s="535">
        <v>46</v>
      </c>
      <c r="B8" s="536">
        <v>400</v>
      </c>
      <c r="C8" s="537" t="s">
        <v>161</v>
      </c>
      <c r="D8" s="538" t="s">
        <v>197</v>
      </c>
      <c r="E8" s="539">
        <f>SUM(E9,E12)</f>
        <v>431500</v>
      </c>
      <c r="F8" s="540">
        <f>SUM(F9,F12)</f>
        <v>431500</v>
      </c>
      <c r="G8" s="551">
        <f>SUM(G9:G12)</f>
        <v>5217752.19</v>
      </c>
      <c r="H8" s="530"/>
      <c r="I8" s="14"/>
      <c r="L8" s="632"/>
    </row>
    <row r="9" spans="1:13" s="2" customFormat="1" ht="12.75">
      <c r="A9" s="32">
        <v>46</v>
      </c>
      <c r="B9" s="102">
        <v>440</v>
      </c>
      <c r="C9" s="205" t="s">
        <v>161</v>
      </c>
      <c r="D9" s="146" t="s">
        <v>59</v>
      </c>
      <c r="E9" s="468">
        <v>431500</v>
      </c>
      <c r="F9" s="468">
        <v>431500</v>
      </c>
      <c r="G9" s="548">
        <v>697254.72</v>
      </c>
      <c r="H9" s="530">
        <f>G9/F9</f>
        <v>1.6158857937427578</v>
      </c>
      <c r="I9" s="530"/>
      <c r="L9" s="632"/>
      <c r="M9" s="14"/>
    </row>
    <row r="10" spans="1:13" s="2" customFormat="1" ht="13.5" customHeight="1">
      <c r="A10" s="119"/>
      <c r="B10" s="103"/>
      <c r="C10" s="315"/>
      <c r="D10" s="149" t="s">
        <v>60</v>
      </c>
      <c r="E10" s="469"/>
      <c r="F10" s="141"/>
      <c r="G10" s="546"/>
      <c r="H10" s="544"/>
      <c r="I10" s="87"/>
      <c r="L10" s="632"/>
      <c r="M10" s="87"/>
    </row>
    <row r="11" spans="1:13" s="2" customFormat="1" ht="13.5" customHeight="1">
      <c r="A11" s="90">
        <v>46</v>
      </c>
      <c r="B11" s="105">
        <v>453</v>
      </c>
      <c r="C11" s="533" t="s">
        <v>161</v>
      </c>
      <c r="D11" s="482" t="s">
        <v>282</v>
      </c>
      <c r="E11" s="469">
        <v>0</v>
      </c>
      <c r="F11" s="141">
        <v>0</v>
      </c>
      <c r="G11" s="542">
        <v>2581846.44</v>
      </c>
      <c r="H11" s="544"/>
      <c r="I11" s="87"/>
      <c r="L11" s="632"/>
      <c r="M11" s="87"/>
    </row>
    <row r="12" spans="1:13" s="2" customFormat="1" ht="13.5" customHeight="1" thickBot="1">
      <c r="A12" s="90">
        <v>46</v>
      </c>
      <c r="B12" s="105">
        <v>456</v>
      </c>
      <c r="C12" s="479" t="s">
        <v>161</v>
      </c>
      <c r="D12" s="480" t="s">
        <v>62</v>
      </c>
      <c r="E12" s="483">
        <v>0</v>
      </c>
      <c r="F12" s="144">
        <v>0</v>
      </c>
      <c r="G12" s="549">
        <v>1938651.03</v>
      </c>
      <c r="H12" s="544"/>
      <c r="I12" s="87"/>
      <c r="L12" s="87"/>
      <c r="M12" s="87"/>
    </row>
    <row r="13" spans="1:13" s="6" customFormat="1" ht="16.5" customHeight="1" thickBot="1">
      <c r="A13" s="351"/>
      <c r="B13" s="347"/>
      <c r="C13" s="347"/>
      <c r="D13" s="458" t="s">
        <v>8</v>
      </c>
      <c r="E13" s="476">
        <f>SUM(E9:E12)</f>
        <v>431500</v>
      </c>
      <c r="F13" s="358">
        <f>SUM(F9:F12)</f>
        <v>431500</v>
      </c>
      <c r="G13" s="550">
        <f>SUM(G9:G12)</f>
        <v>5217752.19</v>
      </c>
      <c r="H13" s="545"/>
      <c r="I13" s="88"/>
      <c r="L13" s="88"/>
      <c r="M13" s="88"/>
    </row>
    <row r="14" spans="2:12" s="2" customFormat="1" ht="12.75" customHeight="1" thickBot="1">
      <c r="B14" s="6"/>
      <c r="C14" s="6"/>
      <c r="D14" s="6"/>
      <c r="E14" s="6"/>
      <c r="F14" s="17"/>
      <c r="H14" s="13"/>
      <c r="I14" s="14"/>
      <c r="K14" s="368" t="s">
        <v>285</v>
      </c>
      <c r="L14" s="6"/>
    </row>
    <row r="15" spans="1:12" s="2" customFormat="1" ht="17.25" customHeight="1" thickBot="1">
      <c r="A15" s="110"/>
      <c r="B15" s="22" t="s">
        <v>263</v>
      </c>
      <c r="C15" s="22"/>
      <c r="D15" s="56"/>
      <c r="E15" s="4"/>
      <c r="F15" s="23"/>
      <c r="G15" s="23"/>
      <c r="H15" s="38"/>
      <c r="I15" s="39"/>
      <c r="J15" s="23"/>
      <c r="K15" s="24"/>
      <c r="L15" s="6"/>
    </row>
    <row r="16" spans="1:12" s="2" customFormat="1" ht="12.75">
      <c r="A16" s="115" t="s">
        <v>22</v>
      </c>
      <c r="B16" s="111" t="s">
        <v>10</v>
      </c>
      <c r="C16" s="43" t="s">
        <v>11</v>
      </c>
      <c r="D16" s="43" t="s">
        <v>12</v>
      </c>
      <c r="E16" s="43" t="s">
        <v>13</v>
      </c>
      <c r="F16" s="84" t="s">
        <v>0</v>
      </c>
      <c r="G16" s="112" t="s">
        <v>2</v>
      </c>
      <c r="H16" s="362" t="s">
        <v>4</v>
      </c>
      <c r="I16" s="637" t="s">
        <v>26</v>
      </c>
      <c r="J16" s="138" t="s">
        <v>6</v>
      </c>
      <c r="K16" s="355" t="s">
        <v>7</v>
      </c>
      <c r="L16" s="6"/>
    </row>
    <row r="17" spans="1:12" s="2" customFormat="1" ht="12.75">
      <c r="A17" s="32"/>
      <c r="B17" s="6"/>
      <c r="C17" s="29"/>
      <c r="D17" s="29"/>
      <c r="E17" s="29"/>
      <c r="F17" s="44"/>
      <c r="G17" s="45"/>
      <c r="H17" s="359"/>
      <c r="I17" s="365" t="s">
        <v>24</v>
      </c>
      <c r="J17" s="135" t="s">
        <v>25</v>
      </c>
      <c r="K17" s="254" t="s">
        <v>320</v>
      </c>
      <c r="L17" s="6"/>
    </row>
    <row r="18" spans="1:12" s="2" customFormat="1" ht="13.5" thickBot="1">
      <c r="A18" s="96" t="s">
        <v>1</v>
      </c>
      <c r="B18" s="107" t="s">
        <v>3</v>
      </c>
      <c r="C18" s="34" t="s">
        <v>5</v>
      </c>
      <c r="D18" s="34" t="s">
        <v>14</v>
      </c>
      <c r="E18" s="34" t="s">
        <v>15</v>
      </c>
      <c r="F18" s="40" t="s">
        <v>27</v>
      </c>
      <c r="G18" s="34" t="s">
        <v>16</v>
      </c>
      <c r="H18" s="363" t="s">
        <v>28</v>
      </c>
      <c r="I18" s="288">
        <v>1</v>
      </c>
      <c r="J18" s="137">
        <v>2</v>
      </c>
      <c r="K18" s="49">
        <v>3</v>
      </c>
      <c r="L18" s="6"/>
    </row>
    <row r="19" spans="1:13" s="2" customFormat="1" ht="13.5" thickBot="1">
      <c r="A19" s="30">
        <v>46</v>
      </c>
      <c r="B19" s="108" t="s">
        <v>17</v>
      </c>
      <c r="C19" s="27">
        <v>2</v>
      </c>
      <c r="D19" s="65">
        <v>1</v>
      </c>
      <c r="E19" s="27">
        <v>8</v>
      </c>
      <c r="F19" s="552" t="s">
        <v>61</v>
      </c>
      <c r="G19" s="45"/>
      <c r="H19" s="359" t="s">
        <v>65</v>
      </c>
      <c r="I19" s="360">
        <v>0</v>
      </c>
      <c r="J19" s="360">
        <v>0</v>
      </c>
      <c r="K19" s="68">
        <v>1263607.42</v>
      </c>
      <c r="L19" s="11"/>
      <c r="M19" s="101"/>
    </row>
    <row r="20" spans="1:13" s="2" customFormat="1" ht="15" thickBot="1">
      <c r="A20" s="346"/>
      <c r="B20" s="347"/>
      <c r="C20" s="347"/>
      <c r="D20" s="345" t="s">
        <v>8</v>
      </c>
      <c r="E20" s="347"/>
      <c r="F20" s="348"/>
      <c r="G20" s="349"/>
      <c r="H20" s="350"/>
      <c r="I20" s="361">
        <f>SUM(I19:I19)</f>
        <v>0</v>
      </c>
      <c r="J20" s="361">
        <f>SUM(J19:J19)</f>
        <v>0</v>
      </c>
      <c r="K20" s="393">
        <f>K19</f>
        <v>1263607.42</v>
      </c>
      <c r="L20" s="11"/>
      <c r="M20" s="14"/>
    </row>
    <row r="21" spans="1:13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.75">
      <c r="A22" t="s">
        <v>321</v>
      </c>
      <c r="L22" s="2"/>
      <c r="M22" s="2"/>
    </row>
    <row r="23" spans="1:12" ht="12.75">
      <c r="A23" t="s">
        <v>261</v>
      </c>
      <c r="L23" s="2"/>
    </row>
    <row r="24" ht="12.75">
      <c r="L24" s="2"/>
    </row>
    <row r="25" ht="12.75">
      <c r="L25" s="2"/>
    </row>
    <row r="26" spans="1:1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</sheetData>
  <sheetProtection/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 xml:space="preserve">&amp;CStrana 4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Q281"/>
  <sheetViews>
    <sheetView zoomScalePageLayoutView="0" workbookViewId="0" topLeftCell="A1">
      <selection activeCell="N96" sqref="N96"/>
    </sheetView>
  </sheetViews>
  <sheetFormatPr defaultColWidth="9.140625" defaultRowHeight="12.75"/>
  <cols>
    <col min="1" max="1" width="4.421875" style="0" customWidth="1"/>
    <col min="2" max="2" width="6.00390625" style="0" customWidth="1"/>
    <col min="3" max="3" width="16.7109375" style="0" customWidth="1"/>
    <col min="4" max="4" width="28.00390625" style="0" customWidth="1"/>
    <col min="5" max="5" width="14.8515625" style="0" customWidth="1"/>
    <col min="6" max="6" width="13.7109375" style="0" customWidth="1"/>
    <col min="7" max="7" width="15.7109375" style="0" customWidth="1"/>
    <col min="8" max="8" width="29.8515625" style="0" customWidth="1"/>
    <col min="9" max="9" width="13.00390625" style="0" customWidth="1"/>
    <col min="10" max="10" width="12.57421875" style="0" customWidth="1"/>
    <col min="11" max="11" width="14.57421875" style="0" customWidth="1"/>
  </cols>
  <sheetData>
    <row r="1" spans="1:11" ht="12.75">
      <c r="A1" s="2"/>
      <c r="B1" s="10"/>
      <c r="C1" s="10"/>
      <c r="D1" s="10"/>
      <c r="E1" s="9"/>
      <c r="F1" s="10"/>
      <c r="G1" s="10"/>
      <c r="H1" s="10"/>
      <c r="I1" s="9"/>
      <c r="J1" s="2"/>
      <c r="K1" s="2"/>
    </row>
    <row r="2" spans="2:9" ht="16.5" thickBot="1">
      <c r="B2" s="1"/>
      <c r="D2" s="1" t="s">
        <v>251</v>
      </c>
      <c r="E2" s="1"/>
      <c r="G2" s="367" t="s">
        <v>285</v>
      </c>
      <c r="I2" s="5"/>
    </row>
    <row r="3" spans="1:11" ht="13.5" thickBot="1">
      <c r="A3" s="110"/>
      <c r="B3" s="4"/>
      <c r="C3" s="22"/>
      <c r="D3" s="4" t="s">
        <v>255</v>
      </c>
      <c r="E3" s="21" t="s">
        <v>71</v>
      </c>
      <c r="F3" s="22"/>
      <c r="G3" s="91"/>
      <c r="H3" s="10"/>
      <c r="I3" s="10"/>
      <c r="J3" s="2"/>
      <c r="K3" s="2"/>
    </row>
    <row r="4" spans="1:11" ht="12.75">
      <c r="A4" s="30" t="s">
        <v>22</v>
      </c>
      <c r="B4" s="6" t="s">
        <v>0</v>
      </c>
      <c r="C4" s="28" t="s">
        <v>2</v>
      </c>
      <c r="D4" s="29" t="s">
        <v>4</v>
      </c>
      <c r="E4" s="138" t="s">
        <v>23</v>
      </c>
      <c r="F4" s="6" t="s">
        <v>6</v>
      </c>
      <c r="G4" s="138" t="s">
        <v>7</v>
      </c>
      <c r="H4" s="6"/>
      <c r="I4" s="14"/>
      <c r="J4" s="6"/>
      <c r="K4" s="6"/>
    </row>
    <row r="5" spans="1:11" ht="12.75">
      <c r="A5" s="30"/>
      <c r="B5" s="7"/>
      <c r="C5" s="26"/>
      <c r="D5" s="26"/>
      <c r="E5" s="145" t="s">
        <v>24</v>
      </c>
      <c r="F5" s="7" t="s">
        <v>25</v>
      </c>
      <c r="G5" s="145" t="s">
        <v>328</v>
      </c>
      <c r="H5" s="529"/>
      <c r="I5" s="529"/>
      <c r="J5" s="6"/>
      <c r="K5" s="6"/>
    </row>
    <row r="6" spans="1:11" ht="13.5" thickBot="1">
      <c r="A6" s="96" t="s">
        <v>1</v>
      </c>
      <c r="B6" s="106" t="s">
        <v>3</v>
      </c>
      <c r="C6" s="35" t="s">
        <v>5</v>
      </c>
      <c r="D6" s="128" t="s">
        <v>14</v>
      </c>
      <c r="E6" s="136">
        <v>1</v>
      </c>
      <c r="F6" s="150">
        <v>2</v>
      </c>
      <c r="G6" s="136">
        <v>3</v>
      </c>
      <c r="H6" s="529"/>
      <c r="I6" s="529"/>
      <c r="J6" s="2"/>
      <c r="K6" s="2"/>
    </row>
    <row r="7" spans="1:12" ht="15">
      <c r="A7" s="308">
        <v>46</v>
      </c>
      <c r="B7" s="309">
        <v>200</v>
      </c>
      <c r="C7" s="315" t="s">
        <v>161</v>
      </c>
      <c r="D7" s="343" t="s">
        <v>187</v>
      </c>
      <c r="E7" s="314">
        <f>SUM(E8,E11,E14,E17,E20)</f>
        <v>19657900</v>
      </c>
      <c r="F7" s="314">
        <f>SUM(F8,F11,F14,F17,F20)</f>
        <v>19657900</v>
      </c>
      <c r="G7" s="369">
        <f>SUM(G8,G11,G14,G17,G20)</f>
        <v>2023149.7099999997</v>
      </c>
      <c r="H7" s="571">
        <f aca="true" t="shared" si="0" ref="H7:H16">G7/F7</f>
        <v>0.10291789611301308</v>
      </c>
      <c r="I7" s="571"/>
      <c r="J7" s="571"/>
      <c r="K7" s="328"/>
      <c r="L7" s="10"/>
    </row>
    <row r="8" spans="1:12" ht="12.75">
      <c r="A8" s="283">
        <v>46</v>
      </c>
      <c r="B8" s="310">
        <v>210</v>
      </c>
      <c r="C8" s="268" t="s">
        <v>161</v>
      </c>
      <c r="D8" s="394" t="s">
        <v>188</v>
      </c>
      <c r="E8" s="274">
        <f>SUM(E9:E10)</f>
        <v>9839200</v>
      </c>
      <c r="F8" s="274">
        <f>SUM(F9:F10)</f>
        <v>9839200</v>
      </c>
      <c r="G8" s="370">
        <f>SUM(G9:G10)</f>
        <v>876075.08</v>
      </c>
      <c r="H8" s="571">
        <f t="shared" si="0"/>
        <v>0.08903925928937312</v>
      </c>
      <c r="I8" s="571"/>
      <c r="J8" s="571"/>
      <c r="K8" s="541"/>
      <c r="L8" s="14"/>
    </row>
    <row r="9" spans="1:12" ht="15.75">
      <c r="A9" s="89">
        <v>46</v>
      </c>
      <c r="B9" s="103">
        <v>212</v>
      </c>
      <c r="C9" s="37" t="s">
        <v>101</v>
      </c>
      <c r="D9" s="147" t="s">
        <v>121</v>
      </c>
      <c r="E9" s="141">
        <v>9499000</v>
      </c>
      <c r="F9" s="141">
        <v>9499000</v>
      </c>
      <c r="G9" s="371">
        <v>851585.51</v>
      </c>
      <c r="H9" s="571">
        <f t="shared" si="0"/>
        <v>0.0896500168438783</v>
      </c>
      <c r="I9" s="571"/>
      <c r="J9" s="571"/>
      <c r="K9" s="328"/>
      <c r="L9" s="532"/>
    </row>
    <row r="10" spans="1:12" ht="15">
      <c r="A10" s="89">
        <v>46</v>
      </c>
      <c r="B10" s="103">
        <v>212</v>
      </c>
      <c r="C10" s="37" t="s">
        <v>100</v>
      </c>
      <c r="D10" s="147" t="s">
        <v>122</v>
      </c>
      <c r="E10" s="141">
        <v>340200</v>
      </c>
      <c r="F10" s="141">
        <v>340200</v>
      </c>
      <c r="G10" s="371">
        <v>24489.57</v>
      </c>
      <c r="H10" s="571">
        <f t="shared" si="0"/>
        <v>0.0719858024691358</v>
      </c>
      <c r="I10" s="571"/>
      <c r="J10" s="571"/>
      <c r="K10" s="328"/>
      <c r="L10" s="486"/>
    </row>
    <row r="11" spans="1:12" ht="15">
      <c r="A11" s="283">
        <v>46</v>
      </c>
      <c r="B11" s="310">
        <v>220</v>
      </c>
      <c r="C11" s="268" t="s">
        <v>161</v>
      </c>
      <c r="D11" s="311" t="s">
        <v>252</v>
      </c>
      <c r="E11" s="274">
        <f>SUM(E12,E13)</f>
        <v>305600</v>
      </c>
      <c r="F11" s="274">
        <f>SUM(F12,F13)</f>
        <v>305600</v>
      </c>
      <c r="G11" s="370">
        <f>SUM(G12,G13)</f>
        <v>24508.47</v>
      </c>
      <c r="H11" s="571">
        <f t="shared" si="0"/>
        <v>0.08019787303664921</v>
      </c>
      <c r="I11" s="571"/>
      <c r="J11" s="571"/>
      <c r="K11" s="328"/>
      <c r="L11" s="486"/>
    </row>
    <row r="12" spans="1:11" ht="12.75">
      <c r="A12" s="89">
        <v>46</v>
      </c>
      <c r="B12" s="103">
        <v>222</v>
      </c>
      <c r="C12" s="37" t="s">
        <v>161</v>
      </c>
      <c r="D12" s="147" t="s">
        <v>286</v>
      </c>
      <c r="E12" s="141">
        <v>105600</v>
      </c>
      <c r="F12" s="141">
        <v>105600</v>
      </c>
      <c r="G12" s="371">
        <v>8726.9</v>
      </c>
      <c r="H12" s="571">
        <f t="shared" si="0"/>
        <v>0.08264109848484848</v>
      </c>
      <c r="I12" s="571"/>
      <c r="J12" s="571"/>
      <c r="K12" s="486"/>
    </row>
    <row r="13" spans="1:11" ht="12.75">
      <c r="A13" s="89">
        <v>46</v>
      </c>
      <c r="B13" s="103">
        <v>223</v>
      </c>
      <c r="C13" s="37" t="s">
        <v>161</v>
      </c>
      <c r="D13" s="147" t="s">
        <v>64</v>
      </c>
      <c r="E13" s="141">
        <v>200000</v>
      </c>
      <c r="F13" s="141">
        <v>200000</v>
      </c>
      <c r="G13" s="371">
        <v>15781.57</v>
      </c>
      <c r="H13" s="571">
        <f t="shared" si="0"/>
        <v>0.07890785</v>
      </c>
      <c r="I13" s="571"/>
      <c r="J13" s="571"/>
      <c r="K13" s="486"/>
    </row>
    <row r="14" spans="1:11" ht="12.75">
      <c r="A14" s="283">
        <v>46</v>
      </c>
      <c r="B14" s="310">
        <v>230</v>
      </c>
      <c r="C14" s="268" t="s">
        <v>161</v>
      </c>
      <c r="D14" s="311" t="s">
        <v>190</v>
      </c>
      <c r="E14" s="274">
        <f>SUM(E15,E16)</f>
        <v>8500000</v>
      </c>
      <c r="F14" s="274">
        <f>SUM(F15,F16)</f>
        <v>8500000</v>
      </c>
      <c r="G14" s="370">
        <f>SUM(G15,G16)</f>
        <v>490844.02999999997</v>
      </c>
      <c r="H14" s="571">
        <f t="shared" si="0"/>
        <v>0.057746356470588234</v>
      </c>
      <c r="I14" s="571"/>
      <c r="J14" s="571"/>
      <c r="K14" s="486"/>
    </row>
    <row r="15" spans="1:11" ht="15">
      <c r="A15" s="89">
        <v>46</v>
      </c>
      <c r="B15" s="103">
        <v>231</v>
      </c>
      <c r="C15" s="37" t="s">
        <v>161</v>
      </c>
      <c r="D15" s="147" t="s">
        <v>31</v>
      </c>
      <c r="E15" s="141">
        <v>100000</v>
      </c>
      <c r="F15" s="141">
        <v>100000</v>
      </c>
      <c r="G15" s="371">
        <v>1304.17</v>
      </c>
      <c r="H15" s="571">
        <f t="shared" si="0"/>
        <v>0.013041700000000002</v>
      </c>
      <c r="I15" s="571"/>
      <c r="J15" s="571"/>
      <c r="K15" s="384"/>
    </row>
    <row r="16" spans="1:17" ht="12.75">
      <c r="A16" s="89">
        <v>46</v>
      </c>
      <c r="B16" s="103">
        <v>233</v>
      </c>
      <c r="C16" s="37" t="s">
        <v>161</v>
      </c>
      <c r="D16" s="147" t="s">
        <v>329</v>
      </c>
      <c r="E16" s="141">
        <v>8400000</v>
      </c>
      <c r="F16" s="141">
        <v>8400000</v>
      </c>
      <c r="G16" s="371">
        <v>489539.86</v>
      </c>
      <c r="H16" s="571">
        <f t="shared" si="0"/>
        <v>0.05827855476190476</v>
      </c>
      <c r="I16" s="571"/>
      <c r="J16" s="571"/>
      <c r="K16" s="6"/>
      <c r="L16" s="17"/>
      <c r="M16" s="2"/>
      <c r="N16" s="11"/>
      <c r="O16" s="11"/>
      <c r="P16" s="12"/>
      <c r="Q16" s="2"/>
    </row>
    <row r="17" spans="1:11" ht="12.75">
      <c r="A17" s="283">
        <v>46</v>
      </c>
      <c r="B17" s="310">
        <v>240</v>
      </c>
      <c r="C17" s="268" t="s">
        <v>161</v>
      </c>
      <c r="D17" s="311" t="s">
        <v>254</v>
      </c>
      <c r="E17" s="274">
        <f>SUM(E18:E19)</f>
        <v>1013100</v>
      </c>
      <c r="F17" s="274">
        <f>SUM(F18:F19)</f>
        <v>1013100</v>
      </c>
      <c r="G17" s="370">
        <f>SUM(G18:G19)</f>
        <v>15259.68</v>
      </c>
      <c r="H17" s="571">
        <f>G17/F17</f>
        <v>0.015062363044122002</v>
      </c>
      <c r="I17" s="571"/>
      <c r="J17" s="571"/>
      <c r="K17" s="2"/>
    </row>
    <row r="18" spans="1:11" ht="12.75">
      <c r="A18" s="89">
        <v>46</v>
      </c>
      <c r="B18" s="103">
        <v>243</v>
      </c>
      <c r="C18" s="37" t="s">
        <v>161</v>
      </c>
      <c r="D18" s="147" t="s">
        <v>33</v>
      </c>
      <c r="E18" s="141">
        <v>13100</v>
      </c>
      <c r="F18" s="141">
        <v>13100</v>
      </c>
      <c r="G18" s="371">
        <v>463.79</v>
      </c>
      <c r="H18" s="571">
        <f>G18/F18</f>
        <v>0.03540381679389313</v>
      </c>
      <c r="I18" s="571"/>
      <c r="J18" s="571"/>
      <c r="K18" s="2"/>
    </row>
    <row r="19" spans="1:11" ht="12.75">
      <c r="A19" s="89">
        <v>46</v>
      </c>
      <c r="B19" s="103">
        <v>244</v>
      </c>
      <c r="C19" s="37" t="s">
        <v>161</v>
      </c>
      <c r="D19" s="148" t="s">
        <v>34</v>
      </c>
      <c r="E19" s="141">
        <v>1000000</v>
      </c>
      <c r="F19" s="141">
        <v>1000000</v>
      </c>
      <c r="G19" s="371">
        <v>14795.89</v>
      </c>
      <c r="H19" s="571">
        <f>G19/F19</f>
        <v>0.014795889999999999</v>
      </c>
      <c r="I19" s="571"/>
      <c r="J19" s="571"/>
      <c r="K19" s="12"/>
    </row>
    <row r="20" spans="1:11" ht="12.75">
      <c r="A20" s="279">
        <v>46</v>
      </c>
      <c r="B20" s="282">
        <v>290</v>
      </c>
      <c r="C20" s="270" t="s">
        <v>161</v>
      </c>
      <c r="D20" s="312" t="s">
        <v>192</v>
      </c>
      <c r="E20" s="313">
        <f>E21</f>
        <v>0</v>
      </c>
      <c r="F20" s="313">
        <f>F21</f>
        <v>0</v>
      </c>
      <c r="G20" s="372">
        <f>G21</f>
        <v>616462.45</v>
      </c>
      <c r="H20" s="571">
        <v>0</v>
      </c>
      <c r="I20" s="571"/>
      <c r="J20" s="571"/>
      <c r="K20" s="2"/>
    </row>
    <row r="21" spans="1:11" ht="13.5" thickBot="1">
      <c r="A21" s="96">
        <v>46</v>
      </c>
      <c r="B21" s="105">
        <v>292</v>
      </c>
      <c r="C21" s="125" t="s">
        <v>161</v>
      </c>
      <c r="D21" s="149" t="s">
        <v>63</v>
      </c>
      <c r="E21" s="144">
        <v>0</v>
      </c>
      <c r="F21" s="144">
        <v>0</v>
      </c>
      <c r="G21" s="373">
        <v>616462.45</v>
      </c>
      <c r="H21" s="571">
        <v>0</v>
      </c>
      <c r="I21" s="571"/>
      <c r="J21" s="571"/>
      <c r="K21" s="14"/>
    </row>
    <row r="22" spans="1:11" ht="15.75" thickBot="1">
      <c r="A22" s="317"/>
      <c r="B22" s="318"/>
      <c r="C22" s="318"/>
      <c r="D22" s="319" t="s">
        <v>8</v>
      </c>
      <c r="E22" s="320">
        <f>E7</f>
        <v>19657900</v>
      </c>
      <c r="F22" s="320">
        <f>F7</f>
        <v>19657900</v>
      </c>
      <c r="G22" s="374">
        <f>G7</f>
        <v>2023149.7099999997</v>
      </c>
      <c r="H22" s="571">
        <f>G22/F22</f>
        <v>0.10291789611301308</v>
      </c>
      <c r="I22" s="571"/>
      <c r="J22" s="571"/>
      <c r="K22" s="6"/>
    </row>
    <row r="23" spans="1:11" ht="15">
      <c r="A23" s="326"/>
      <c r="B23" s="326"/>
      <c r="C23" s="326"/>
      <c r="D23" s="327"/>
      <c r="E23" s="328"/>
      <c r="F23" s="328"/>
      <c r="G23" s="384"/>
      <c r="H23" s="571"/>
      <c r="I23" s="6"/>
      <c r="J23" s="6"/>
      <c r="K23" s="6"/>
    </row>
    <row r="24" spans="1:11" ht="15">
      <c r="A24" s="326"/>
      <c r="B24" s="326"/>
      <c r="C24" s="326"/>
      <c r="D24" s="327"/>
      <c r="E24" s="328"/>
      <c r="F24" s="328"/>
      <c r="G24" s="384"/>
      <c r="H24" s="571"/>
      <c r="I24" s="6"/>
      <c r="J24" s="6"/>
      <c r="K24" s="6"/>
    </row>
    <row r="25" spans="1:11" ht="15">
      <c r="A25" s="326"/>
      <c r="B25" s="326"/>
      <c r="C25" s="326"/>
      <c r="D25" s="327"/>
      <c r="E25" s="328"/>
      <c r="F25" s="328"/>
      <c r="G25" s="384"/>
      <c r="H25" s="571"/>
      <c r="I25" s="6"/>
      <c r="J25" s="6"/>
      <c r="K25" s="6"/>
    </row>
    <row r="26" spans="1:11" ht="15">
      <c r="A26" s="326"/>
      <c r="B26" s="326"/>
      <c r="C26" s="326"/>
      <c r="D26" s="327"/>
      <c r="E26" s="328"/>
      <c r="F26" s="328"/>
      <c r="G26" s="384"/>
      <c r="H26" s="571"/>
      <c r="I26" s="6"/>
      <c r="J26" s="6"/>
      <c r="K26" s="6"/>
    </row>
    <row r="27" spans="1:11" ht="15">
      <c r="A27" s="326"/>
      <c r="B27" s="326"/>
      <c r="C27" s="326"/>
      <c r="D27" s="327"/>
      <c r="E27" s="328"/>
      <c r="F27" s="328"/>
      <c r="G27" s="384"/>
      <c r="H27" s="571"/>
      <c r="I27" s="6"/>
      <c r="J27" s="6"/>
      <c r="K27" s="6"/>
    </row>
    <row r="28" spans="1:11" ht="15">
      <c r="A28" s="326"/>
      <c r="B28" s="326"/>
      <c r="C28" s="326"/>
      <c r="D28" s="327"/>
      <c r="E28" s="328"/>
      <c r="F28" s="328"/>
      <c r="G28" s="384"/>
      <c r="H28" s="571"/>
      <c r="I28" s="6"/>
      <c r="J28" s="6"/>
      <c r="K28" s="6"/>
    </row>
    <row r="29" spans="1:11" ht="15">
      <c r="A29" s="326"/>
      <c r="B29" s="326"/>
      <c r="C29" s="9" t="s">
        <v>301</v>
      </c>
      <c r="D29" s="559" t="s">
        <v>326</v>
      </c>
      <c r="E29" s="556"/>
      <c r="F29" s="560" t="s">
        <v>292</v>
      </c>
      <c r="G29" s="507"/>
      <c r="H29" s="9" t="s">
        <v>322</v>
      </c>
      <c r="I29" s="14"/>
      <c r="J29" s="507"/>
      <c r="K29" s="14"/>
    </row>
    <row r="30" spans="1:11" ht="15.75">
      <c r="A30" s="326"/>
      <c r="B30" s="326"/>
      <c r="C30" s="563">
        <v>20057900</v>
      </c>
      <c r="D30" s="553">
        <v>2023149.71</v>
      </c>
      <c r="E30" s="457"/>
      <c r="F30" s="553">
        <v>2080296.58</v>
      </c>
      <c r="G30" s="384" t="s">
        <v>323</v>
      </c>
      <c r="H30" s="633">
        <v>2496207.05</v>
      </c>
      <c r="I30" s="459"/>
      <c r="J30" s="384"/>
      <c r="K30" s="532"/>
    </row>
    <row r="31" spans="1:11" ht="15.75">
      <c r="A31" s="326"/>
      <c r="B31" s="326"/>
      <c r="C31" s="562"/>
      <c r="D31" s="554">
        <v>473057.34</v>
      </c>
      <c r="E31" s="457"/>
      <c r="F31" s="554">
        <v>116872.08</v>
      </c>
      <c r="G31" s="384" t="s">
        <v>324</v>
      </c>
      <c r="H31" s="634">
        <f>K19-2197168.66</f>
        <v>-2197168.66</v>
      </c>
      <c r="I31" s="459"/>
      <c r="J31" s="328"/>
      <c r="K31" s="486"/>
    </row>
    <row r="32" spans="1:11" ht="15.75">
      <c r="A32" s="326"/>
      <c r="B32" s="326"/>
      <c r="C32" s="561"/>
      <c r="D32" s="555">
        <f>SUM(D30:D31)</f>
        <v>2496207.05</v>
      </c>
      <c r="E32" s="532"/>
      <c r="F32" s="555">
        <f>SUM(F30:F31)</f>
        <v>2197168.66</v>
      </c>
      <c r="G32" s="384" t="s">
        <v>325</v>
      </c>
      <c r="H32" s="635">
        <f>SUM(H30:H31)</f>
        <v>299038.38999999966</v>
      </c>
      <c r="I32" s="6"/>
      <c r="J32" s="6"/>
      <c r="K32" s="6"/>
    </row>
    <row r="33" spans="1:11" ht="16.5" thickBot="1">
      <c r="A33" s="326"/>
      <c r="B33" s="326"/>
      <c r="C33" s="570"/>
      <c r="D33" s="384"/>
      <c r="E33" s="532"/>
      <c r="F33" s="384"/>
      <c r="G33" s="384"/>
      <c r="H33" s="6"/>
      <c r="I33" s="6"/>
      <c r="J33" s="6"/>
      <c r="K33" s="6"/>
    </row>
    <row r="34" spans="1:11" ht="13.5" thickBot="1">
      <c r="A34" s="110"/>
      <c r="B34" s="4"/>
      <c r="C34" s="56"/>
      <c r="D34" s="4"/>
      <c r="E34" s="22"/>
      <c r="F34" s="4" t="s">
        <v>256</v>
      </c>
      <c r="G34" s="22"/>
      <c r="H34" s="38"/>
      <c r="I34" s="39"/>
      <c r="J34" s="23"/>
      <c r="K34" s="558" t="s">
        <v>285</v>
      </c>
    </row>
    <row r="35" spans="1:11" ht="12.75">
      <c r="A35" s="115" t="s">
        <v>22</v>
      </c>
      <c r="B35" s="111" t="s">
        <v>10</v>
      </c>
      <c r="C35" s="244" t="s">
        <v>11</v>
      </c>
      <c r="D35" s="43" t="s">
        <v>12</v>
      </c>
      <c r="E35" s="43" t="s">
        <v>13</v>
      </c>
      <c r="F35" s="84" t="s">
        <v>0</v>
      </c>
      <c r="G35" s="112" t="s">
        <v>2</v>
      </c>
      <c r="H35" s="386" t="s">
        <v>4</v>
      </c>
      <c r="I35" s="364" t="s">
        <v>26</v>
      </c>
      <c r="J35" s="111" t="s">
        <v>6</v>
      </c>
      <c r="K35" s="138" t="s">
        <v>7</v>
      </c>
    </row>
    <row r="36" spans="1:11" ht="13.5" thickBot="1">
      <c r="A36" s="329"/>
      <c r="B36" s="150"/>
      <c r="C36" s="395"/>
      <c r="D36" s="128"/>
      <c r="E36" s="128"/>
      <c r="F36" s="335"/>
      <c r="G36" s="336"/>
      <c r="H36" s="337"/>
      <c r="I36" s="385" t="s">
        <v>24</v>
      </c>
      <c r="J36" s="150" t="s">
        <v>25</v>
      </c>
      <c r="K36" s="136" t="s">
        <v>327</v>
      </c>
    </row>
    <row r="37" spans="1:11" ht="13.5" thickBot="1">
      <c r="A37" s="329" t="s">
        <v>1</v>
      </c>
      <c r="B37" s="150" t="s">
        <v>3</v>
      </c>
      <c r="C37" s="329" t="s">
        <v>5</v>
      </c>
      <c r="D37" s="35" t="s">
        <v>14</v>
      </c>
      <c r="E37" s="35" t="s">
        <v>15</v>
      </c>
      <c r="F37" s="331" t="s">
        <v>27</v>
      </c>
      <c r="G37" s="35" t="s">
        <v>16</v>
      </c>
      <c r="H37" s="333" t="s">
        <v>28</v>
      </c>
      <c r="I37" s="334">
        <v>1</v>
      </c>
      <c r="J37" s="150">
        <v>2</v>
      </c>
      <c r="K37" s="136">
        <v>3</v>
      </c>
    </row>
    <row r="38" spans="1:15" ht="14.25">
      <c r="A38" s="564">
        <v>46</v>
      </c>
      <c r="B38" s="565" t="s">
        <v>17</v>
      </c>
      <c r="C38" s="564">
        <v>2</v>
      </c>
      <c r="D38" s="566">
        <v>1</v>
      </c>
      <c r="E38" s="566">
        <v>8</v>
      </c>
      <c r="F38" s="332" t="s">
        <v>168</v>
      </c>
      <c r="G38" s="332" t="s">
        <v>161</v>
      </c>
      <c r="H38" s="567" t="s">
        <v>182</v>
      </c>
      <c r="I38" s="357">
        <f>SUM(I39,I41,I47,I87)</f>
        <v>19094800</v>
      </c>
      <c r="J38" s="357">
        <f>SUM(J39,J41,J47,J87)</f>
        <v>19094800</v>
      </c>
      <c r="K38" s="568">
        <f>SUM(K39,K41,K47,K87)</f>
        <v>2039652.9999999998</v>
      </c>
      <c r="L38" s="571">
        <f aca="true" t="shared" si="1" ref="L38:L101">K38/J38</f>
        <v>0.10681719630475311</v>
      </c>
      <c r="O38" s="571"/>
    </row>
    <row r="39" spans="1:15" ht="12.75">
      <c r="A39" s="279">
        <v>46</v>
      </c>
      <c r="B39" s="493" t="s">
        <v>17</v>
      </c>
      <c r="C39" s="279">
        <v>2</v>
      </c>
      <c r="D39" s="281">
        <v>1</v>
      </c>
      <c r="E39" s="281">
        <v>8</v>
      </c>
      <c r="F39" s="270" t="s">
        <v>35</v>
      </c>
      <c r="G39" s="270" t="s">
        <v>161</v>
      </c>
      <c r="H39" s="271" t="s">
        <v>186</v>
      </c>
      <c r="I39" s="417">
        <f>I40</f>
        <v>4330200</v>
      </c>
      <c r="J39" s="417">
        <f>J40</f>
        <v>4330200</v>
      </c>
      <c r="K39" s="376">
        <f>K40</f>
        <v>807218.03</v>
      </c>
      <c r="L39" s="571">
        <f t="shared" si="1"/>
        <v>0.18641587686480995</v>
      </c>
      <c r="O39" s="571"/>
    </row>
    <row r="40" spans="1:15" ht="12.75">
      <c r="A40" s="89">
        <v>46</v>
      </c>
      <c r="B40" s="494" t="s">
        <v>17</v>
      </c>
      <c r="C40" s="89">
        <v>2</v>
      </c>
      <c r="D40" s="8">
        <v>1</v>
      </c>
      <c r="E40" s="8">
        <v>8</v>
      </c>
      <c r="F40" s="37" t="s">
        <v>125</v>
      </c>
      <c r="G40" s="37" t="s">
        <v>161</v>
      </c>
      <c r="H40" s="161" t="s">
        <v>126</v>
      </c>
      <c r="I40" s="260">
        <v>4330200</v>
      </c>
      <c r="J40" s="260">
        <v>4330200</v>
      </c>
      <c r="K40" s="371">
        <v>807218.03</v>
      </c>
      <c r="L40" s="571">
        <f t="shared" si="1"/>
        <v>0.18641587686480995</v>
      </c>
      <c r="O40" s="571"/>
    </row>
    <row r="41" spans="1:15" ht="12.75">
      <c r="A41" s="32">
        <v>46</v>
      </c>
      <c r="B41" s="17" t="s">
        <v>17</v>
      </c>
      <c r="C41" s="30">
        <v>2</v>
      </c>
      <c r="D41" s="27">
        <v>1</v>
      </c>
      <c r="E41" s="27">
        <v>8</v>
      </c>
      <c r="F41" s="269" t="s">
        <v>180</v>
      </c>
      <c r="G41" s="269" t="s">
        <v>161</v>
      </c>
      <c r="H41" s="273" t="s">
        <v>183</v>
      </c>
      <c r="I41" s="285">
        <f>SUM(I42:I46)</f>
        <v>1560900</v>
      </c>
      <c r="J41" s="285">
        <f>SUM(J42:J46)</f>
        <v>1560900</v>
      </c>
      <c r="K41" s="377">
        <f>SUM(K42:K46)</f>
        <v>288080.93</v>
      </c>
      <c r="L41" s="571">
        <f t="shared" si="1"/>
        <v>0.18456078544429497</v>
      </c>
      <c r="O41" s="571"/>
    </row>
    <row r="42" spans="1:15" ht="12.75">
      <c r="A42" s="89">
        <v>46</v>
      </c>
      <c r="B42" s="494" t="s">
        <v>17</v>
      </c>
      <c r="C42" s="89">
        <v>2</v>
      </c>
      <c r="D42" s="8">
        <v>1</v>
      </c>
      <c r="E42" s="8">
        <v>8</v>
      </c>
      <c r="F42" s="37" t="s">
        <v>36</v>
      </c>
      <c r="G42" s="37" t="s">
        <v>161</v>
      </c>
      <c r="H42" s="99" t="s">
        <v>49</v>
      </c>
      <c r="I42" s="140">
        <v>239200</v>
      </c>
      <c r="J42" s="140">
        <v>239200</v>
      </c>
      <c r="K42" s="371">
        <v>57274.11</v>
      </c>
      <c r="L42" s="571">
        <f t="shared" si="1"/>
        <v>0.23944025919732442</v>
      </c>
      <c r="O42" s="571"/>
    </row>
    <row r="43" spans="1:15" ht="12.75">
      <c r="A43" s="89">
        <v>46</v>
      </c>
      <c r="B43" s="494" t="s">
        <v>17</v>
      </c>
      <c r="C43" s="89">
        <v>2</v>
      </c>
      <c r="D43" s="8">
        <v>1</v>
      </c>
      <c r="E43" s="8">
        <v>8</v>
      </c>
      <c r="F43" s="37" t="s">
        <v>37</v>
      </c>
      <c r="G43" s="37" t="s">
        <v>161</v>
      </c>
      <c r="H43" s="99" t="s">
        <v>50</v>
      </c>
      <c r="I43" s="140">
        <v>126200</v>
      </c>
      <c r="J43" s="140">
        <v>126200</v>
      </c>
      <c r="K43" s="371">
        <v>8018.27</v>
      </c>
      <c r="L43" s="571">
        <f t="shared" si="1"/>
        <v>0.06353621236133122</v>
      </c>
      <c r="O43" s="571"/>
    </row>
    <row r="44" spans="1:15" ht="12.75">
      <c r="A44" s="89">
        <v>46</v>
      </c>
      <c r="B44" s="494" t="s">
        <v>17</v>
      </c>
      <c r="C44" s="89">
        <v>2</v>
      </c>
      <c r="D44" s="8">
        <v>1</v>
      </c>
      <c r="E44" s="8">
        <v>8</v>
      </c>
      <c r="F44" s="37" t="s">
        <v>38</v>
      </c>
      <c r="G44" s="37" t="s">
        <v>161</v>
      </c>
      <c r="H44" s="99" t="s">
        <v>51</v>
      </c>
      <c r="I44" s="140">
        <v>67500</v>
      </c>
      <c r="J44" s="140">
        <v>67500</v>
      </c>
      <c r="K44" s="371">
        <v>15590.61</v>
      </c>
      <c r="L44" s="571">
        <f t="shared" si="1"/>
        <v>0.230972</v>
      </c>
      <c r="O44" s="571"/>
    </row>
    <row r="45" spans="1:15" ht="12.75">
      <c r="A45" s="89">
        <v>46</v>
      </c>
      <c r="B45" s="494" t="s">
        <v>17</v>
      </c>
      <c r="C45" s="89">
        <v>2</v>
      </c>
      <c r="D45" s="8">
        <v>1</v>
      </c>
      <c r="E45" s="8">
        <v>8</v>
      </c>
      <c r="F45" s="37" t="s">
        <v>39</v>
      </c>
      <c r="G45" s="37" t="s">
        <v>161</v>
      </c>
      <c r="H45" s="99" t="s">
        <v>18</v>
      </c>
      <c r="I45" s="140">
        <v>1080300</v>
      </c>
      <c r="J45" s="140">
        <v>1080300</v>
      </c>
      <c r="K45" s="371">
        <v>196550.7</v>
      </c>
      <c r="L45" s="571">
        <f t="shared" si="1"/>
        <v>0.18194084976395447</v>
      </c>
      <c r="O45" s="571"/>
    </row>
    <row r="46" spans="1:15" ht="12.75">
      <c r="A46" s="89">
        <v>46</v>
      </c>
      <c r="B46" s="494" t="s">
        <v>17</v>
      </c>
      <c r="C46" s="89">
        <v>2</v>
      </c>
      <c r="D46" s="8">
        <v>1</v>
      </c>
      <c r="E46" s="8">
        <v>8</v>
      </c>
      <c r="F46" s="37" t="s">
        <v>40</v>
      </c>
      <c r="G46" s="37" t="s">
        <v>161</v>
      </c>
      <c r="H46" s="99" t="s">
        <v>57</v>
      </c>
      <c r="I46" s="140">
        <v>47700</v>
      </c>
      <c r="J46" s="140">
        <v>47700</v>
      </c>
      <c r="K46" s="371">
        <v>10647.24</v>
      </c>
      <c r="L46" s="571">
        <f t="shared" si="1"/>
        <v>0.2232125786163522</v>
      </c>
      <c r="O46" s="571"/>
    </row>
    <row r="47" spans="1:15" ht="12.75">
      <c r="A47" s="283">
        <v>46</v>
      </c>
      <c r="B47" s="495" t="s">
        <v>17</v>
      </c>
      <c r="C47" s="283">
        <v>2</v>
      </c>
      <c r="D47" s="278">
        <v>1</v>
      </c>
      <c r="E47" s="278">
        <v>8</v>
      </c>
      <c r="F47" s="268" t="s">
        <v>41</v>
      </c>
      <c r="G47" s="267" t="s">
        <v>161</v>
      </c>
      <c r="H47" s="272" t="s">
        <v>92</v>
      </c>
      <c r="I47" s="274">
        <f>+I48+I49+I50+I61+I62+I63+I64+I65</f>
        <v>7086700</v>
      </c>
      <c r="J47" s="274">
        <f>+J48+J49+J50+J61+J62+J63+J64+J65</f>
        <v>7086700</v>
      </c>
      <c r="K47" s="370">
        <f>+K48+K49+K50+K61+K62+K63+K64+K65</f>
        <v>830952.32</v>
      </c>
      <c r="L47" s="571">
        <f t="shared" si="1"/>
        <v>0.11725518506498087</v>
      </c>
      <c r="O47" s="571"/>
    </row>
    <row r="48" spans="1:15" ht="12.75">
      <c r="A48" s="89">
        <v>46</v>
      </c>
      <c r="B48" s="494" t="s">
        <v>17</v>
      </c>
      <c r="C48" s="89">
        <v>2</v>
      </c>
      <c r="D48" s="8">
        <v>1</v>
      </c>
      <c r="E48" s="8">
        <v>8</v>
      </c>
      <c r="F48" s="37" t="s">
        <v>85</v>
      </c>
      <c r="G48" s="37" t="s">
        <v>161</v>
      </c>
      <c r="H48" s="99" t="s">
        <v>91</v>
      </c>
      <c r="I48" s="140">
        <v>80000</v>
      </c>
      <c r="J48" s="140">
        <v>80000</v>
      </c>
      <c r="K48" s="371">
        <v>6122.51</v>
      </c>
      <c r="L48" s="571">
        <f t="shared" si="1"/>
        <v>0.076531375</v>
      </c>
      <c r="O48" s="571"/>
    </row>
    <row r="49" spans="1:15" ht="12.75">
      <c r="A49" s="90">
        <v>46</v>
      </c>
      <c r="B49" s="494" t="s">
        <v>17</v>
      </c>
      <c r="C49" s="89">
        <v>2</v>
      </c>
      <c r="D49" s="8">
        <v>1</v>
      </c>
      <c r="E49" s="8">
        <v>8</v>
      </c>
      <c r="F49" s="37" t="s">
        <v>86</v>
      </c>
      <c r="G49" s="37" t="s">
        <v>161</v>
      </c>
      <c r="H49" s="99" t="s">
        <v>93</v>
      </c>
      <c r="I49" s="140">
        <v>572800</v>
      </c>
      <c r="J49" s="140">
        <v>572800</v>
      </c>
      <c r="K49" s="378">
        <v>127096.83</v>
      </c>
      <c r="L49" s="571">
        <f t="shared" si="1"/>
        <v>0.22188692388268158</v>
      </c>
      <c r="O49" s="571"/>
    </row>
    <row r="50" spans="1:15" ht="12.75">
      <c r="A50" s="512">
        <v>46</v>
      </c>
      <c r="B50" s="513" t="s">
        <v>17</v>
      </c>
      <c r="C50" s="89">
        <v>2</v>
      </c>
      <c r="D50" s="8">
        <v>1</v>
      </c>
      <c r="E50" s="8">
        <v>8</v>
      </c>
      <c r="F50" s="124" t="s">
        <v>87</v>
      </c>
      <c r="G50" s="37" t="s">
        <v>161</v>
      </c>
      <c r="H50" s="123" t="s">
        <v>103</v>
      </c>
      <c r="I50" s="141">
        <f>SUM(I51:I60)</f>
        <v>607400</v>
      </c>
      <c r="J50" s="141">
        <f>SUM(J51:J60)</f>
        <v>607400</v>
      </c>
      <c r="K50" s="371">
        <f>SUM(K51:K60)</f>
        <v>36272.71000000001</v>
      </c>
      <c r="L50" s="571">
        <f t="shared" si="1"/>
        <v>0.059717994731643076</v>
      </c>
      <c r="O50" s="571"/>
    </row>
    <row r="51" spans="1:15" ht="12.75">
      <c r="A51" s="89">
        <v>46</v>
      </c>
      <c r="B51" s="494" t="s">
        <v>17</v>
      </c>
      <c r="C51" s="89">
        <v>2</v>
      </c>
      <c r="D51" s="8">
        <v>1</v>
      </c>
      <c r="E51" s="8">
        <v>8</v>
      </c>
      <c r="F51" s="37" t="s">
        <v>87</v>
      </c>
      <c r="G51" s="37" t="s">
        <v>102</v>
      </c>
      <c r="H51" s="99" t="s">
        <v>127</v>
      </c>
      <c r="I51" s="140">
        <v>83800</v>
      </c>
      <c r="J51" s="140">
        <v>83800</v>
      </c>
      <c r="K51" s="371">
        <v>22261.47</v>
      </c>
      <c r="L51" s="571">
        <f t="shared" si="1"/>
        <v>0.26565</v>
      </c>
      <c r="O51" s="571"/>
    </row>
    <row r="52" spans="1:15" ht="12.75">
      <c r="A52" s="89">
        <v>46</v>
      </c>
      <c r="B52" s="494" t="s">
        <v>17</v>
      </c>
      <c r="C52" s="89">
        <v>2</v>
      </c>
      <c r="D52" s="8">
        <v>1</v>
      </c>
      <c r="E52" s="8">
        <v>8</v>
      </c>
      <c r="F52" s="37" t="s">
        <v>87</v>
      </c>
      <c r="G52" s="37" t="s">
        <v>101</v>
      </c>
      <c r="H52" s="99" t="s">
        <v>128</v>
      </c>
      <c r="I52" s="140">
        <v>63000</v>
      </c>
      <c r="J52" s="140">
        <v>63000</v>
      </c>
      <c r="K52" s="371">
        <v>376.27</v>
      </c>
      <c r="L52" s="571">
        <f t="shared" si="1"/>
        <v>0.0059725396825396826</v>
      </c>
      <c r="O52" s="571"/>
    </row>
    <row r="53" spans="1:15" ht="12.75">
      <c r="A53" s="89">
        <v>46</v>
      </c>
      <c r="B53" s="494" t="s">
        <v>17</v>
      </c>
      <c r="C53" s="89">
        <v>2</v>
      </c>
      <c r="D53" s="8">
        <v>1</v>
      </c>
      <c r="E53" s="8">
        <v>8</v>
      </c>
      <c r="F53" s="37" t="s">
        <v>87</v>
      </c>
      <c r="G53" s="37" t="s">
        <v>100</v>
      </c>
      <c r="H53" s="99" t="s">
        <v>129</v>
      </c>
      <c r="I53" s="140">
        <v>13200</v>
      </c>
      <c r="J53" s="140">
        <v>13200</v>
      </c>
      <c r="K53" s="371">
        <v>2560.5</v>
      </c>
      <c r="L53" s="571">
        <f t="shared" si="1"/>
        <v>0.19397727272727272</v>
      </c>
      <c r="O53" s="571"/>
    </row>
    <row r="54" spans="1:15" ht="12.75">
      <c r="A54" s="89">
        <v>46</v>
      </c>
      <c r="B54" s="494" t="s">
        <v>17</v>
      </c>
      <c r="C54" s="89">
        <v>2</v>
      </c>
      <c r="D54" s="8">
        <v>1</v>
      </c>
      <c r="E54" s="8">
        <v>8</v>
      </c>
      <c r="F54" s="37" t="s">
        <v>87</v>
      </c>
      <c r="G54" s="37" t="s">
        <v>104</v>
      </c>
      <c r="H54" s="99" t="s">
        <v>130</v>
      </c>
      <c r="I54" s="140">
        <v>20300</v>
      </c>
      <c r="J54" s="140">
        <v>20300</v>
      </c>
      <c r="K54" s="371">
        <v>1371.88</v>
      </c>
      <c r="L54" s="571">
        <f t="shared" si="1"/>
        <v>0.06758029556650247</v>
      </c>
      <c r="O54" s="571"/>
    </row>
    <row r="55" spans="1:15" ht="12.75">
      <c r="A55" s="89">
        <v>46</v>
      </c>
      <c r="B55" s="494" t="s">
        <v>17</v>
      </c>
      <c r="C55" s="89">
        <v>2</v>
      </c>
      <c r="D55" s="8">
        <v>1</v>
      </c>
      <c r="E55" s="8">
        <v>8</v>
      </c>
      <c r="F55" s="37" t="s">
        <v>87</v>
      </c>
      <c r="G55" s="37" t="s">
        <v>105</v>
      </c>
      <c r="H55" s="99" t="s">
        <v>131</v>
      </c>
      <c r="I55" s="140">
        <v>215400</v>
      </c>
      <c r="J55" s="140">
        <v>215400</v>
      </c>
      <c r="K55" s="371">
        <v>3272.02</v>
      </c>
      <c r="L55" s="571">
        <f t="shared" si="1"/>
        <v>0.015190436397400186</v>
      </c>
      <c r="O55" s="571"/>
    </row>
    <row r="56" spans="1:15" ht="12.75">
      <c r="A56" s="89">
        <v>46</v>
      </c>
      <c r="B56" s="494" t="s">
        <v>17</v>
      </c>
      <c r="C56" s="89">
        <v>2</v>
      </c>
      <c r="D56" s="8">
        <v>1</v>
      </c>
      <c r="E56" s="8">
        <v>8</v>
      </c>
      <c r="F56" s="37" t="s">
        <v>87</v>
      </c>
      <c r="G56" s="37" t="s">
        <v>106</v>
      </c>
      <c r="H56" s="99" t="s">
        <v>132</v>
      </c>
      <c r="I56" s="140">
        <v>35400</v>
      </c>
      <c r="J56" s="140">
        <v>35400</v>
      </c>
      <c r="K56" s="371">
        <v>3861.66</v>
      </c>
      <c r="L56" s="571">
        <f t="shared" si="1"/>
        <v>0.10908644067796609</v>
      </c>
      <c r="O56" s="571"/>
    </row>
    <row r="57" spans="1:15" ht="12.75">
      <c r="A57" s="89">
        <v>46</v>
      </c>
      <c r="B57" s="494" t="s">
        <v>17</v>
      </c>
      <c r="C57" s="89">
        <v>2</v>
      </c>
      <c r="D57" s="8">
        <v>1</v>
      </c>
      <c r="E57" s="8">
        <v>8</v>
      </c>
      <c r="F57" s="37" t="s">
        <v>87</v>
      </c>
      <c r="G57" s="37" t="s">
        <v>107</v>
      </c>
      <c r="H57" s="99" t="s">
        <v>133</v>
      </c>
      <c r="I57" s="140">
        <v>700</v>
      </c>
      <c r="J57" s="140">
        <v>700</v>
      </c>
      <c r="K57" s="371">
        <v>72.26</v>
      </c>
      <c r="L57" s="571">
        <f t="shared" si="1"/>
        <v>0.10322857142857143</v>
      </c>
      <c r="O57" s="571"/>
    </row>
    <row r="58" spans="1:15" ht="12.75">
      <c r="A58" s="89">
        <v>46</v>
      </c>
      <c r="B58" s="494" t="s">
        <v>17</v>
      </c>
      <c r="C58" s="89">
        <v>2</v>
      </c>
      <c r="D58" s="8">
        <v>1</v>
      </c>
      <c r="E58" s="8">
        <v>8</v>
      </c>
      <c r="F58" s="37" t="s">
        <v>87</v>
      </c>
      <c r="G58" s="37" t="s">
        <v>108</v>
      </c>
      <c r="H58" s="99" t="s">
        <v>134</v>
      </c>
      <c r="I58" s="140">
        <v>50400</v>
      </c>
      <c r="J58" s="140">
        <v>50400</v>
      </c>
      <c r="K58" s="371">
        <v>320.74</v>
      </c>
      <c r="L58" s="571">
        <f t="shared" si="1"/>
        <v>0.006363888888888889</v>
      </c>
      <c r="O58" s="571"/>
    </row>
    <row r="59" spans="1:15" ht="12.75">
      <c r="A59" s="89">
        <v>46</v>
      </c>
      <c r="B59" s="494" t="s">
        <v>17</v>
      </c>
      <c r="C59" s="89">
        <v>2</v>
      </c>
      <c r="D59" s="8">
        <v>1</v>
      </c>
      <c r="E59" s="8">
        <v>8</v>
      </c>
      <c r="F59" s="37" t="s">
        <v>87</v>
      </c>
      <c r="G59" s="37" t="s">
        <v>109</v>
      </c>
      <c r="H59" s="99" t="s">
        <v>135</v>
      </c>
      <c r="I59" s="140">
        <v>11600</v>
      </c>
      <c r="J59" s="140">
        <v>11600</v>
      </c>
      <c r="K59" s="371">
        <v>1029.25</v>
      </c>
      <c r="L59" s="571">
        <f t="shared" si="1"/>
        <v>0.08872844827586207</v>
      </c>
      <c r="O59" s="571"/>
    </row>
    <row r="60" spans="1:15" ht="12.75">
      <c r="A60" s="32">
        <v>46</v>
      </c>
      <c r="B60" s="496" t="s">
        <v>17</v>
      </c>
      <c r="C60" s="32">
        <v>2</v>
      </c>
      <c r="D60" s="20">
        <v>1</v>
      </c>
      <c r="E60" s="20">
        <v>8</v>
      </c>
      <c r="F60" s="387" t="s">
        <v>87</v>
      </c>
      <c r="G60" s="121" t="s">
        <v>149</v>
      </c>
      <c r="H60" s="206" t="s">
        <v>257</v>
      </c>
      <c r="I60" s="260">
        <v>113600</v>
      </c>
      <c r="J60" s="260">
        <v>113600</v>
      </c>
      <c r="K60" s="380">
        <v>1146.66</v>
      </c>
      <c r="L60" s="571">
        <f t="shared" si="1"/>
        <v>0.010093838028169015</v>
      </c>
      <c r="O60" s="571"/>
    </row>
    <row r="61" spans="1:15" ht="12.75">
      <c r="A61" s="32">
        <v>46</v>
      </c>
      <c r="B61" s="496" t="s">
        <v>17</v>
      </c>
      <c r="C61" s="32">
        <v>2</v>
      </c>
      <c r="D61" s="20">
        <v>1</v>
      </c>
      <c r="E61" s="20">
        <v>8</v>
      </c>
      <c r="F61" s="121" t="s">
        <v>88</v>
      </c>
      <c r="G61" s="121" t="s">
        <v>161</v>
      </c>
      <c r="H61" s="161" t="s">
        <v>95</v>
      </c>
      <c r="I61" s="260">
        <v>168200</v>
      </c>
      <c r="J61" s="260">
        <v>168200</v>
      </c>
      <c r="K61" s="380">
        <v>29740.2</v>
      </c>
      <c r="L61" s="571">
        <f t="shared" si="1"/>
        <v>0.17681450653983355</v>
      </c>
      <c r="O61" s="571"/>
    </row>
    <row r="62" spans="1:15" ht="12.75">
      <c r="A62" s="89">
        <v>46</v>
      </c>
      <c r="B62" s="494" t="s">
        <v>17</v>
      </c>
      <c r="C62" s="89">
        <v>2</v>
      </c>
      <c r="D62" s="8">
        <v>1</v>
      </c>
      <c r="E62" s="8">
        <v>8</v>
      </c>
      <c r="F62" s="37" t="s">
        <v>88</v>
      </c>
      <c r="G62" s="37" t="s">
        <v>100</v>
      </c>
      <c r="H62" s="99" t="s">
        <v>163</v>
      </c>
      <c r="I62" s="140">
        <v>30300</v>
      </c>
      <c r="J62" s="140">
        <v>30300</v>
      </c>
      <c r="K62" s="371">
        <v>26916.1</v>
      </c>
      <c r="L62" s="571">
        <f t="shared" si="1"/>
        <v>0.8883201320132013</v>
      </c>
      <c r="O62" s="571"/>
    </row>
    <row r="63" spans="1:15" ht="12.75">
      <c r="A63" s="89">
        <v>46</v>
      </c>
      <c r="B63" s="494" t="s">
        <v>17</v>
      </c>
      <c r="C63" s="89">
        <v>2</v>
      </c>
      <c r="D63" s="8">
        <v>1</v>
      </c>
      <c r="E63" s="8">
        <v>8</v>
      </c>
      <c r="F63" s="37" t="s">
        <v>89</v>
      </c>
      <c r="G63" s="37" t="s">
        <v>161</v>
      </c>
      <c r="H63" s="99" t="s">
        <v>96</v>
      </c>
      <c r="I63" s="140">
        <v>300000</v>
      </c>
      <c r="J63" s="140">
        <v>300000</v>
      </c>
      <c r="K63" s="371">
        <v>37095.7</v>
      </c>
      <c r="L63" s="571">
        <f t="shared" si="1"/>
        <v>0.12365233333333332</v>
      </c>
      <c r="O63" s="571"/>
    </row>
    <row r="64" spans="1:15" ht="12.75">
      <c r="A64" s="89">
        <v>46</v>
      </c>
      <c r="B64" s="494" t="s">
        <v>17</v>
      </c>
      <c r="C64" s="89">
        <v>2</v>
      </c>
      <c r="D64" s="8">
        <v>1</v>
      </c>
      <c r="E64" s="8">
        <v>8</v>
      </c>
      <c r="F64" s="37" t="s">
        <v>90</v>
      </c>
      <c r="G64" s="37" t="s">
        <v>161</v>
      </c>
      <c r="H64" s="99" t="s">
        <v>97</v>
      </c>
      <c r="I64" s="140">
        <v>209000</v>
      </c>
      <c r="J64" s="140">
        <v>209000</v>
      </c>
      <c r="K64" s="371">
        <v>50173.76</v>
      </c>
      <c r="L64" s="571">
        <f t="shared" si="1"/>
        <v>0.24006583732057418</v>
      </c>
      <c r="O64" s="571"/>
    </row>
    <row r="65" spans="1:15" ht="12.75">
      <c r="A65" s="463">
        <v>46</v>
      </c>
      <c r="B65" s="497" t="s">
        <v>17</v>
      </c>
      <c r="C65" s="463">
        <v>2</v>
      </c>
      <c r="D65" s="464">
        <v>1</v>
      </c>
      <c r="E65" s="464">
        <v>8</v>
      </c>
      <c r="F65" s="268" t="s">
        <v>78</v>
      </c>
      <c r="G65" s="267" t="s">
        <v>161</v>
      </c>
      <c r="H65" s="272" t="s">
        <v>136</v>
      </c>
      <c r="I65" s="274">
        <f>SUM(I66:I86)</f>
        <v>5119000</v>
      </c>
      <c r="J65" s="274">
        <f>SUM(J66:J86)</f>
        <v>5119000</v>
      </c>
      <c r="K65" s="370">
        <f>SUM(K66:K86)</f>
        <v>517534.50999999995</v>
      </c>
      <c r="L65" s="571">
        <f t="shared" si="1"/>
        <v>0.10110070521586247</v>
      </c>
      <c r="O65" s="571"/>
    </row>
    <row r="66" spans="1:15" ht="12.75">
      <c r="A66" s="89">
        <v>46</v>
      </c>
      <c r="B66" s="494" t="s">
        <v>17</v>
      </c>
      <c r="C66" s="89">
        <v>2</v>
      </c>
      <c r="D66" s="8">
        <v>1</v>
      </c>
      <c r="E66" s="8">
        <v>8</v>
      </c>
      <c r="F66" s="37" t="s">
        <v>78</v>
      </c>
      <c r="G66" s="37" t="s">
        <v>102</v>
      </c>
      <c r="H66" s="99" t="s">
        <v>137</v>
      </c>
      <c r="I66" s="140">
        <v>49200</v>
      </c>
      <c r="J66" s="140">
        <v>49200</v>
      </c>
      <c r="K66" s="371">
        <v>798.24</v>
      </c>
      <c r="L66" s="571">
        <f t="shared" si="1"/>
        <v>0.016224390243902438</v>
      </c>
      <c r="O66" s="571"/>
    </row>
    <row r="67" spans="1:15" s="465" customFormat="1" ht="12.75">
      <c r="A67" s="89">
        <v>46</v>
      </c>
      <c r="B67" s="494" t="s">
        <v>17</v>
      </c>
      <c r="C67" s="89">
        <v>2</v>
      </c>
      <c r="D67" s="8">
        <v>1</v>
      </c>
      <c r="E67" s="8">
        <v>8</v>
      </c>
      <c r="F67" s="37" t="s">
        <v>78</v>
      </c>
      <c r="G67" s="37" t="s">
        <v>101</v>
      </c>
      <c r="H67" s="99" t="s">
        <v>240</v>
      </c>
      <c r="I67" s="140">
        <v>90000</v>
      </c>
      <c r="J67" s="140">
        <v>90000</v>
      </c>
      <c r="K67" s="156">
        <v>0</v>
      </c>
      <c r="L67" s="571">
        <f t="shared" si="1"/>
        <v>0</v>
      </c>
      <c r="M67"/>
      <c r="N67"/>
      <c r="O67" s="571"/>
    </row>
    <row r="68" spans="1:15" s="465" customFormat="1" ht="12.75">
      <c r="A68" s="89">
        <v>46</v>
      </c>
      <c r="B68" s="494" t="s">
        <v>17</v>
      </c>
      <c r="C68" s="89">
        <v>2</v>
      </c>
      <c r="D68" s="8">
        <v>1</v>
      </c>
      <c r="E68" s="8">
        <v>8</v>
      </c>
      <c r="F68" s="37" t="s">
        <v>78</v>
      </c>
      <c r="G68" s="37" t="s">
        <v>100</v>
      </c>
      <c r="H68" s="100" t="s">
        <v>305</v>
      </c>
      <c r="I68" s="142">
        <v>6900</v>
      </c>
      <c r="J68" s="142">
        <v>6900</v>
      </c>
      <c r="K68" s="451">
        <v>1141.45</v>
      </c>
      <c r="L68" s="571">
        <f t="shared" si="1"/>
        <v>0.16542753623188405</v>
      </c>
      <c r="M68"/>
      <c r="N68"/>
      <c r="O68" s="571"/>
    </row>
    <row r="69" spans="1:15" ht="12.75">
      <c r="A69" s="90">
        <v>46</v>
      </c>
      <c r="B69" s="499" t="s">
        <v>17</v>
      </c>
      <c r="C69" s="90">
        <v>2</v>
      </c>
      <c r="D69" s="70">
        <v>1</v>
      </c>
      <c r="E69" s="70">
        <v>8</v>
      </c>
      <c r="F69" s="41" t="s">
        <v>78</v>
      </c>
      <c r="G69" s="41" t="s">
        <v>104</v>
      </c>
      <c r="H69" s="100" t="s">
        <v>138</v>
      </c>
      <c r="I69" s="142">
        <v>144000</v>
      </c>
      <c r="J69" s="142">
        <v>144000</v>
      </c>
      <c r="K69" s="451">
        <v>15357.97</v>
      </c>
      <c r="L69" s="571">
        <f t="shared" si="1"/>
        <v>0.10665256944444444</v>
      </c>
      <c r="O69" s="571"/>
    </row>
    <row r="70" spans="1:15" ht="13.5" thickBot="1">
      <c r="A70" s="96">
        <v>46</v>
      </c>
      <c r="B70" s="501" t="s">
        <v>17</v>
      </c>
      <c r="C70" s="96">
        <v>2</v>
      </c>
      <c r="D70" s="34">
        <v>1</v>
      </c>
      <c r="E70" s="34">
        <v>8</v>
      </c>
      <c r="F70" s="40" t="s">
        <v>78</v>
      </c>
      <c r="G70" s="40" t="s">
        <v>110</v>
      </c>
      <c r="H70" s="152" t="s">
        <v>139</v>
      </c>
      <c r="I70" s="258">
        <v>2972000</v>
      </c>
      <c r="J70" s="258">
        <v>2972000</v>
      </c>
      <c r="K70" s="455">
        <v>172339.79</v>
      </c>
      <c r="L70" s="571">
        <f t="shared" si="1"/>
        <v>0.05798781628532975</v>
      </c>
      <c r="O70" s="571"/>
    </row>
    <row r="71" spans="1:15" ht="12.75">
      <c r="A71" s="114">
        <v>46</v>
      </c>
      <c r="B71" s="511" t="s">
        <v>17</v>
      </c>
      <c r="C71" s="114">
        <v>2</v>
      </c>
      <c r="D71" s="154">
        <v>1</v>
      </c>
      <c r="E71" s="154">
        <v>8</v>
      </c>
      <c r="F71" s="155" t="s">
        <v>78</v>
      </c>
      <c r="G71" s="155" t="s">
        <v>105</v>
      </c>
      <c r="H71" s="98" t="s">
        <v>270</v>
      </c>
      <c r="I71" s="139">
        <v>0</v>
      </c>
      <c r="J71" s="139">
        <v>0</v>
      </c>
      <c r="K71" s="527">
        <v>1880.8</v>
      </c>
      <c r="L71" s="571">
        <v>0</v>
      </c>
      <c r="O71" s="571"/>
    </row>
    <row r="72" spans="1:15" ht="12.75">
      <c r="A72" s="89">
        <v>46</v>
      </c>
      <c r="B72" s="494" t="s">
        <v>17</v>
      </c>
      <c r="C72" s="89">
        <v>2</v>
      </c>
      <c r="D72" s="8">
        <v>1</v>
      </c>
      <c r="E72" s="8">
        <v>8</v>
      </c>
      <c r="F72" s="37" t="s">
        <v>78</v>
      </c>
      <c r="G72" s="37" t="s">
        <v>159</v>
      </c>
      <c r="H72" s="99" t="s">
        <v>239</v>
      </c>
      <c r="I72" s="140">
        <v>27600</v>
      </c>
      <c r="J72" s="140">
        <v>27600</v>
      </c>
      <c r="K72" s="156">
        <v>0</v>
      </c>
      <c r="L72" s="571">
        <f t="shared" si="1"/>
        <v>0</v>
      </c>
      <c r="O72" s="571"/>
    </row>
    <row r="73" spans="1:15" ht="12.75">
      <c r="A73" s="32">
        <v>46</v>
      </c>
      <c r="B73" s="496" t="s">
        <v>17</v>
      </c>
      <c r="C73" s="32">
        <v>2</v>
      </c>
      <c r="D73" s="20">
        <v>1</v>
      </c>
      <c r="E73" s="20">
        <v>8</v>
      </c>
      <c r="F73" s="121" t="s">
        <v>78</v>
      </c>
      <c r="G73" s="121" t="s">
        <v>111</v>
      </c>
      <c r="H73" s="161" t="s">
        <v>140</v>
      </c>
      <c r="I73" s="260">
        <v>200000</v>
      </c>
      <c r="J73" s="260">
        <v>200000</v>
      </c>
      <c r="K73" s="197">
        <v>23199.25</v>
      </c>
      <c r="L73" s="571">
        <f t="shared" si="1"/>
        <v>0.11599625</v>
      </c>
      <c r="O73" s="571"/>
    </row>
    <row r="74" spans="1:15" ht="12.75">
      <c r="A74" s="89">
        <v>46</v>
      </c>
      <c r="B74" s="494" t="s">
        <v>17</v>
      </c>
      <c r="C74" s="89">
        <v>2</v>
      </c>
      <c r="D74" s="8">
        <v>1</v>
      </c>
      <c r="E74" s="8">
        <v>8</v>
      </c>
      <c r="F74" s="37" t="s">
        <v>78</v>
      </c>
      <c r="G74" s="37" t="s">
        <v>112</v>
      </c>
      <c r="H74" s="99" t="s">
        <v>141</v>
      </c>
      <c r="I74" s="140">
        <v>200000</v>
      </c>
      <c r="J74" s="140">
        <v>200000</v>
      </c>
      <c r="K74" s="156">
        <v>12456.43</v>
      </c>
      <c r="L74" s="571">
        <f t="shared" si="1"/>
        <v>0.06228215</v>
      </c>
      <c r="O74" s="571"/>
    </row>
    <row r="75" spans="1:15" ht="12.75">
      <c r="A75" s="89">
        <v>46</v>
      </c>
      <c r="B75" s="494" t="s">
        <v>17</v>
      </c>
      <c r="C75" s="89">
        <v>2</v>
      </c>
      <c r="D75" s="8">
        <v>1</v>
      </c>
      <c r="E75" s="8">
        <v>8</v>
      </c>
      <c r="F75" s="37" t="s">
        <v>78</v>
      </c>
      <c r="G75" s="37" t="s">
        <v>113</v>
      </c>
      <c r="H75" s="99" t="s">
        <v>142</v>
      </c>
      <c r="I75" s="140">
        <v>200200</v>
      </c>
      <c r="J75" s="140">
        <v>200200</v>
      </c>
      <c r="K75" s="156">
        <v>66228.53</v>
      </c>
      <c r="L75" s="571">
        <f t="shared" si="1"/>
        <v>0.3308118381618382</v>
      </c>
      <c r="O75" s="571"/>
    </row>
    <row r="76" spans="1:15" ht="12.75">
      <c r="A76" s="89">
        <v>46</v>
      </c>
      <c r="B76" s="494" t="s">
        <v>17</v>
      </c>
      <c r="C76" s="89">
        <v>2</v>
      </c>
      <c r="D76" s="8">
        <v>1</v>
      </c>
      <c r="E76" s="8">
        <v>8</v>
      </c>
      <c r="F76" s="37" t="s">
        <v>78</v>
      </c>
      <c r="G76" s="37" t="s">
        <v>114</v>
      </c>
      <c r="H76" s="99" t="s">
        <v>143</v>
      </c>
      <c r="I76" s="140">
        <v>30700</v>
      </c>
      <c r="J76" s="140">
        <v>30700</v>
      </c>
      <c r="K76" s="156">
        <v>6056.94</v>
      </c>
      <c r="L76" s="571">
        <f t="shared" si="1"/>
        <v>0.1972944625407166</v>
      </c>
      <c r="O76" s="571"/>
    </row>
    <row r="77" spans="1:15" ht="12.75">
      <c r="A77" s="89">
        <v>46</v>
      </c>
      <c r="B77" s="494" t="s">
        <v>17</v>
      </c>
      <c r="C77" s="89">
        <v>2</v>
      </c>
      <c r="D77" s="8">
        <v>1</v>
      </c>
      <c r="E77" s="8">
        <v>8</v>
      </c>
      <c r="F77" s="37" t="s">
        <v>78</v>
      </c>
      <c r="G77" s="37" t="s">
        <v>109</v>
      </c>
      <c r="H77" s="99" t="s">
        <v>144</v>
      </c>
      <c r="I77" s="140">
        <v>46500</v>
      </c>
      <c r="J77" s="140">
        <v>46500</v>
      </c>
      <c r="K77" s="156">
        <v>10600.59</v>
      </c>
      <c r="L77" s="571">
        <f t="shared" si="1"/>
        <v>0.22796967741935484</v>
      </c>
      <c r="O77" s="571"/>
    </row>
    <row r="78" spans="1:15" ht="12.75">
      <c r="A78" s="89">
        <v>46</v>
      </c>
      <c r="B78" s="494" t="s">
        <v>17</v>
      </c>
      <c r="C78" s="89">
        <v>2</v>
      </c>
      <c r="D78" s="8">
        <v>1</v>
      </c>
      <c r="E78" s="8">
        <v>8</v>
      </c>
      <c r="F78" s="37" t="s">
        <v>78</v>
      </c>
      <c r="G78" s="37" t="s">
        <v>115</v>
      </c>
      <c r="H78" s="99" t="s">
        <v>145</v>
      </c>
      <c r="I78" s="140">
        <v>624000</v>
      </c>
      <c r="J78" s="140">
        <v>624000</v>
      </c>
      <c r="K78" s="156">
        <v>51722.13</v>
      </c>
      <c r="L78" s="571">
        <f t="shared" si="1"/>
        <v>0.08288802884615384</v>
      </c>
      <c r="O78" s="571"/>
    </row>
    <row r="79" spans="1:15" ht="12.75">
      <c r="A79" s="89">
        <v>46</v>
      </c>
      <c r="B79" s="494" t="s">
        <v>17</v>
      </c>
      <c r="C79" s="89">
        <v>2</v>
      </c>
      <c r="D79" s="8">
        <v>1</v>
      </c>
      <c r="E79" s="8">
        <v>8</v>
      </c>
      <c r="F79" s="37" t="s">
        <v>78</v>
      </c>
      <c r="G79" s="37" t="s">
        <v>238</v>
      </c>
      <c r="H79" s="99" t="s">
        <v>260</v>
      </c>
      <c r="I79" s="140">
        <v>0</v>
      </c>
      <c r="J79" s="140">
        <v>0</v>
      </c>
      <c r="K79" s="156">
        <v>9270</v>
      </c>
      <c r="L79" s="571">
        <v>0</v>
      </c>
      <c r="O79" s="571"/>
    </row>
    <row r="80" spans="1:15" ht="12.75">
      <c r="A80" s="89">
        <v>46</v>
      </c>
      <c r="B80" s="494" t="s">
        <v>17</v>
      </c>
      <c r="C80" s="89">
        <v>2</v>
      </c>
      <c r="D80" s="8">
        <v>1</v>
      </c>
      <c r="E80" s="8">
        <v>8</v>
      </c>
      <c r="F80" s="37" t="s">
        <v>78</v>
      </c>
      <c r="G80" s="37" t="s">
        <v>160</v>
      </c>
      <c r="H80" s="99" t="s">
        <v>241</v>
      </c>
      <c r="I80" s="140">
        <v>500</v>
      </c>
      <c r="J80" s="140">
        <v>500</v>
      </c>
      <c r="K80" s="156">
        <v>0</v>
      </c>
      <c r="L80" s="571">
        <f t="shared" si="1"/>
        <v>0</v>
      </c>
      <c r="O80" s="571"/>
    </row>
    <row r="81" spans="1:15" ht="12.75">
      <c r="A81" s="89">
        <v>46</v>
      </c>
      <c r="B81" s="494" t="s">
        <v>17</v>
      </c>
      <c r="C81" s="89">
        <v>2</v>
      </c>
      <c r="D81" s="8">
        <v>1</v>
      </c>
      <c r="E81" s="8">
        <v>8</v>
      </c>
      <c r="F81" s="37" t="s">
        <v>78</v>
      </c>
      <c r="G81" s="37" t="s">
        <v>224</v>
      </c>
      <c r="H81" s="99" t="s">
        <v>242</v>
      </c>
      <c r="I81" s="140">
        <v>19900</v>
      </c>
      <c r="J81" s="140">
        <v>19900</v>
      </c>
      <c r="K81" s="156">
        <v>4239.85</v>
      </c>
      <c r="L81" s="571">
        <f t="shared" si="1"/>
        <v>0.21305778894472363</v>
      </c>
      <c r="O81" s="571"/>
    </row>
    <row r="82" spans="1:15" ht="12.75">
      <c r="A82" s="89">
        <v>46</v>
      </c>
      <c r="B82" s="494" t="s">
        <v>17</v>
      </c>
      <c r="C82" s="89">
        <v>2</v>
      </c>
      <c r="D82" s="8">
        <v>1</v>
      </c>
      <c r="E82" s="8">
        <v>8</v>
      </c>
      <c r="F82" s="37" t="s">
        <v>78</v>
      </c>
      <c r="G82" s="37" t="s">
        <v>237</v>
      </c>
      <c r="H82" s="99" t="s">
        <v>291</v>
      </c>
      <c r="I82" s="140">
        <v>0</v>
      </c>
      <c r="J82" s="140">
        <v>0</v>
      </c>
      <c r="K82" s="156">
        <v>89365.88</v>
      </c>
      <c r="L82" s="571">
        <v>0</v>
      </c>
      <c r="O82" s="571"/>
    </row>
    <row r="83" spans="1:15" ht="12.75">
      <c r="A83" s="89">
        <v>46</v>
      </c>
      <c r="B83" s="494" t="s">
        <v>17</v>
      </c>
      <c r="C83" s="89">
        <v>2</v>
      </c>
      <c r="D83" s="8">
        <v>1</v>
      </c>
      <c r="E83" s="8">
        <v>8</v>
      </c>
      <c r="F83" s="37" t="s">
        <v>78</v>
      </c>
      <c r="G83" s="37" t="s">
        <v>116</v>
      </c>
      <c r="H83" s="99" t="s">
        <v>146</v>
      </c>
      <c r="I83" s="140">
        <v>13000</v>
      </c>
      <c r="J83" s="140">
        <v>13000</v>
      </c>
      <c r="K83" s="156">
        <v>0</v>
      </c>
      <c r="L83" s="571">
        <f t="shared" si="1"/>
        <v>0</v>
      </c>
      <c r="O83" s="571"/>
    </row>
    <row r="84" spans="1:15" ht="12.75">
      <c r="A84" s="89">
        <v>46</v>
      </c>
      <c r="B84" s="494" t="s">
        <v>17</v>
      </c>
      <c r="C84" s="89">
        <v>2</v>
      </c>
      <c r="D84" s="8">
        <v>1</v>
      </c>
      <c r="E84" s="8">
        <v>8</v>
      </c>
      <c r="F84" s="37" t="s">
        <v>78</v>
      </c>
      <c r="G84" s="37" t="s">
        <v>117</v>
      </c>
      <c r="H84" s="99" t="s">
        <v>147</v>
      </c>
      <c r="I84" s="140">
        <v>0</v>
      </c>
      <c r="J84" s="140">
        <v>0</v>
      </c>
      <c r="K84" s="156">
        <v>51.55</v>
      </c>
      <c r="L84" s="571">
        <v>0</v>
      </c>
      <c r="O84" s="571"/>
    </row>
    <row r="85" spans="1:15" ht="12.75">
      <c r="A85" s="89">
        <v>46</v>
      </c>
      <c r="B85" s="494" t="s">
        <v>17</v>
      </c>
      <c r="C85" s="89">
        <v>2</v>
      </c>
      <c r="D85" s="8">
        <v>1</v>
      </c>
      <c r="E85" s="8">
        <v>8</v>
      </c>
      <c r="F85" s="37" t="s">
        <v>78</v>
      </c>
      <c r="G85" s="37" t="s">
        <v>118</v>
      </c>
      <c r="H85" s="99" t="s">
        <v>148</v>
      </c>
      <c r="I85" s="140">
        <v>414500</v>
      </c>
      <c r="J85" s="140">
        <v>414500</v>
      </c>
      <c r="K85" s="156">
        <v>32381.68</v>
      </c>
      <c r="L85" s="571">
        <f t="shared" si="1"/>
        <v>0.07812226779252111</v>
      </c>
      <c r="O85" s="571"/>
    </row>
    <row r="86" spans="1:15" ht="12.75">
      <c r="A86" s="89">
        <v>46</v>
      </c>
      <c r="B86" s="494" t="s">
        <v>17</v>
      </c>
      <c r="C86" s="89">
        <v>2</v>
      </c>
      <c r="D86" s="8">
        <v>1</v>
      </c>
      <c r="E86" s="8">
        <v>8</v>
      </c>
      <c r="F86" s="37" t="s">
        <v>78</v>
      </c>
      <c r="G86" s="37" t="s">
        <v>149</v>
      </c>
      <c r="H86" s="99" t="s">
        <v>257</v>
      </c>
      <c r="I86" s="140">
        <v>80000</v>
      </c>
      <c r="J86" s="140">
        <v>80000</v>
      </c>
      <c r="K86" s="156">
        <v>20443.43</v>
      </c>
      <c r="L86" s="571">
        <f t="shared" si="1"/>
        <v>0.255542875</v>
      </c>
      <c r="O86" s="571"/>
    </row>
    <row r="87" spans="1:15" ht="12.75">
      <c r="A87" s="283">
        <v>46</v>
      </c>
      <c r="B87" s="495" t="s">
        <v>17</v>
      </c>
      <c r="C87" s="283">
        <v>2</v>
      </c>
      <c r="D87" s="278">
        <v>1</v>
      </c>
      <c r="E87" s="278">
        <v>8</v>
      </c>
      <c r="F87" s="268" t="s">
        <v>181</v>
      </c>
      <c r="G87" s="268" t="s">
        <v>161</v>
      </c>
      <c r="H87" s="272" t="s">
        <v>184</v>
      </c>
      <c r="I87" s="286">
        <f>SUM(I88:I89)</f>
        <v>6117000</v>
      </c>
      <c r="J87" s="286">
        <f>SUM(J88:J89)</f>
        <v>6117000</v>
      </c>
      <c r="K87" s="450">
        <f>SUM(K88:K89)</f>
        <v>113401.72</v>
      </c>
      <c r="L87" s="571">
        <f t="shared" si="1"/>
        <v>0.01853878044793199</v>
      </c>
      <c r="O87" s="571"/>
    </row>
    <row r="88" spans="1:15" ht="12.75">
      <c r="A88" s="89">
        <v>46</v>
      </c>
      <c r="B88" s="494" t="s">
        <v>17</v>
      </c>
      <c r="C88" s="89">
        <v>2</v>
      </c>
      <c r="D88" s="8">
        <v>1</v>
      </c>
      <c r="E88" s="8">
        <v>8</v>
      </c>
      <c r="F88" s="37" t="s">
        <v>42</v>
      </c>
      <c r="G88" s="37" t="s">
        <v>105</v>
      </c>
      <c r="H88" s="99" t="s">
        <v>244</v>
      </c>
      <c r="I88" s="140">
        <v>4979100</v>
      </c>
      <c r="J88" s="140">
        <v>4979100</v>
      </c>
      <c r="K88" s="156">
        <v>0</v>
      </c>
      <c r="L88" s="571">
        <f t="shared" si="1"/>
        <v>0</v>
      </c>
      <c r="O88" s="571"/>
    </row>
    <row r="89" spans="1:15" ht="12.75">
      <c r="A89" s="89">
        <v>46</v>
      </c>
      <c r="B89" s="494" t="s">
        <v>17</v>
      </c>
      <c r="C89" s="89">
        <v>2</v>
      </c>
      <c r="D89" s="8">
        <v>1</v>
      </c>
      <c r="E89" s="8">
        <v>8</v>
      </c>
      <c r="F89" s="124" t="s">
        <v>43</v>
      </c>
      <c r="G89" s="124" t="s">
        <v>161</v>
      </c>
      <c r="H89" s="123" t="s">
        <v>119</v>
      </c>
      <c r="I89" s="141">
        <f>SUM(I90:I95)</f>
        <v>1137900</v>
      </c>
      <c r="J89" s="141">
        <f>SUM(J90:J95)</f>
        <v>1137900</v>
      </c>
      <c r="K89" s="156">
        <f>SUM(K90:K95)</f>
        <v>113401.72</v>
      </c>
      <c r="L89" s="571">
        <f t="shared" si="1"/>
        <v>0.09965877493628614</v>
      </c>
      <c r="O89" s="571"/>
    </row>
    <row r="90" spans="1:15" ht="12.75">
      <c r="A90" s="89">
        <v>46</v>
      </c>
      <c r="B90" s="494" t="s">
        <v>17</v>
      </c>
      <c r="C90" s="89">
        <v>2</v>
      </c>
      <c r="D90" s="8">
        <v>1</v>
      </c>
      <c r="E90" s="8">
        <v>8</v>
      </c>
      <c r="F90" s="37" t="s">
        <v>43</v>
      </c>
      <c r="G90" s="37" t="s">
        <v>105</v>
      </c>
      <c r="H90" s="99" t="s">
        <v>152</v>
      </c>
      <c r="I90" s="140">
        <v>1200</v>
      </c>
      <c r="J90" s="140">
        <v>1200</v>
      </c>
      <c r="K90" s="156">
        <v>0</v>
      </c>
      <c r="L90" s="571">
        <f t="shared" si="1"/>
        <v>0</v>
      </c>
      <c r="O90" s="571"/>
    </row>
    <row r="91" spans="1:15" ht="12.75">
      <c r="A91" s="89">
        <v>46</v>
      </c>
      <c r="B91" s="494" t="s">
        <v>17</v>
      </c>
      <c r="C91" s="89">
        <v>2</v>
      </c>
      <c r="D91" s="8">
        <v>1</v>
      </c>
      <c r="E91" s="8">
        <v>8</v>
      </c>
      <c r="F91" s="37" t="s">
        <v>43</v>
      </c>
      <c r="G91" s="37" t="s">
        <v>112</v>
      </c>
      <c r="H91" s="99" t="s">
        <v>153</v>
      </c>
      <c r="I91" s="140">
        <v>49800</v>
      </c>
      <c r="J91" s="140">
        <v>49800</v>
      </c>
      <c r="K91" s="156">
        <v>5958</v>
      </c>
      <c r="L91" s="571">
        <f t="shared" si="1"/>
        <v>0.11963855421686748</v>
      </c>
      <c r="O91" s="571"/>
    </row>
    <row r="92" spans="1:15" ht="12.75">
      <c r="A92" s="89">
        <v>46</v>
      </c>
      <c r="B92" s="494" t="s">
        <v>17</v>
      </c>
      <c r="C92" s="89">
        <v>2</v>
      </c>
      <c r="D92" s="8">
        <v>1</v>
      </c>
      <c r="E92" s="8">
        <v>8</v>
      </c>
      <c r="F92" s="37" t="s">
        <v>43</v>
      </c>
      <c r="G92" s="37" t="s">
        <v>108</v>
      </c>
      <c r="H92" s="99" t="s">
        <v>158</v>
      </c>
      <c r="I92" s="140">
        <v>43000</v>
      </c>
      <c r="J92" s="140">
        <v>43000</v>
      </c>
      <c r="K92" s="156">
        <v>8360</v>
      </c>
      <c r="L92" s="571">
        <f t="shared" si="1"/>
        <v>0.19441860465116279</v>
      </c>
      <c r="O92" s="571"/>
    </row>
    <row r="93" spans="1:15" ht="12.75">
      <c r="A93" s="89">
        <v>46</v>
      </c>
      <c r="B93" s="494" t="s">
        <v>17</v>
      </c>
      <c r="C93" s="89">
        <v>2</v>
      </c>
      <c r="D93" s="8">
        <v>1</v>
      </c>
      <c r="E93" s="8">
        <v>8</v>
      </c>
      <c r="F93" s="37" t="s">
        <v>43</v>
      </c>
      <c r="G93" s="37" t="s">
        <v>113</v>
      </c>
      <c r="H93" s="99" t="s">
        <v>154</v>
      </c>
      <c r="I93" s="140">
        <v>1020700</v>
      </c>
      <c r="J93" s="140">
        <v>1020700</v>
      </c>
      <c r="K93" s="156">
        <v>94327.15</v>
      </c>
      <c r="L93" s="571">
        <f t="shared" si="1"/>
        <v>0.09241417654550797</v>
      </c>
      <c r="O93" s="571"/>
    </row>
    <row r="94" spans="1:15" ht="12.75">
      <c r="A94" s="89">
        <v>46</v>
      </c>
      <c r="B94" s="494" t="s">
        <v>17</v>
      </c>
      <c r="C94" s="89">
        <v>2</v>
      </c>
      <c r="D94" s="8">
        <v>1</v>
      </c>
      <c r="E94" s="8">
        <v>8</v>
      </c>
      <c r="F94" s="37" t="s">
        <v>43</v>
      </c>
      <c r="G94" s="37" t="s">
        <v>114</v>
      </c>
      <c r="H94" s="99" t="s">
        <v>155</v>
      </c>
      <c r="I94" s="140">
        <v>21500</v>
      </c>
      <c r="J94" s="140">
        <v>21500</v>
      </c>
      <c r="K94" s="156">
        <v>4756.57</v>
      </c>
      <c r="L94" s="571">
        <f t="shared" si="1"/>
        <v>0.22123581395348835</v>
      </c>
      <c r="O94" s="571"/>
    </row>
    <row r="95" spans="1:15" ht="12.75">
      <c r="A95" s="90">
        <v>46</v>
      </c>
      <c r="B95" s="499" t="s">
        <v>17</v>
      </c>
      <c r="C95" s="90">
        <v>2</v>
      </c>
      <c r="D95" s="70">
        <v>1</v>
      </c>
      <c r="E95" s="70">
        <v>8</v>
      </c>
      <c r="F95" s="41" t="s">
        <v>43</v>
      </c>
      <c r="G95" s="41" t="s">
        <v>287</v>
      </c>
      <c r="H95" s="100" t="s">
        <v>288</v>
      </c>
      <c r="I95" s="142">
        <v>1700</v>
      </c>
      <c r="J95" s="142">
        <v>1700</v>
      </c>
      <c r="K95" s="451">
        <v>0</v>
      </c>
      <c r="L95" s="571">
        <f t="shared" si="1"/>
        <v>0</v>
      </c>
      <c r="O95" s="571"/>
    </row>
    <row r="96" spans="1:15" ht="14.25">
      <c r="A96" s="339">
        <v>46</v>
      </c>
      <c r="B96" s="500" t="s">
        <v>17</v>
      </c>
      <c r="C96" s="339">
        <v>2</v>
      </c>
      <c r="D96" s="296">
        <v>1</v>
      </c>
      <c r="E96" s="296">
        <v>8</v>
      </c>
      <c r="F96" s="297" t="s">
        <v>170</v>
      </c>
      <c r="G96" s="297" t="s">
        <v>161</v>
      </c>
      <c r="H96" s="298" t="s">
        <v>185</v>
      </c>
      <c r="I96" s="299">
        <f>SUM(I97,I101,I102:I102)</f>
        <v>963100</v>
      </c>
      <c r="J96" s="299">
        <f>SUM(J97,J101,J102:J102)</f>
        <v>963100</v>
      </c>
      <c r="K96" s="557">
        <f>SUM(K98:K102)</f>
        <v>40643.58</v>
      </c>
      <c r="L96" s="571">
        <f t="shared" si="1"/>
        <v>0.0422007891184716</v>
      </c>
      <c r="O96" s="571"/>
    </row>
    <row r="97" spans="1:15" ht="12.75">
      <c r="A97" s="89">
        <v>46</v>
      </c>
      <c r="B97" s="494" t="s">
        <v>17</v>
      </c>
      <c r="C97" s="89">
        <v>2</v>
      </c>
      <c r="D97" s="8">
        <v>1</v>
      </c>
      <c r="E97" s="8">
        <v>8</v>
      </c>
      <c r="F97" s="124" t="s">
        <v>44</v>
      </c>
      <c r="G97" s="124" t="s">
        <v>161</v>
      </c>
      <c r="H97" s="123" t="s">
        <v>248</v>
      </c>
      <c r="I97" s="449">
        <f>SUM(I98,I99)</f>
        <v>275700</v>
      </c>
      <c r="J97" s="449">
        <f>SUM(J98,J99)</f>
        <v>275700</v>
      </c>
      <c r="K97" s="453">
        <f>K98+K99+K100</f>
        <v>805.48</v>
      </c>
      <c r="L97" s="571">
        <f t="shared" si="1"/>
        <v>0.00292158142908959</v>
      </c>
      <c r="O97" s="571"/>
    </row>
    <row r="98" spans="1:15" ht="14.25">
      <c r="A98" s="30">
        <v>46</v>
      </c>
      <c r="B98" s="17" t="s">
        <v>17</v>
      </c>
      <c r="C98" s="30">
        <v>2</v>
      </c>
      <c r="D98" s="27">
        <v>1</v>
      </c>
      <c r="E98" s="27">
        <v>8</v>
      </c>
      <c r="F98" s="552" t="s">
        <v>44</v>
      </c>
      <c r="G98" s="447" t="s">
        <v>102</v>
      </c>
      <c r="H98" s="177" t="s">
        <v>246</v>
      </c>
      <c r="I98" s="461">
        <v>236200</v>
      </c>
      <c r="J98" s="461">
        <v>236200</v>
      </c>
      <c r="K98" s="454">
        <v>805.48</v>
      </c>
      <c r="L98" s="571">
        <f t="shared" si="1"/>
        <v>0.003410160880609653</v>
      </c>
      <c r="O98" s="571"/>
    </row>
    <row r="99" spans="1:15" ht="12.75">
      <c r="A99" s="89">
        <v>46</v>
      </c>
      <c r="B99" s="494" t="s">
        <v>17</v>
      </c>
      <c r="C99" s="89">
        <v>2</v>
      </c>
      <c r="D99" s="8">
        <v>1</v>
      </c>
      <c r="E99" s="8">
        <v>8</v>
      </c>
      <c r="F99" s="37" t="s">
        <v>44</v>
      </c>
      <c r="G99" s="37" t="s">
        <v>100</v>
      </c>
      <c r="H99" s="99" t="s">
        <v>247</v>
      </c>
      <c r="I99" s="140">
        <v>39500</v>
      </c>
      <c r="J99" s="140">
        <v>39500</v>
      </c>
      <c r="K99" s="156">
        <v>0</v>
      </c>
      <c r="L99" s="571">
        <f t="shared" si="1"/>
        <v>0</v>
      </c>
      <c r="O99" s="571"/>
    </row>
    <row r="100" spans="1:15" ht="12.75">
      <c r="A100" s="89">
        <v>46</v>
      </c>
      <c r="B100" s="494" t="s">
        <v>17</v>
      </c>
      <c r="C100" s="89">
        <v>2</v>
      </c>
      <c r="D100" s="8">
        <v>1</v>
      </c>
      <c r="E100" s="8">
        <v>8</v>
      </c>
      <c r="F100" s="37" t="s">
        <v>44</v>
      </c>
      <c r="G100" s="37" t="s">
        <v>104</v>
      </c>
      <c r="H100" s="99" t="s">
        <v>306</v>
      </c>
      <c r="I100" s="140">
        <v>0</v>
      </c>
      <c r="J100" s="140">
        <v>0</v>
      </c>
      <c r="K100" s="156">
        <v>0</v>
      </c>
      <c r="L100" s="571">
        <v>0</v>
      </c>
      <c r="O100" s="571"/>
    </row>
    <row r="101" spans="1:15" ht="12.75">
      <c r="A101" s="89">
        <v>46</v>
      </c>
      <c r="B101" s="494" t="s">
        <v>17</v>
      </c>
      <c r="C101" s="89">
        <v>2</v>
      </c>
      <c r="D101" s="8">
        <v>1</v>
      </c>
      <c r="E101" s="8">
        <v>8</v>
      </c>
      <c r="F101" s="124" t="s">
        <v>45</v>
      </c>
      <c r="G101" s="124" t="s">
        <v>161</v>
      </c>
      <c r="H101" s="123" t="s">
        <v>54</v>
      </c>
      <c r="I101" s="140">
        <v>221700</v>
      </c>
      <c r="J101" s="140">
        <v>221700</v>
      </c>
      <c r="K101" s="156">
        <v>0</v>
      </c>
      <c r="L101" s="571">
        <f t="shared" si="1"/>
        <v>0</v>
      </c>
      <c r="O101" s="571"/>
    </row>
    <row r="102" spans="1:15" ht="13.5" thickBot="1">
      <c r="A102" s="96">
        <v>46</v>
      </c>
      <c r="B102" s="501" t="s">
        <v>17</v>
      </c>
      <c r="C102" s="329">
        <v>2</v>
      </c>
      <c r="D102" s="35">
        <v>1</v>
      </c>
      <c r="E102" s="35">
        <v>8</v>
      </c>
      <c r="F102" s="321" t="s">
        <v>47</v>
      </c>
      <c r="G102" s="321" t="s">
        <v>161</v>
      </c>
      <c r="H102" s="322" t="s">
        <v>56</v>
      </c>
      <c r="I102" s="258">
        <v>465700</v>
      </c>
      <c r="J102" s="258">
        <v>465700</v>
      </c>
      <c r="K102" s="455">
        <v>39838.1</v>
      </c>
      <c r="L102" s="571">
        <f>K102/J102</f>
        <v>0.08554455658149022</v>
      </c>
      <c r="O102" s="571"/>
    </row>
    <row r="103" spans="1:15" ht="15.75" thickBot="1">
      <c r="A103" s="301"/>
      <c r="B103" s="302"/>
      <c r="C103" s="506"/>
      <c r="D103" s="303" t="s">
        <v>8</v>
      </c>
      <c r="E103" s="302"/>
      <c r="F103" s="304"/>
      <c r="G103" s="305"/>
      <c r="H103" s="306"/>
      <c r="I103" s="307">
        <f>SUM(I38,I96)</f>
        <v>20057900</v>
      </c>
      <c r="J103" s="307">
        <f>SUM(J38,J96)</f>
        <v>20057900</v>
      </c>
      <c r="K103" s="383">
        <f>SUM(K38,K96)</f>
        <v>2080296.5799999998</v>
      </c>
      <c r="L103" s="571">
        <f>K103/J103</f>
        <v>0.10371457530449349</v>
      </c>
      <c r="O103" s="571"/>
    </row>
    <row r="104" spans="1:13" ht="12.75">
      <c r="A104" s="2"/>
      <c r="B104" s="2"/>
      <c r="C104" s="2"/>
      <c r="D104" s="2"/>
      <c r="E104" s="2"/>
      <c r="F104" s="2"/>
      <c r="G104" s="2"/>
      <c r="H104" s="2"/>
      <c r="I104" s="2"/>
      <c r="J104" s="569"/>
      <c r="K104" s="569"/>
      <c r="L104" s="2"/>
      <c r="M104" s="2"/>
    </row>
    <row r="105" spans="1:1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7" ht="12.75">
      <c r="H107" s="408"/>
    </row>
    <row r="176" spans="1:12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1:12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1:12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1:12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1:12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1:12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1:12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1:12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1:12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</sheetData>
  <sheetProtection/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1"/>
  <headerFooter alignWithMargins="0">
    <oddFooter>&amp;CStrana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Q284"/>
  <sheetViews>
    <sheetView tabSelected="1" view="pageLayout" zoomScaleSheetLayoutView="100" workbookViewId="0" topLeftCell="A1">
      <selection activeCell="F5" sqref="F5"/>
    </sheetView>
  </sheetViews>
  <sheetFormatPr defaultColWidth="9.140625" defaultRowHeight="12.75"/>
  <cols>
    <col min="1" max="1" width="16.57421875" style="0" customWidth="1"/>
    <col min="2" max="2" width="16.421875" style="0" customWidth="1"/>
    <col min="3" max="3" width="8.8515625" style="0" customWidth="1"/>
    <col min="4" max="4" width="40.140625" style="0" customWidth="1"/>
    <col min="5" max="5" width="12.28125" style="0" customWidth="1"/>
    <col min="6" max="6" width="19.8515625" style="0" customWidth="1"/>
    <col min="7" max="7" width="16.140625" style="0" customWidth="1"/>
    <col min="8" max="8" width="9.140625" style="0" customWidth="1"/>
    <col min="9" max="9" width="13.00390625" style="0" customWidth="1"/>
    <col min="10" max="10" width="12.57421875" style="0" customWidth="1"/>
    <col min="11" max="11" width="16.421875" style="0" customWidth="1"/>
    <col min="12" max="12" width="9.00390625" style="0" customWidth="1"/>
    <col min="13" max="13" width="26.57421875" style="0" customWidth="1"/>
    <col min="14" max="14" width="23.7109375" style="0" customWidth="1"/>
    <col min="16" max="16" width="17.00390625" style="0" customWidth="1"/>
  </cols>
  <sheetData>
    <row r="1" spans="1:11" ht="12.75">
      <c r="A1" s="2"/>
      <c r="B1" s="10"/>
      <c r="C1" s="10"/>
      <c r="D1" s="10"/>
      <c r="E1" s="9"/>
      <c r="F1" s="10"/>
      <c r="G1" s="10"/>
      <c r="H1" s="10"/>
      <c r="I1" s="9"/>
      <c r="J1" s="2"/>
      <c r="K1" s="2"/>
    </row>
    <row r="2" spans="2:9" ht="16.5" thickBot="1">
      <c r="B2" s="1"/>
      <c r="D2" s="678" t="s">
        <v>251</v>
      </c>
      <c r="E2" s="678"/>
      <c r="F2" s="679"/>
      <c r="G2" s="367" t="s">
        <v>335</v>
      </c>
      <c r="I2" s="5"/>
    </row>
    <row r="3" spans="1:11" ht="13.5" thickBot="1">
      <c r="A3" s="110"/>
      <c r="B3" s="4"/>
      <c r="C3" s="22"/>
      <c r="D3" s="4" t="s">
        <v>340</v>
      </c>
      <c r="E3" s="21" t="s">
        <v>71</v>
      </c>
      <c r="F3" s="22"/>
      <c r="G3" s="91"/>
      <c r="H3" s="10"/>
      <c r="I3" s="10"/>
      <c r="J3" s="2"/>
      <c r="K3" s="2"/>
    </row>
    <row r="4" spans="1:11" ht="12.75">
      <c r="A4" s="30" t="s">
        <v>22</v>
      </c>
      <c r="B4" s="6" t="s">
        <v>0</v>
      </c>
      <c r="C4" s="28" t="s">
        <v>2</v>
      </c>
      <c r="D4" s="29" t="s">
        <v>4</v>
      </c>
      <c r="E4" s="138" t="s">
        <v>23</v>
      </c>
      <c r="F4" s="6" t="s">
        <v>6</v>
      </c>
      <c r="G4" s="138" t="s">
        <v>7</v>
      </c>
      <c r="H4" s="6"/>
      <c r="I4" s="14"/>
      <c r="J4" s="6"/>
      <c r="K4" s="6"/>
    </row>
    <row r="5" spans="1:11" ht="12.75">
      <c r="A5" s="30"/>
      <c r="B5" s="7"/>
      <c r="C5" s="26"/>
      <c r="D5" s="26"/>
      <c r="E5" s="145" t="s">
        <v>24</v>
      </c>
      <c r="F5" s="7" t="s">
        <v>25</v>
      </c>
      <c r="G5" s="145" t="s">
        <v>344</v>
      </c>
      <c r="H5" s="529"/>
      <c r="I5" s="529"/>
      <c r="J5" s="6"/>
      <c r="K5" s="6"/>
    </row>
    <row r="6" spans="1:11" ht="13.5" thickBot="1">
      <c r="A6" s="96" t="s">
        <v>1</v>
      </c>
      <c r="B6" s="106" t="s">
        <v>3</v>
      </c>
      <c r="C6" s="35" t="s">
        <v>5</v>
      </c>
      <c r="D6" s="128" t="s">
        <v>14</v>
      </c>
      <c r="E6" s="136">
        <v>1</v>
      </c>
      <c r="F6" s="150">
        <v>2</v>
      </c>
      <c r="G6" s="136">
        <v>3</v>
      </c>
      <c r="H6" s="529"/>
      <c r="I6" s="529"/>
      <c r="J6" s="2"/>
      <c r="K6" s="2"/>
    </row>
    <row r="7" spans="1:12" ht="15">
      <c r="A7" s="688">
        <v>46</v>
      </c>
      <c r="B7" s="689">
        <v>200</v>
      </c>
      <c r="C7" s="690" t="s">
        <v>161</v>
      </c>
      <c r="D7" s="691" t="s">
        <v>187</v>
      </c>
      <c r="E7" s="692">
        <f>SUM(E8,E11,E14,E17,E20)</f>
        <v>19657900</v>
      </c>
      <c r="F7" s="692">
        <f>SUM(F8,F11,F14,F17,F20)</f>
        <v>19657900</v>
      </c>
      <c r="G7" s="693">
        <f>SUM(G8,G11,G14,G17,G20)</f>
        <v>20039537.43</v>
      </c>
      <c r="H7" s="571"/>
      <c r="I7" s="571"/>
      <c r="J7" s="571"/>
      <c r="K7" s="328"/>
      <c r="L7" s="10"/>
    </row>
    <row r="8" spans="1:12" ht="12.75">
      <c r="A8" s="463">
        <v>46</v>
      </c>
      <c r="B8" s="684">
        <v>210</v>
      </c>
      <c r="C8" s="267" t="s">
        <v>161</v>
      </c>
      <c r="D8" s="694" t="s">
        <v>188</v>
      </c>
      <c r="E8" s="686">
        <f>SUM(E9:E10)</f>
        <v>9839200</v>
      </c>
      <c r="F8" s="686">
        <f>SUM(F9:F10)</f>
        <v>9839200</v>
      </c>
      <c r="G8" s="687">
        <f>SUM(G9:G10)</f>
        <v>10514789.319999998</v>
      </c>
      <c r="H8" s="571"/>
      <c r="I8" s="571"/>
      <c r="J8" s="571"/>
      <c r="K8" s="541"/>
      <c r="L8" s="14"/>
    </row>
    <row r="9" spans="1:12" ht="15.75">
      <c r="A9" s="89">
        <v>46</v>
      </c>
      <c r="B9" s="103">
        <v>212</v>
      </c>
      <c r="C9" s="37" t="s">
        <v>101</v>
      </c>
      <c r="D9" s="147" t="s">
        <v>121</v>
      </c>
      <c r="E9" s="141">
        <v>9499000</v>
      </c>
      <c r="F9" s="141">
        <v>9499000</v>
      </c>
      <c r="G9" s="371">
        <v>10419256.03</v>
      </c>
      <c r="H9" s="571"/>
      <c r="I9" s="571"/>
      <c r="J9" s="571"/>
      <c r="K9" s="328"/>
      <c r="L9" s="532"/>
    </row>
    <row r="10" spans="1:12" ht="15">
      <c r="A10" s="89">
        <v>46</v>
      </c>
      <c r="B10" s="103">
        <v>212</v>
      </c>
      <c r="C10" s="37" t="s">
        <v>100</v>
      </c>
      <c r="D10" s="147" t="s">
        <v>122</v>
      </c>
      <c r="E10" s="141">
        <v>340200</v>
      </c>
      <c r="F10" s="141">
        <v>340200</v>
      </c>
      <c r="G10" s="371">
        <v>95533.29</v>
      </c>
      <c r="H10" s="571"/>
      <c r="I10" s="571"/>
      <c r="J10" s="571"/>
      <c r="K10" s="328"/>
      <c r="L10" s="486"/>
    </row>
    <row r="11" spans="1:12" ht="15">
      <c r="A11" s="463">
        <v>46</v>
      </c>
      <c r="B11" s="684">
        <v>220</v>
      </c>
      <c r="C11" s="267" t="s">
        <v>161</v>
      </c>
      <c r="D11" s="685" t="s">
        <v>252</v>
      </c>
      <c r="E11" s="686">
        <f>SUM(E12,E13)</f>
        <v>305600</v>
      </c>
      <c r="F11" s="686">
        <f>SUM(F12,F13)</f>
        <v>305600</v>
      </c>
      <c r="G11" s="687">
        <f>SUM(G12,G13)</f>
        <v>111150.29000000001</v>
      </c>
      <c r="H11" s="571"/>
      <c r="I11" s="571"/>
      <c r="J11" s="571"/>
      <c r="K11" s="328"/>
      <c r="L11" s="486"/>
    </row>
    <row r="12" spans="1:11" ht="12.75">
      <c r="A12" s="89">
        <v>46</v>
      </c>
      <c r="B12" s="103">
        <v>222</v>
      </c>
      <c r="C12" s="37" t="s">
        <v>161</v>
      </c>
      <c r="D12" s="147" t="s">
        <v>286</v>
      </c>
      <c r="E12" s="141">
        <v>105600</v>
      </c>
      <c r="F12" s="141">
        <v>105600</v>
      </c>
      <c r="G12" s="371">
        <v>35302.4</v>
      </c>
      <c r="H12" s="571"/>
      <c r="I12" s="571"/>
      <c r="J12" s="571"/>
      <c r="K12" s="486"/>
    </row>
    <row r="13" spans="1:11" ht="12.75">
      <c r="A13" s="89">
        <v>46</v>
      </c>
      <c r="B13" s="103">
        <v>223</v>
      </c>
      <c r="C13" s="37" t="s">
        <v>161</v>
      </c>
      <c r="D13" s="645" t="s">
        <v>64</v>
      </c>
      <c r="E13" s="141">
        <v>200000</v>
      </c>
      <c r="F13" s="141">
        <v>200000</v>
      </c>
      <c r="G13" s="371">
        <v>75847.89</v>
      </c>
      <c r="H13" s="571"/>
      <c r="I13" s="571"/>
      <c r="J13" s="571"/>
      <c r="K13" s="486"/>
    </row>
    <row r="14" spans="1:11" ht="12.75">
      <c r="A14" s="463">
        <v>46</v>
      </c>
      <c r="B14" s="684">
        <v>230</v>
      </c>
      <c r="C14" s="267" t="s">
        <v>161</v>
      </c>
      <c r="D14" s="685" t="s">
        <v>190</v>
      </c>
      <c r="E14" s="686">
        <f>SUM(E15,E16)</f>
        <v>8500000</v>
      </c>
      <c r="F14" s="686">
        <f>SUM(F15,F16)</f>
        <v>8500000</v>
      </c>
      <c r="G14" s="687">
        <f>SUM(G15,G16)</f>
        <v>7659764.15</v>
      </c>
      <c r="H14" s="571"/>
      <c r="I14" s="571"/>
      <c r="J14" s="571"/>
      <c r="K14" s="486"/>
    </row>
    <row r="15" spans="1:11" ht="15">
      <c r="A15" s="89">
        <v>46</v>
      </c>
      <c r="B15" s="103">
        <v>231</v>
      </c>
      <c r="C15" s="37" t="s">
        <v>161</v>
      </c>
      <c r="D15" s="147" t="s">
        <v>31</v>
      </c>
      <c r="E15" s="141">
        <v>100000</v>
      </c>
      <c r="F15" s="141">
        <v>100000</v>
      </c>
      <c r="G15" s="371">
        <v>16723.94</v>
      </c>
      <c r="H15" s="571"/>
      <c r="I15" s="571"/>
      <c r="J15" s="571"/>
      <c r="K15" s="384"/>
    </row>
    <row r="16" spans="1:17" ht="12.75">
      <c r="A16" s="89">
        <v>46</v>
      </c>
      <c r="B16" s="103">
        <v>233</v>
      </c>
      <c r="C16" s="37" t="s">
        <v>161</v>
      </c>
      <c r="D16" s="645" t="s">
        <v>329</v>
      </c>
      <c r="E16" s="141">
        <v>8400000</v>
      </c>
      <c r="F16" s="141">
        <v>8400000</v>
      </c>
      <c r="G16" s="371">
        <v>7643040.21</v>
      </c>
      <c r="H16" s="571"/>
      <c r="I16" s="571"/>
      <c r="J16" s="571"/>
      <c r="K16" s="6"/>
      <c r="L16" s="17"/>
      <c r="M16" s="2"/>
      <c r="N16" s="11"/>
      <c r="O16" s="11"/>
      <c r="P16" s="12"/>
      <c r="Q16" s="2"/>
    </row>
    <row r="17" spans="1:11" ht="12.75">
      <c r="A17" s="463">
        <v>46</v>
      </c>
      <c r="B17" s="684">
        <v>240</v>
      </c>
      <c r="C17" s="267" t="s">
        <v>161</v>
      </c>
      <c r="D17" s="685" t="s">
        <v>254</v>
      </c>
      <c r="E17" s="686">
        <f>SUM(E18:E19)</f>
        <v>1013100</v>
      </c>
      <c r="F17" s="686">
        <f>SUM(F18:F19)</f>
        <v>1013100</v>
      </c>
      <c r="G17" s="687">
        <f>SUM(G18:G19)</f>
        <v>417010.8</v>
      </c>
      <c r="H17" s="571"/>
      <c r="I17" s="571"/>
      <c r="J17" s="571"/>
      <c r="K17" s="2"/>
    </row>
    <row r="18" spans="1:11" ht="12.75">
      <c r="A18" s="89">
        <v>46</v>
      </c>
      <c r="B18" s="103">
        <v>243</v>
      </c>
      <c r="C18" s="37" t="s">
        <v>161</v>
      </c>
      <c r="D18" s="147" t="s">
        <v>33</v>
      </c>
      <c r="E18" s="141">
        <v>13100</v>
      </c>
      <c r="F18" s="141">
        <v>13100</v>
      </c>
      <c r="G18" s="371">
        <v>1959.82</v>
      </c>
      <c r="H18" s="571"/>
      <c r="I18" s="571"/>
      <c r="J18" s="571"/>
      <c r="K18" s="2"/>
    </row>
    <row r="19" spans="1:11" ht="12.75">
      <c r="A19" s="89">
        <v>46</v>
      </c>
      <c r="B19" s="103">
        <v>244</v>
      </c>
      <c r="C19" s="37" t="s">
        <v>161</v>
      </c>
      <c r="D19" s="148" t="s">
        <v>34</v>
      </c>
      <c r="E19" s="141">
        <v>1000000</v>
      </c>
      <c r="F19" s="141">
        <v>1000000</v>
      </c>
      <c r="G19" s="371">
        <v>415050.98</v>
      </c>
      <c r="H19" s="571"/>
      <c r="I19" s="571"/>
      <c r="J19" s="571"/>
      <c r="K19" s="12"/>
    </row>
    <row r="20" spans="1:11" ht="12.75">
      <c r="A20" s="663">
        <v>46</v>
      </c>
      <c r="B20" s="680">
        <v>290</v>
      </c>
      <c r="C20" s="665" t="s">
        <v>161</v>
      </c>
      <c r="D20" s="681" t="s">
        <v>192</v>
      </c>
      <c r="E20" s="682">
        <f>E21</f>
        <v>0</v>
      </c>
      <c r="F20" s="682">
        <f>F21</f>
        <v>0</v>
      </c>
      <c r="G20" s="683">
        <f>G21</f>
        <v>1336822.87</v>
      </c>
      <c r="H20" s="571"/>
      <c r="I20" s="571"/>
      <c r="J20" s="571"/>
      <c r="K20" s="2"/>
    </row>
    <row r="21" spans="1:11" ht="13.5" thickBot="1">
      <c r="A21" s="96">
        <v>46</v>
      </c>
      <c r="B21" s="105">
        <v>292</v>
      </c>
      <c r="C21" s="125" t="s">
        <v>161</v>
      </c>
      <c r="D21" s="149" t="s">
        <v>63</v>
      </c>
      <c r="E21" s="144">
        <v>0</v>
      </c>
      <c r="F21" s="144">
        <v>0</v>
      </c>
      <c r="G21" s="373">
        <v>1336822.87</v>
      </c>
      <c r="H21" s="571"/>
      <c r="I21" s="571"/>
      <c r="J21" s="571"/>
      <c r="K21" s="14"/>
    </row>
    <row r="22" spans="1:11" ht="15.75" thickBot="1">
      <c r="A22" s="317"/>
      <c r="B22" s="318"/>
      <c r="C22" s="318"/>
      <c r="D22" s="319" t="s">
        <v>8</v>
      </c>
      <c r="E22" s="320">
        <f>E7</f>
        <v>19657900</v>
      </c>
      <c r="F22" s="320">
        <f>F7</f>
        <v>19657900</v>
      </c>
      <c r="G22" s="374">
        <f>G7</f>
        <v>20039537.43</v>
      </c>
      <c r="H22" s="571"/>
      <c r="I22" s="571"/>
      <c r="J22" s="571"/>
      <c r="K22" s="6"/>
    </row>
    <row r="23" spans="1:11" ht="15">
      <c r="A23" s="326"/>
      <c r="B23" s="326"/>
      <c r="C23" s="326"/>
      <c r="D23" s="327"/>
      <c r="E23" s="328"/>
      <c r="F23" s="328"/>
      <c r="G23" s="384"/>
      <c r="H23" s="571"/>
      <c r="I23" s="6"/>
      <c r="J23" s="6"/>
      <c r="K23" s="6"/>
    </row>
    <row r="24" spans="1:11" ht="15">
      <c r="A24" s="326"/>
      <c r="B24" s="326"/>
      <c r="C24" s="326"/>
      <c r="D24" s="327"/>
      <c r="E24" s="328"/>
      <c r="F24" s="328"/>
      <c r="G24" s="384"/>
      <c r="H24" s="571"/>
      <c r="I24" s="6"/>
      <c r="J24" s="6"/>
      <c r="K24" s="6"/>
    </row>
    <row r="25" spans="1:13" ht="15">
      <c r="A25" s="9" t="s">
        <v>301</v>
      </c>
      <c r="B25" s="559" t="s">
        <v>330</v>
      </c>
      <c r="C25" s="556"/>
      <c r="D25" s="560" t="s">
        <v>292</v>
      </c>
      <c r="E25" s="507"/>
      <c r="F25" s="9" t="s">
        <v>322</v>
      </c>
      <c r="G25" s="384"/>
      <c r="H25" s="9"/>
      <c r="I25" s="559"/>
      <c r="J25" s="556"/>
      <c r="K25" s="560"/>
      <c r="L25" s="507"/>
      <c r="M25" s="9"/>
    </row>
    <row r="26" spans="1:13" ht="15">
      <c r="A26" s="644">
        <v>20057900</v>
      </c>
      <c r="B26" s="553">
        <v>20039537.43</v>
      </c>
      <c r="C26" s="457"/>
      <c r="D26" s="553">
        <v>18328557.28</v>
      </c>
      <c r="E26" s="384" t="s">
        <v>323</v>
      </c>
      <c r="F26" s="633">
        <v>23462885.02</v>
      </c>
      <c r="G26" s="384"/>
      <c r="H26" s="570"/>
      <c r="I26" s="507"/>
      <c r="J26" s="457"/>
      <c r="K26" s="507"/>
      <c r="L26" s="384"/>
      <c r="M26" s="642"/>
    </row>
    <row r="27" spans="1:13" ht="15">
      <c r="A27" s="562"/>
      <c r="B27" s="554">
        <v>3423347.59</v>
      </c>
      <c r="C27" s="457"/>
      <c r="D27" s="554">
        <v>1016902.14</v>
      </c>
      <c r="E27" s="384" t="s">
        <v>324</v>
      </c>
      <c r="F27" s="634">
        <v>-19345459.42</v>
      </c>
      <c r="G27" s="384"/>
      <c r="H27" s="457"/>
      <c r="I27" s="507"/>
      <c r="J27" s="457"/>
      <c r="K27" s="507"/>
      <c r="L27" s="384"/>
      <c r="M27" s="642"/>
    </row>
    <row r="28" spans="1:13" ht="15.75">
      <c r="A28" s="561"/>
      <c r="B28" s="641">
        <f>SUM(B26:B27)</f>
        <v>23462885.02</v>
      </c>
      <c r="C28" s="532"/>
      <c r="D28" s="641">
        <f>SUM(D26:D27)</f>
        <v>19345459.42</v>
      </c>
      <c r="E28" s="384" t="s">
        <v>325</v>
      </c>
      <c r="F28" s="640">
        <f>SUM(F26:F27)</f>
        <v>4117425.5999999978</v>
      </c>
      <c r="G28" s="384"/>
      <c r="H28" s="570"/>
      <c r="I28" s="384"/>
      <c r="J28" s="532"/>
      <c r="K28" s="384"/>
      <c r="L28" s="384"/>
      <c r="M28" s="643"/>
    </row>
    <row r="29" spans="1:16" ht="15">
      <c r="A29" s="326"/>
      <c r="B29" s="326"/>
      <c r="C29" s="9"/>
      <c r="D29" s="559"/>
      <c r="E29" s="556"/>
      <c r="F29" s="560"/>
      <c r="G29" s="507"/>
      <c r="H29" s="9"/>
      <c r="I29" s="326"/>
      <c r="J29" s="326"/>
      <c r="K29" s="9"/>
      <c r="L29" s="559"/>
      <c r="M29" s="556"/>
      <c r="N29" s="560"/>
      <c r="O29" s="507"/>
      <c r="P29" s="9"/>
    </row>
    <row r="30" spans="1:16" ht="15">
      <c r="A30" s="326"/>
      <c r="B30" s="326"/>
      <c r="C30" s="570"/>
      <c r="D30" s="507"/>
      <c r="E30" s="457"/>
      <c r="F30" s="507"/>
      <c r="G30" s="384"/>
      <c r="H30" s="642"/>
      <c r="I30" s="326"/>
      <c r="J30" s="326"/>
      <c r="K30" s="570"/>
      <c r="L30" s="507"/>
      <c r="M30" s="457"/>
      <c r="N30" s="507"/>
      <c r="O30" s="384"/>
      <c r="P30" s="642"/>
    </row>
    <row r="31" spans="1:16" ht="15">
      <c r="A31" s="326"/>
      <c r="B31" s="326"/>
      <c r="C31" s="457"/>
      <c r="D31" s="507"/>
      <c r="E31" s="457"/>
      <c r="F31" s="507"/>
      <c r="G31" s="384"/>
      <c r="H31" s="642"/>
      <c r="I31" s="326"/>
      <c r="J31" s="326"/>
      <c r="K31" s="457"/>
      <c r="L31" s="507"/>
      <c r="M31" s="457"/>
      <c r="N31" s="507"/>
      <c r="O31" s="384"/>
      <c r="P31" s="642"/>
    </row>
    <row r="32" spans="1:16" ht="15.75">
      <c r="A32" s="326"/>
      <c r="B32" s="326"/>
      <c r="C32" s="570"/>
      <c r="D32" s="384"/>
      <c r="E32" s="532"/>
      <c r="F32" s="384"/>
      <c r="G32" s="384"/>
      <c r="H32" s="643"/>
      <c r="I32" s="326"/>
      <c r="J32" s="326"/>
      <c r="K32" s="570"/>
      <c r="L32" s="384"/>
      <c r="M32" s="532"/>
      <c r="N32" s="384"/>
      <c r="O32" s="384"/>
      <c r="P32" s="643"/>
    </row>
    <row r="33" spans="1:11" ht="15.75">
      <c r="A33" s="326"/>
      <c r="B33" s="326"/>
      <c r="C33" s="570"/>
      <c r="D33" s="384"/>
      <c r="E33" s="532"/>
      <c r="F33" s="384"/>
      <c r="G33" s="384"/>
      <c r="H33" s="6"/>
      <c r="I33" s="6"/>
      <c r="J33" s="6"/>
      <c r="K33" s="6"/>
    </row>
    <row r="34" ht="12.75">
      <c r="L34" s="2"/>
    </row>
    <row r="38" spans="12:15" ht="12.75">
      <c r="L38" s="571"/>
      <c r="O38" s="571"/>
    </row>
    <row r="39" spans="12:15" ht="12.75">
      <c r="L39" s="571"/>
      <c r="O39" s="571"/>
    </row>
    <row r="40" spans="12:15" ht="12.75">
      <c r="L40" s="571"/>
      <c r="O40" s="571"/>
    </row>
    <row r="41" spans="12:15" ht="12.75">
      <c r="L41" s="571"/>
      <c r="O41" s="571"/>
    </row>
    <row r="42" spans="12:15" ht="12.75">
      <c r="L42" s="571"/>
      <c r="O42" s="571"/>
    </row>
    <row r="43" spans="12:15" ht="12.75">
      <c r="L43" s="571"/>
      <c r="O43" s="571"/>
    </row>
    <row r="44" spans="12:15" ht="12.75">
      <c r="L44" s="571"/>
      <c r="O44" s="571"/>
    </row>
    <row r="45" spans="12:15" ht="12.75">
      <c r="L45" s="571"/>
      <c r="O45" s="571"/>
    </row>
    <row r="46" spans="12:15" ht="12.75">
      <c r="L46" s="571"/>
      <c r="O46" s="571"/>
    </row>
    <row r="47" spans="12:15" ht="12.75">
      <c r="L47" s="571"/>
      <c r="O47" s="571"/>
    </row>
    <row r="48" spans="12:15" ht="12.75">
      <c r="L48" s="571"/>
      <c r="O48" s="571"/>
    </row>
    <row r="49" spans="12:15" ht="12.75">
      <c r="L49" s="571"/>
      <c r="O49" s="571"/>
    </row>
    <row r="50" spans="12:15" ht="12.75">
      <c r="L50" s="571"/>
      <c r="O50" s="571"/>
    </row>
    <row r="51" spans="12:15" ht="12.75">
      <c r="L51" s="571"/>
      <c r="O51" s="571"/>
    </row>
    <row r="52" spans="12:15" ht="12.75">
      <c r="L52" s="571"/>
      <c r="O52" s="571"/>
    </row>
    <row r="53" spans="12:15" ht="12.75">
      <c r="L53" s="571"/>
      <c r="O53" s="571"/>
    </row>
    <row r="54" spans="12:15" ht="12.75">
      <c r="L54" s="571"/>
      <c r="O54" s="571"/>
    </row>
    <row r="55" spans="12:15" ht="12.75">
      <c r="L55" s="571"/>
      <c r="O55" s="571"/>
    </row>
    <row r="56" spans="12:15" ht="12.75">
      <c r="L56" s="571"/>
      <c r="O56" s="571"/>
    </row>
    <row r="57" spans="12:15" ht="12.75">
      <c r="L57" s="571"/>
      <c r="O57" s="571"/>
    </row>
    <row r="58" spans="12:15" ht="12.75">
      <c r="L58" s="571"/>
      <c r="O58" s="571"/>
    </row>
    <row r="59" spans="12:15" ht="12.75">
      <c r="L59" s="571"/>
      <c r="O59" s="571"/>
    </row>
    <row r="60" spans="12:15" ht="12.75">
      <c r="L60" s="571"/>
      <c r="O60" s="571"/>
    </row>
    <row r="61" spans="12:15" ht="12.75">
      <c r="L61" s="571"/>
      <c r="O61" s="571"/>
    </row>
    <row r="62" spans="12:15" ht="12.75">
      <c r="L62" s="571"/>
      <c r="O62" s="571"/>
    </row>
    <row r="63" spans="12:15" ht="12.75">
      <c r="L63" s="571"/>
      <c r="O63" s="571"/>
    </row>
    <row r="64" spans="12:15" ht="12.75">
      <c r="L64" s="571"/>
      <c r="O64" s="571"/>
    </row>
    <row r="65" spans="12:15" ht="12.75">
      <c r="L65" s="571"/>
      <c r="O65" s="571"/>
    </row>
    <row r="66" spans="12:15" ht="12.75">
      <c r="L66" s="571"/>
      <c r="O66" s="571"/>
    </row>
    <row r="67" spans="12:15" ht="12.75">
      <c r="L67" s="571"/>
      <c r="O67" s="571"/>
    </row>
    <row r="68" spans="12:15" s="465" customFormat="1" ht="12.75">
      <c r="L68" s="571"/>
      <c r="M68"/>
      <c r="N68"/>
      <c r="O68" s="571"/>
    </row>
    <row r="69" spans="12:15" s="465" customFormat="1" ht="12.75">
      <c r="L69" s="571"/>
      <c r="M69"/>
      <c r="N69"/>
      <c r="O69" s="571"/>
    </row>
    <row r="70" spans="12:15" ht="12.75">
      <c r="L70" s="571"/>
      <c r="O70" s="571"/>
    </row>
    <row r="71" spans="12:15" ht="12.75">
      <c r="L71" s="571"/>
      <c r="O71" s="571"/>
    </row>
    <row r="72" spans="12:15" ht="12.75">
      <c r="L72" s="571"/>
      <c r="O72" s="571"/>
    </row>
    <row r="73" spans="12:15" ht="12.75">
      <c r="L73" s="571"/>
      <c r="O73" s="571"/>
    </row>
    <row r="74" spans="12:15" ht="12.75">
      <c r="L74" s="571"/>
      <c r="O74" s="571"/>
    </row>
    <row r="75" spans="12:15" ht="12.75">
      <c r="L75" s="571"/>
      <c r="O75" s="571"/>
    </row>
    <row r="76" spans="12:15" ht="12.75">
      <c r="L76" s="571"/>
      <c r="O76" s="571"/>
    </row>
    <row r="77" spans="12:15" ht="12.75">
      <c r="L77" s="571"/>
      <c r="O77" s="571"/>
    </row>
    <row r="78" spans="12:15" ht="12.75">
      <c r="L78" s="571"/>
      <c r="O78" s="571"/>
    </row>
    <row r="79" spans="12:15" ht="12.75">
      <c r="L79" s="571"/>
      <c r="O79" s="571"/>
    </row>
    <row r="80" spans="12:15" ht="12.75">
      <c r="L80" s="571"/>
      <c r="O80" s="571"/>
    </row>
    <row r="81" spans="12:15" ht="12.75">
      <c r="L81" s="571"/>
      <c r="O81" s="571"/>
    </row>
    <row r="82" spans="12:15" ht="12.75">
      <c r="L82" s="571"/>
      <c r="O82" s="571"/>
    </row>
    <row r="83" spans="12:15" ht="12.75">
      <c r="L83" s="571"/>
      <c r="O83" s="571"/>
    </row>
    <row r="84" spans="12:15" ht="12.75">
      <c r="L84" s="571"/>
      <c r="O84" s="571"/>
    </row>
    <row r="85" spans="12:15" ht="12.75">
      <c r="L85" s="571"/>
      <c r="O85" s="571"/>
    </row>
    <row r="86" spans="12:15" ht="12.75">
      <c r="L86" s="571"/>
      <c r="O86" s="571"/>
    </row>
    <row r="87" spans="12:15" ht="12.75">
      <c r="L87" s="571"/>
      <c r="O87" s="571"/>
    </row>
    <row r="88" spans="12:15" ht="12.75">
      <c r="L88" s="571"/>
      <c r="O88" s="571"/>
    </row>
    <row r="89" spans="12:15" ht="12.75">
      <c r="L89" s="571"/>
      <c r="O89" s="571"/>
    </row>
    <row r="90" spans="12:15" ht="12.75">
      <c r="L90" s="571"/>
      <c r="O90" s="571"/>
    </row>
    <row r="91" spans="12:15" ht="12.75">
      <c r="L91" s="571"/>
      <c r="O91" s="571"/>
    </row>
    <row r="92" spans="12:15" ht="12.75">
      <c r="L92" s="571"/>
      <c r="O92" s="571"/>
    </row>
    <row r="93" spans="12:15" ht="12.75">
      <c r="L93" s="571"/>
      <c r="O93" s="571"/>
    </row>
    <row r="94" spans="12:15" ht="12.75">
      <c r="L94" s="571"/>
      <c r="O94" s="571"/>
    </row>
    <row r="95" spans="12:15" ht="12.75">
      <c r="L95" s="571"/>
      <c r="O95" s="571"/>
    </row>
    <row r="96" spans="12:15" ht="12.75">
      <c r="L96" s="571"/>
      <c r="O96" s="571"/>
    </row>
    <row r="97" spans="12:15" ht="12.75">
      <c r="L97" s="571"/>
      <c r="O97" s="571"/>
    </row>
    <row r="98" spans="12:15" ht="12.75">
      <c r="L98" s="571"/>
      <c r="O98" s="571"/>
    </row>
    <row r="99" spans="12:15" ht="12.75">
      <c r="L99" s="571"/>
      <c r="O99" s="571"/>
    </row>
    <row r="100" spans="12:15" ht="12.75">
      <c r="L100" s="571"/>
      <c r="O100" s="571"/>
    </row>
    <row r="101" spans="12:15" ht="12.75">
      <c r="L101" s="571"/>
      <c r="O101" s="571"/>
    </row>
    <row r="102" spans="12:15" ht="12.75">
      <c r="L102" s="571"/>
      <c r="O102" s="571"/>
    </row>
    <row r="103" spans="12:15" ht="12.75">
      <c r="L103" s="571"/>
      <c r="O103" s="571"/>
    </row>
    <row r="104" spans="12:15" ht="12.75">
      <c r="L104" s="571"/>
      <c r="O104" s="571"/>
    </row>
    <row r="105" spans="12:15" ht="12.75">
      <c r="L105" s="571"/>
      <c r="O105" s="571"/>
    </row>
    <row r="106" spans="12:15" ht="12.75">
      <c r="L106" s="571"/>
      <c r="O106" s="571"/>
    </row>
    <row r="107" spans="1:13" ht="12.75">
      <c r="A107" s="2"/>
      <c r="B107" s="2"/>
      <c r="C107" s="2"/>
      <c r="D107" s="2"/>
      <c r="E107" s="2"/>
      <c r="F107" s="2"/>
      <c r="G107" s="2"/>
      <c r="H107" s="2"/>
      <c r="I107" s="2"/>
      <c r="J107" s="569"/>
      <c r="K107" s="569"/>
      <c r="L107" s="2"/>
      <c r="M107" s="2"/>
    </row>
    <row r="108" spans="1:1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10" ht="12.75">
      <c r="H110" s="408"/>
    </row>
    <row r="179" spans="1:12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1:12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1:12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1:12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1:12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1:12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1:12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1:12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1:12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1:12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1:12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1:12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</sheetData>
  <sheetProtection/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1"/>
  <headerFooter alignWithMargins="0">
    <oddHeader>&amp;RPríloha č. 1</oddHeader>
    <oddFooter>&amp;C1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76"/>
  <sheetViews>
    <sheetView showGridLines="0" showRowColHeaders="0" view="pageLayout" workbookViewId="0" topLeftCell="A1">
      <selection activeCell="K14" sqref="K14"/>
    </sheetView>
  </sheetViews>
  <sheetFormatPr defaultColWidth="9.140625" defaultRowHeight="12.75"/>
  <cols>
    <col min="1" max="1" width="5.7109375" style="0" customWidth="1"/>
    <col min="2" max="2" width="6.57421875" style="0" customWidth="1"/>
    <col min="3" max="3" width="7.57421875" style="0" customWidth="1"/>
    <col min="4" max="4" width="5.7109375" style="0" customWidth="1"/>
    <col min="5" max="6" width="8.28125" style="0" customWidth="1"/>
    <col min="7" max="7" width="9.57421875" style="0" customWidth="1"/>
    <col min="8" max="8" width="38.140625" style="0" customWidth="1"/>
    <col min="9" max="10" width="12.28125" style="0" customWidth="1"/>
    <col min="11" max="11" width="14.8515625" style="0" customWidth="1"/>
  </cols>
  <sheetData>
    <row r="1" spans="1:11" ht="15.75" thickBot="1">
      <c r="A1" s="676"/>
      <c r="B1" s="660" t="s">
        <v>341</v>
      </c>
      <c r="C1" s="677"/>
      <c r="D1" s="9"/>
      <c r="E1" s="10"/>
      <c r="G1" s="10"/>
      <c r="H1" s="13"/>
      <c r="I1" s="14"/>
      <c r="J1" s="2"/>
      <c r="K1" s="368" t="s">
        <v>335</v>
      </c>
    </row>
    <row r="2" spans="1:11" ht="12.75">
      <c r="A2" s="115" t="s">
        <v>22</v>
      </c>
      <c r="B2" s="111" t="s">
        <v>10</v>
      </c>
      <c r="C2" s="244" t="s">
        <v>11</v>
      </c>
      <c r="D2" s="43" t="s">
        <v>12</v>
      </c>
      <c r="E2" s="43" t="s">
        <v>13</v>
      </c>
      <c r="F2" s="84" t="s">
        <v>0</v>
      </c>
      <c r="G2" s="112" t="s">
        <v>2</v>
      </c>
      <c r="H2" s="386" t="s">
        <v>4</v>
      </c>
      <c r="I2" s="364" t="s">
        <v>26</v>
      </c>
      <c r="J2" s="111" t="s">
        <v>6</v>
      </c>
      <c r="K2" s="138" t="s">
        <v>7</v>
      </c>
    </row>
    <row r="3" spans="1:11" ht="13.5" thickBot="1">
      <c r="A3" s="329"/>
      <c r="B3" s="150"/>
      <c r="C3" s="395"/>
      <c r="D3" s="128"/>
      <c r="E3" s="128"/>
      <c r="F3" s="335"/>
      <c r="G3" s="336"/>
      <c r="H3" s="337"/>
      <c r="I3" s="385" t="s">
        <v>24</v>
      </c>
      <c r="J3" s="150" t="s">
        <v>25</v>
      </c>
      <c r="K3" s="136" t="s">
        <v>334</v>
      </c>
    </row>
    <row r="4" spans="1:11" ht="12" customHeight="1" thickBot="1">
      <c r="A4" s="329" t="s">
        <v>1</v>
      </c>
      <c r="B4" s="150" t="s">
        <v>3</v>
      </c>
      <c r="C4" s="329" t="s">
        <v>5</v>
      </c>
      <c r="D4" s="35" t="s">
        <v>14</v>
      </c>
      <c r="E4" s="35" t="s">
        <v>15</v>
      </c>
      <c r="F4" s="331" t="s">
        <v>27</v>
      </c>
      <c r="G4" s="35" t="s">
        <v>16</v>
      </c>
      <c r="H4" s="333" t="s">
        <v>28</v>
      </c>
      <c r="I4" s="334">
        <v>1</v>
      </c>
      <c r="J4" s="150">
        <v>2</v>
      </c>
      <c r="K4" s="136">
        <v>3</v>
      </c>
    </row>
    <row r="5" spans="1:11" ht="12" customHeight="1">
      <c r="A5" s="698">
        <v>46</v>
      </c>
      <c r="B5" s="699" t="s">
        <v>17</v>
      </c>
      <c r="C5" s="698">
        <v>2</v>
      </c>
      <c r="D5" s="700">
        <v>1</v>
      </c>
      <c r="E5" s="700">
        <v>8</v>
      </c>
      <c r="F5" s="701" t="s">
        <v>168</v>
      </c>
      <c r="G5" s="701" t="s">
        <v>161</v>
      </c>
      <c r="H5" s="696" t="s">
        <v>182</v>
      </c>
      <c r="I5" s="704">
        <f>SUM(I6,I8,I14,I58)</f>
        <v>19094801</v>
      </c>
      <c r="J5" s="704">
        <f>SUM(J6,J8,J14,J58)</f>
        <v>19094802</v>
      </c>
      <c r="K5" s="705">
        <f>SUM(K6,K8,K14,K58)</f>
        <v>18081150.759999998</v>
      </c>
    </row>
    <row r="6" spans="1:11" ht="12" customHeight="1">
      <c r="A6" s="663">
        <v>46</v>
      </c>
      <c r="B6" s="664" t="s">
        <v>17</v>
      </c>
      <c r="C6" s="663">
        <v>2</v>
      </c>
      <c r="D6" s="71">
        <v>1</v>
      </c>
      <c r="E6" s="71">
        <v>8</v>
      </c>
      <c r="F6" s="665" t="s">
        <v>35</v>
      </c>
      <c r="G6" s="665" t="s">
        <v>161</v>
      </c>
      <c r="H6" s="666" t="s">
        <v>186</v>
      </c>
      <c r="I6" s="667">
        <f>I7</f>
        <v>4330200</v>
      </c>
      <c r="J6" s="667">
        <f>J7</f>
        <v>4330200</v>
      </c>
      <c r="K6" s="668">
        <f>K7</f>
        <v>4307922.15</v>
      </c>
    </row>
    <row r="7" spans="1:11" ht="12" customHeight="1">
      <c r="A7" s="210">
        <v>46</v>
      </c>
      <c r="B7" s="669" t="s">
        <v>17</v>
      </c>
      <c r="C7" s="210">
        <v>2</v>
      </c>
      <c r="D7" s="212">
        <v>1</v>
      </c>
      <c r="E7" s="212">
        <v>8</v>
      </c>
      <c r="F7" s="127" t="s">
        <v>125</v>
      </c>
      <c r="G7" s="127" t="s">
        <v>161</v>
      </c>
      <c r="H7" s="206" t="s">
        <v>126</v>
      </c>
      <c r="I7" s="661">
        <v>4330200</v>
      </c>
      <c r="J7" s="661">
        <v>4330200</v>
      </c>
      <c r="K7" s="670">
        <v>4307922.15</v>
      </c>
    </row>
    <row r="8" spans="1:11" ht="12" customHeight="1">
      <c r="A8" s="32">
        <v>46</v>
      </c>
      <c r="B8" s="17" t="s">
        <v>17</v>
      </c>
      <c r="C8" s="30">
        <v>2</v>
      </c>
      <c r="D8" s="27">
        <v>1</v>
      </c>
      <c r="E8" s="27">
        <v>8</v>
      </c>
      <c r="F8" s="446" t="s">
        <v>180</v>
      </c>
      <c r="G8" s="446" t="s">
        <v>161</v>
      </c>
      <c r="H8" s="697" t="s">
        <v>183</v>
      </c>
      <c r="I8" s="702">
        <f>SUM(I9:I13)</f>
        <v>1560900</v>
      </c>
      <c r="J8" s="702">
        <f>SUM(J9:J13)</f>
        <v>1560900</v>
      </c>
      <c r="K8" s="703">
        <f>SUM(K9:K13)</f>
        <v>1444245.31</v>
      </c>
    </row>
    <row r="9" spans="1:11" ht="12" customHeight="1">
      <c r="A9" s="89">
        <v>46</v>
      </c>
      <c r="B9" s="494" t="s">
        <v>17</v>
      </c>
      <c r="C9" s="89">
        <v>2</v>
      </c>
      <c r="D9" s="8">
        <v>1</v>
      </c>
      <c r="E9" s="8">
        <v>8</v>
      </c>
      <c r="F9" s="37" t="s">
        <v>36</v>
      </c>
      <c r="G9" s="37" t="s">
        <v>161</v>
      </c>
      <c r="H9" s="99" t="s">
        <v>49</v>
      </c>
      <c r="I9" s="140">
        <v>239200</v>
      </c>
      <c r="J9" s="140">
        <v>239200</v>
      </c>
      <c r="K9" s="371">
        <v>318742.4</v>
      </c>
    </row>
    <row r="10" spans="1:11" ht="12" customHeight="1">
      <c r="A10" s="89">
        <v>46</v>
      </c>
      <c r="B10" s="494" t="s">
        <v>17</v>
      </c>
      <c r="C10" s="89">
        <v>2</v>
      </c>
      <c r="D10" s="8">
        <v>1</v>
      </c>
      <c r="E10" s="8">
        <v>8</v>
      </c>
      <c r="F10" s="37" t="s">
        <v>37</v>
      </c>
      <c r="G10" s="37" t="s">
        <v>161</v>
      </c>
      <c r="H10" s="99" t="s">
        <v>50</v>
      </c>
      <c r="I10" s="140">
        <v>126200</v>
      </c>
      <c r="J10" s="140">
        <v>126200</v>
      </c>
      <c r="K10" s="371">
        <v>15580.41</v>
      </c>
    </row>
    <row r="11" spans="1:11" ht="12" customHeight="1">
      <c r="A11" s="89">
        <v>46</v>
      </c>
      <c r="B11" s="494" t="s">
        <v>17</v>
      </c>
      <c r="C11" s="89">
        <v>2</v>
      </c>
      <c r="D11" s="8">
        <v>1</v>
      </c>
      <c r="E11" s="8">
        <v>8</v>
      </c>
      <c r="F11" s="37" t="s">
        <v>38</v>
      </c>
      <c r="G11" s="37" t="s">
        <v>161</v>
      </c>
      <c r="H11" s="99" t="s">
        <v>51</v>
      </c>
      <c r="I11" s="140">
        <v>67500</v>
      </c>
      <c r="J11" s="140">
        <v>67500</v>
      </c>
      <c r="K11" s="371">
        <v>78463.84</v>
      </c>
    </row>
    <row r="12" spans="1:11" ht="12" customHeight="1">
      <c r="A12" s="89">
        <v>46</v>
      </c>
      <c r="B12" s="494" t="s">
        <v>17</v>
      </c>
      <c r="C12" s="89">
        <v>2</v>
      </c>
      <c r="D12" s="8">
        <v>1</v>
      </c>
      <c r="E12" s="8">
        <v>8</v>
      </c>
      <c r="F12" s="37" t="s">
        <v>39</v>
      </c>
      <c r="G12" s="37" t="s">
        <v>161</v>
      </c>
      <c r="H12" s="99" t="s">
        <v>18</v>
      </c>
      <c r="I12" s="140">
        <v>1080300</v>
      </c>
      <c r="J12" s="140">
        <v>1080300</v>
      </c>
      <c r="K12" s="371">
        <v>989151.9</v>
      </c>
    </row>
    <row r="13" spans="1:11" ht="12" customHeight="1">
      <c r="A13" s="89">
        <v>46</v>
      </c>
      <c r="B13" s="494" t="s">
        <v>17</v>
      </c>
      <c r="C13" s="89">
        <v>2</v>
      </c>
      <c r="D13" s="8">
        <v>1</v>
      </c>
      <c r="E13" s="8">
        <v>8</v>
      </c>
      <c r="F13" s="37" t="s">
        <v>40</v>
      </c>
      <c r="G13" s="37" t="s">
        <v>161</v>
      </c>
      <c r="H13" s="99" t="s">
        <v>57</v>
      </c>
      <c r="I13" s="140">
        <v>47700</v>
      </c>
      <c r="J13" s="140">
        <v>47700</v>
      </c>
      <c r="K13" s="371">
        <v>42306.76</v>
      </c>
    </row>
    <row r="14" spans="1:11" ht="12" customHeight="1">
      <c r="A14" s="463">
        <v>46</v>
      </c>
      <c r="B14" s="497" t="s">
        <v>17</v>
      </c>
      <c r="C14" s="283">
        <v>2</v>
      </c>
      <c r="D14" s="278">
        <v>1</v>
      </c>
      <c r="E14" s="278">
        <v>8</v>
      </c>
      <c r="F14" s="267" t="s">
        <v>41</v>
      </c>
      <c r="G14" s="267" t="s">
        <v>161</v>
      </c>
      <c r="H14" s="695" t="s">
        <v>92</v>
      </c>
      <c r="I14" s="686">
        <f>+I15+I16+I17+I29+I30+I31+I32+I33</f>
        <v>7086701</v>
      </c>
      <c r="J14" s="686">
        <f>+J15+J16+J17+J29+J30+J31+J32+J33</f>
        <v>7086702</v>
      </c>
      <c r="K14" s="687">
        <f>+K15+K16+K17+K29+K30+K31+K32+K33</f>
        <v>3701866.54</v>
      </c>
    </row>
    <row r="15" spans="1:11" ht="12" customHeight="1">
      <c r="A15" s="89">
        <v>46</v>
      </c>
      <c r="B15" s="494" t="s">
        <v>17</v>
      </c>
      <c r="C15" s="89">
        <v>2</v>
      </c>
      <c r="D15" s="8">
        <v>1</v>
      </c>
      <c r="E15" s="8">
        <v>8</v>
      </c>
      <c r="F15" s="37" t="s">
        <v>85</v>
      </c>
      <c r="G15" s="37" t="s">
        <v>161</v>
      </c>
      <c r="H15" s="99" t="s">
        <v>91</v>
      </c>
      <c r="I15" s="140">
        <v>80000</v>
      </c>
      <c r="J15" s="140">
        <v>80000</v>
      </c>
      <c r="K15" s="371">
        <v>32288.18</v>
      </c>
    </row>
    <row r="16" spans="1:11" ht="12" customHeight="1">
      <c r="A16" s="90">
        <v>46</v>
      </c>
      <c r="B16" s="494" t="s">
        <v>17</v>
      </c>
      <c r="C16" s="89">
        <v>2</v>
      </c>
      <c r="D16" s="8">
        <v>1</v>
      </c>
      <c r="E16" s="8">
        <v>8</v>
      </c>
      <c r="F16" s="37" t="s">
        <v>86</v>
      </c>
      <c r="G16" s="37" t="s">
        <v>161</v>
      </c>
      <c r="H16" s="99" t="s">
        <v>93</v>
      </c>
      <c r="I16" s="140">
        <v>572800</v>
      </c>
      <c r="J16" s="140">
        <v>572800</v>
      </c>
      <c r="K16" s="378">
        <v>404619.66</v>
      </c>
    </row>
    <row r="17" spans="1:11" ht="12" customHeight="1">
      <c r="A17" s="512">
        <v>46</v>
      </c>
      <c r="B17" s="513" t="s">
        <v>17</v>
      </c>
      <c r="C17" s="89">
        <v>2</v>
      </c>
      <c r="D17" s="8">
        <v>1</v>
      </c>
      <c r="E17" s="8">
        <v>8</v>
      </c>
      <c r="F17" s="124" t="s">
        <v>87</v>
      </c>
      <c r="G17" s="37" t="s">
        <v>161</v>
      </c>
      <c r="H17" s="126" t="s">
        <v>103</v>
      </c>
      <c r="I17" s="141">
        <f>SUM(I18:I28)</f>
        <v>607400</v>
      </c>
      <c r="J17" s="141">
        <f>SUM(J18:J28)</f>
        <v>607400</v>
      </c>
      <c r="K17" s="371">
        <f>SUM(K18:K28)</f>
        <v>235843.62</v>
      </c>
    </row>
    <row r="18" spans="1:11" ht="12" customHeight="1">
      <c r="A18" s="89">
        <v>46</v>
      </c>
      <c r="B18" s="494" t="s">
        <v>17</v>
      </c>
      <c r="C18" s="89">
        <v>2</v>
      </c>
      <c r="D18" s="8">
        <v>1</v>
      </c>
      <c r="E18" s="8">
        <v>8</v>
      </c>
      <c r="F18" s="37" t="s">
        <v>87</v>
      </c>
      <c r="G18" s="37" t="s">
        <v>102</v>
      </c>
      <c r="H18" s="99" t="s">
        <v>127</v>
      </c>
      <c r="I18" s="140">
        <v>83800</v>
      </c>
      <c r="J18" s="140">
        <v>83800</v>
      </c>
      <c r="K18" s="371">
        <v>34252.37</v>
      </c>
    </row>
    <row r="19" spans="1:11" ht="12" customHeight="1">
      <c r="A19" s="89">
        <v>46</v>
      </c>
      <c r="B19" s="494" t="s">
        <v>17</v>
      </c>
      <c r="C19" s="89">
        <v>2</v>
      </c>
      <c r="D19" s="8">
        <v>1</v>
      </c>
      <c r="E19" s="8">
        <v>8</v>
      </c>
      <c r="F19" s="37" t="s">
        <v>87</v>
      </c>
      <c r="G19" s="37" t="s">
        <v>101</v>
      </c>
      <c r="H19" s="99" t="s">
        <v>128</v>
      </c>
      <c r="I19" s="140">
        <v>63000</v>
      </c>
      <c r="J19" s="140">
        <v>63000</v>
      </c>
      <c r="K19" s="371">
        <v>18878.88</v>
      </c>
    </row>
    <row r="20" spans="1:11" ht="12" customHeight="1">
      <c r="A20" s="89">
        <v>46</v>
      </c>
      <c r="B20" s="494" t="s">
        <v>17</v>
      </c>
      <c r="C20" s="89">
        <v>2</v>
      </c>
      <c r="D20" s="8">
        <v>1</v>
      </c>
      <c r="E20" s="8">
        <v>8</v>
      </c>
      <c r="F20" s="37" t="s">
        <v>87</v>
      </c>
      <c r="G20" s="37" t="s">
        <v>100</v>
      </c>
      <c r="H20" s="99" t="s">
        <v>129</v>
      </c>
      <c r="I20" s="140">
        <v>13200</v>
      </c>
      <c r="J20" s="140">
        <v>13200</v>
      </c>
      <c r="K20" s="371">
        <v>3523.72</v>
      </c>
    </row>
    <row r="21" spans="1:11" ht="12" customHeight="1">
      <c r="A21" s="89">
        <v>46</v>
      </c>
      <c r="B21" s="494" t="s">
        <v>17</v>
      </c>
      <c r="C21" s="89">
        <v>2</v>
      </c>
      <c r="D21" s="8">
        <v>1</v>
      </c>
      <c r="E21" s="8">
        <v>8</v>
      </c>
      <c r="F21" s="37" t="s">
        <v>87</v>
      </c>
      <c r="G21" s="37" t="s">
        <v>104</v>
      </c>
      <c r="H21" s="99" t="s">
        <v>130</v>
      </c>
      <c r="I21" s="140">
        <v>20300</v>
      </c>
      <c r="J21" s="140">
        <v>20300</v>
      </c>
      <c r="K21" s="371">
        <v>26470.94</v>
      </c>
    </row>
    <row r="22" spans="1:11" ht="12" customHeight="1">
      <c r="A22" s="89">
        <v>46</v>
      </c>
      <c r="B22" s="494" t="s">
        <v>17</v>
      </c>
      <c r="C22" s="89">
        <v>2</v>
      </c>
      <c r="D22" s="8">
        <v>1</v>
      </c>
      <c r="E22" s="8">
        <v>8</v>
      </c>
      <c r="F22" s="37" t="s">
        <v>87</v>
      </c>
      <c r="G22" s="37" t="s">
        <v>105</v>
      </c>
      <c r="H22" s="99" t="s">
        <v>131</v>
      </c>
      <c r="I22" s="140">
        <v>215400</v>
      </c>
      <c r="J22" s="140">
        <v>215400</v>
      </c>
      <c r="K22" s="371">
        <v>105584.6</v>
      </c>
    </row>
    <row r="23" spans="1:11" ht="12" customHeight="1">
      <c r="A23" s="89">
        <v>46</v>
      </c>
      <c r="B23" s="494" t="s">
        <v>17</v>
      </c>
      <c r="C23" s="89">
        <v>2</v>
      </c>
      <c r="D23" s="8">
        <v>1</v>
      </c>
      <c r="E23" s="8">
        <v>8</v>
      </c>
      <c r="F23" s="37" t="s">
        <v>87</v>
      </c>
      <c r="G23" s="37" t="s">
        <v>106</v>
      </c>
      <c r="H23" s="99" t="s">
        <v>132</v>
      </c>
      <c r="I23" s="140">
        <v>35400</v>
      </c>
      <c r="J23" s="140">
        <v>35400</v>
      </c>
      <c r="K23" s="371">
        <v>12937.63</v>
      </c>
    </row>
    <row r="24" spans="1:11" ht="12" customHeight="1">
      <c r="A24" s="89">
        <v>46</v>
      </c>
      <c r="B24" s="494" t="s">
        <v>17</v>
      </c>
      <c r="C24" s="89">
        <v>2</v>
      </c>
      <c r="D24" s="8">
        <v>1</v>
      </c>
      <c r="E24" s="8">
        <v>8</v>
      </c>
      <c r="F24" s="37" t="s">
        <v>87</v>
      </c>
      <c r="G24" s="37" t="s">
        <v>107</v>
      </c>
      <c r="H24" s="99" t="s">
        <v>133</v>
      </c>
      <c r="I24" s="140">
        <v>700</v>
      </c>
      <c r="J24" s="140">
        <v>700</v>
      </c>
      <c r="K24" s="371">
        <v>95</v>
      </c>
    </row>
    <row r="25" spans="1:11" ht="12" customHeight="1">
      <c r="A25" s="89">
        <v>46</v>
      </c>
      <c r="B25" s="494" t="s">
        <v>17</v>
      </c>
      <c r="C25" s="89">
        <v>2</v>
      </c>
      <c r="D25" s="8">
        <v>1</v>
      </c>
      <c r="E25" s="8">
        <v>8</v>
      </c>
      <c r="F25" s="37" t="s">
        <v>87</v>
      </c>
      <c r="G25" s="37" t="s">
        <v>108</v>
      </c>
      <c r="H25" s="99" t="s">
        <v>134</v>
      </c>
      <c r="I25" s="140">
        <v>50400</v>
      </c>
      <c r="J25" s="140">
        <v>50400</v>
      </c>
      <c r="K25" s="371">
        <v>19806.21</v>
      </c>
    </row>
    <row r="26" spans="1:11" ht="12" customHeight="1">
      <c r="A26" s="89">
        <v>46</v>
      </c>
      <c r="B26" s="494" t="s">
        <v>17</v>
      </c>
      <c r="C26" s="89">
        <v>2</v>
      </c>
      <c r="D26" s="8">
        <v>1</v>
      </c>
      <c r="E26" s="8">
        <v>8</v>
      </c>
      <c r="F26" s="37" t="s">
        <v>87</v>
      </c>
      <c r="G26" s="37" t="s">
        <v>109</v>
      </c>
      <c r="H26" s="99" t="s">
        <v>135</v>
      </c>
      <c r="I26" s="140">
        <v>11600</v>
      </c>
      <c r="J26" s="140">
        <v>11600</v>
      </c>
      <c r="K26" s="371">
        <v>7948.2</v>
      </c>
    </row>
    <row r="27" spans="1:11" ht="12" customHeight="1">
      <c r="A27" s="32">
        <v>46</v>
      </c>
      <c r="B27" s="496" t="s">
        <v>17</v>
      </c>
      <c r="C27" s="32">
        <v>2</v>
      </c>
      <c r="D27" s="20">
        <v>1</v>
      </c>
      <c r="E27" s="20">
        <v>8</v>
      </c>
      <c r="F27" s="121" t="s">
        <v>87</v>
      </c>
      <c r="G27" s="121" t="s">
        <v>115</v>
      </c>
      <c r="H27" s="206" t="s">
        <v>342</v>
      </c>
      <c r="I27" s="260">
        <v>0</v>
      </c>
      <c r="J27" s="260">
        <v>0</v>
      </c>
      <c r="K27" s="380">
        <v>795.86</v>
      </c>
    </row>
    <row r="28" spans="1:11" ht="12" customHeight="1">
      <c r="A28" s="32">
        <v>46</v>
      </c>
      <c r="B28" s="496" t="s">
        <v>17</v>
      </c>
      <c r="C28" s="32">
        <v>2</v>
      </c>
      <c r="D28" s="20">
        <v>1</v>
      </c>
      <c r="E28" s="20">
        <v>8</v>
      </c>
      <c r="F28" s="387" t="s">
        <v>87</v>
      </c>
      <c r="G28" s="121" t="s">
        <v>149</v>
      </c>
      <c r="H28" s="206" t="s">
        <v>257</v>
      </c>
      <c r="I28" s="260">
        <v>113600</v>
      </c>
      <c r="J28" s="260">
        <v>113600</v>
      </c>
      <c r="K28" s="380">
        <v>5550.21</v>
      </c>
    </row>
    <row r="29" spans="1:11" ht="12" customHeight="1">
      <c r="A29" s="32">
        <v>46</v>
      </c>
      <c r="B29" s="496" t="s">
        <v>17</v>
      </c>
      <c r="C29" s="32">
        <v>2</v>
      </c>
      <c r="D29" s="20">
        <v>1</v>
      </c>
      <c r="E29" s="20">
        <v>8</v>
      </c>
      <c r="F29" s="121" t="s">
        <v>88</v>
      </c>
      <c r="G29" s="121" t="s">
        <v>161</v>
      </c>
      <c r="H29" s="161" t="s">
        <v>95</v>
      </c>
      <c r="I29" s="260">
        <v>168200</v>
      </c>
      <c r="J29" s="260">
        <v>168200</v>
      </c>
      <c r="K29" s="380">
        <v>134690.75</v>
      </c>
    </row>
    <row r="30" spans="1:11" ht="12" customHeight="1">
      <c r="A30" s="89">
        <v>46</v>
      </c>
      <c r="B30" s="494" t="s">
        <v>17</v>
      </c>
      <c r="C30" s="89">
        <v>2</v>
      </c>
      <c r="D30" s="8">
        <v>1</v>
      </c>
      <c r="E30" s="8">
        <v>8</v>
      </c>
      <c r="F30" s="37" t="s">
        <v>88</v>
      </c>
      <c r="G30" s="37" t="s">
        <v>100</v>
      </c>
      <c r="H30" s="99" t="s">
        <v>163</v>
      </c>
      <c r="I30" s="140">
        <v>30300</v>
      </c>
      <c r="J30" s="140">
        <v>30300</v>
      </c>
      <c r="K30" s="371">
        <v>52621.37</v>
      </c>
    </row>
    <row r="31" spans="1:11" ht="12" customHeight="1">
      <c r="A31" s="89">
        <v>46</v>
      </c>
      <c r="B31" s="494" t="s">
        <v>17</v>
      </c>
      <c r="C31" s="89">
        <v>2</v>
      </c>
      <c r="D31" s="8">
        <v>1</v>
      </c>
      <c r="E31" s="8">
        <v>8</v>
      </c>
      <c r="F31" s="37" t="s">
        <v>89</v>
      </c>
      <c r="G31" s="37" t="s">
        <v>161</v>
      </c>
      <c r="H31" s="99" t="s">
        <v>96</v>
      </c>
      <c r="I31" s="140">
        <v>300000</v>
      </c>
      <c r="J31" s="140">
        <v>300000</v>
      </c>
      <c r="K31" s="371">
        <v>204727.2</v>
      </c>
    </row>
    <row r="32" spans="1:11" ht="12" customHeight="1">
      <c r="A32" s="89">
        <v>46</v>
      </c>
      <c r="B32" s="494" t="s">
        <v>17</v>
      </c>
      <c r="C32" s="89">
        <v>2</v>
      </c>
      <c r="D32" s="8">
        <v>1</v>
      </c>
      <c r="E32" s="8">
        <v>8</v>
      </c>
      <c r="F32" s="37" t="s">
        <v>90</v>
      </c>
      <c r="G32" s="37" t="s">
        <v>161</v>
      </c>
      <c r="H32" s="99" t="s">
        <v>97</v>
      </c>
      <c r="I32" s="140">
        <v>209000</v>
      </c>
      <c r="J32" s="140">
        <v>209000</v>
      </c>
      <c r="K32" s="371">
        <v>266523.8</v>
      </c>
    </row>
    <row r="33" spans="1:11" ht="12" customHeight="1">
      <c r="A33" s="463">
        <v>46</v>
      </c>
      <c r="B33" s="497" t="s">
        <v>17</v>
      </c>
      <c r="C33" s="463">
        <v>2</v>
      </c>
      <c r="D33" s="464">
        <v>1</v>
      </c>
      <c r="E33" s="464">
        <v>8</v>
      </c>
      <c r="F33" s="267" t="s">
        <v>78</v>
      </c>
      <c r="G33" s="267" t="s">
        <v>161</v>
      </c>
      <c r="H33" s="695" t="s">
        <v>136</v>
      </c>
      <c r="I33" s="686">
        <f>SUM(I34:I57)</f>
        <v>5119001</v>
      </c>
      <c r="J33" s="686">
        <f>SUM(J34:J57)</f>
        <v>5119002</v>
      </c>
      <c r="K33" s="687">
        <f>SUM(K34:K57)-K41</f>
        <v>2370551.96</v>
      </c>
    </row>
    <row r="34" spans="1:11" ht="12" customHeight="1">
      <c r="A34" s="89">
        <v>46</v>
      </c>
      <c r="B34" s="494" t="s">
        <v>17</v>
      </c>
      <c r="C34" s="89">
        <v>2</v>
      </c>
      <c r="D34" s="8">
        <v>1</v>
      </c>
      <c r="E34" s="8">
        <v>8</v>
      </c>
      <c r="F34" s="37" t="s">
        <v>78</v>
      </c>
      <c r="G34" s="37" t="s">
        <v>102</v>
      </c>
      <c r="H34" s="99" t="s">
        <v>137</v>
      </c>
      <c r="I34" s="140">
        <v>49200</v>
      </c>
      <c r="J34" s="140">
        <v>49200</v>
      </c>
      <c r="K34" s="371">
        <v>6426.7</v>
      </c>
    </row>
    <row r="35" spans="1:11" ht="12" customHeight="1">
      <c r="A35" s="89">
        <v>46</v>
      </c>
      <c r="B35" s="494" t="s">
        <v>17</v>
      </c>
      <c r="C35" s="89">
        <v>2</v>
      </c>
      <c r="D35" s="8">
        <v>1</v>
      </c>
      <c r="E35" s="8">
        <v>8</v>
      </c>
      <c r="F35" s="37" t="s">
        <v>78</v>
      </c>
      <c r="G35" s="37" t="s">
        <v>101</v>
      </c>
      <c r="H35" s="99" t="s">
        <v>240</v>
      </c>
      <c r="I35" s="140">
        <v>90000</v>
      </c>
      <c r="J35" s="140">
        <v>90000</v>
      </c>
      <c r="K35" s="156">
        <v>0</v>
      </c>
    </row>
    <row r="36" spans="1:11" ht="12" customHeight="1">
      <c r="A36" s="89">
        <v>46</v>
      </c>
      <c r="B36" s="494" t="s">
        <v>17</v>
      </c>
      <c r="C36" s="89">
        <v>2</v>
      </c>
      <c r="D36" s="8">
        <v>1</v>
      </c>
      <c r="E36" s="8">
        <v>8</v>
      </c>
      <c r="F36" s="37" t="s">
        <v>78</v>
      </c>
      <c r="G36" s="37" t="s">
        <v>100</v>
      </c>
      <c r="H36" s="100" t="s">
        <v>305</v>
      </c>
      <c r="I36" s="142">
        <v>6900</v>
      </c>
      <c r="J36" s="142">
        <v>6900</v>
      </c>
      <c r="K36" s="451">
        <v>1237.84</v>
      </c>
    </row>
    <row r="37" spans="1:11" ht="12" customHeight="1">
      <c r="A37" s="89">
        <v>46</v>
      </c>
      <c r="B37" s="132" t="s">
        <v>17</v>
      </c>
      <c r="C37" s="89">
        <v>2</v>
      </c>
      <c r="D37" s="8">
        <v>1</v>
      </c>
      <c r="E37" s="8">
        <v>8</v>
      </c>
      <c r="F37" s="37" t="s">
        <v>78</v>
      </c>
      <c r="G37" s="37" t="s">
        <v>104</v>
      </c>
      <c r="H37" s="99" t="s">
        <v>138</v>
      </c>
      <c r="I37" s="140">
        <v>144000</v>
      </c>
      <c r="J37" s="140">
        <v>144000</v>
      </c>
      <c r="K37" s="156">
        <v>75426.91</v>
      </c>
    </row>
    <row r="38" spans="1:11" ht="12" customHeight="1" thickBot="1">
      <c r="A38" s="30">
        <v>46</v>
      </c>
      <c r="B38" s="499" t="s">
        <v>17</v>
      </c>
      <c r="C38" s="90">
        <v>2</v>
      </c>
      <c r="D38" s="70">
        <v>1</v>
      </c>
      <c r="E38" s="70">
        <v>8</v>
      </c>
      <c r="F38" s="41" t="s">
        <v>78</v>
      </c>
      <c r="G38" s="41" t="s">
        <v>110</v>
      </c>
      <c r="H38" s="100" t="s">
        <v>139</v>
      </c>
      <c r="I38" s="142">
        <v>2972000</v>
      </c>
      <c r="J38" s="142">
        <v>2972000</v>
      </c>
      <c r="K38" s="451">
        <v>743398.01</v>
      </c>
    </row>
    <row r="39" spans="1:11" ht="12" customHeight="1">
      <c r="A39" s="115" t="s">
        <v>22</v>
      </c>
      <c r="B39" s="111" t="s">
        <v>10</v>
      </c>
      <c r="C39" s="244" t="s">
        <v>11</v>
      </c>
      <c r="D39" s="43" t="s">
        <v>12</v>
      </c>
      <c r="E39" s="43" t="s">
        <v>13</v>
      </c>
      <c r="F39" s="84" t="s">
        <v>0</v>
      </c>
      <c r="G39" s="112" t="s">
        <v>2</v>
      </c>
      <c r="H39" s="386" t="s">
        <v>4</v>
      </c>
      <c r="I39" s="364" t="s">
        <v>26</v>
      </c>
      <c r="J39" s="111" t="s">
        <v>6</v>
      </c>
      <c r="K39" s="138" t="s">
        <v>7</v>
      </c>
    </row>
    <row r="40" spans="1:11" ht="12" customHeight="1" thickBot="1">
      <c r="A40" s="329"/>
      <c r="B40" s="150"/>
      <c r="C40" s="395"/>
      <c r="D40" s="128"/>
      <c r="E40" s="128"/>
      <c r="F40" s="335"/>
      <c r="G40" s="336"/>
      <c r="H40" s="337"/>
      <c r="I40" s="385" t="s">
        <v>24</v>
      </c>
      <c r="J40" s="150" t="s">
        <v>25</v>
      </c>
      <c r="K40" s="136" t="s">
        <v>334</v>
      </c>
    </row>
    <row r="41" spans="1:11" ht="12" customHeight="1" thickBot="1">
      <c r="A41" s="329" t="s">
        <v>1</v>
      </c>
      <c r="B41" s="150" t="s">
        <v>3</v>
      </c>
      <c r="C41" s="329" t="s">
        <v>5</v>
      </c>
      <c r="D41" s="35" t="s">
        <v>14</v>
      </c>
      <c r="E41" s="35" t="s">
        <v>15</v>
      </c>
      <c r="F41" s="331" t="s">
        <v>27</v>
      </c>
      <c r="G41" s="35" t="s">
        <v>16</v>
      </c>
      <c r="H41" s="333" t="s">
        <v>28</v>
      </c>
      <c r="I41" s="334">
        <v>1</v>
      </c>
      <c r="J41" s="150">
        <v>2</v>
      </c>
      <c r="K41" s="136">
        <v>3</v>
      </c>
    </row>
    <row r="42" spans="1:11" ht="12" customHeight="1">
      <c r="A42" s="114">
        <v>46</v>
      </c>
      <c r="B42" s="511" t="s">
        <v>17</v>
      </c>
      <c r="C42" s="114">
        <v>2</v>
      </c>
      <c r="D42" s="154">
        <v>1</v>
      </c>
      <c r="E42" s="154">
        <v>8</v>
      </c>
      <c r="F42" s="155" t="s">
        <v>78</v>
      </c>
      <c r="G42" s="155" t="s">
        <v>105</v>
      </c>
      <c r="H42" s="98" t="s">
        <v>270</v>
      </c>
      <c r="I42" s="139">
        <v>0</v>
      </c>
      <c r="J42" s="139">
        <v>0</v>
      </c>
      <c r="K42" s="527">
        <v>32.96</v>
      </c>
    </row>
    <row r="43" spans="1:11" ht="12" customHeight="1">
      <c r="A43" s="89">
        <v>46</v>
      </c>
      <c r="B43" s="494" t="s">
        <v>17</v>
      </c>
      <c r="C43" s="89">
        <v>2</v>
      </c>
      <c r="D43" s="8">
        <v>1</v>
      </c>
      <c r="E43" s="8">
        <v>8</v>
      </c>
      <c r="F43" s="37" t="s">
        <v>78</v>
      </c>
      <c r="G43" s="37" t="s">
        <v>159</v>
      </c>
      <c r="H43" s="99" t="s">
        <v>239</v>
      </c>
      <c r="I43" s="140">
        <v>27600</v>
      </c>
      <c r="J43" s="140">
        <v>27600</v>
      </c>
      <c r="K43" s="156">
        <v>4368.21</v>
      </c>
    </row>
    <row r="44" spans="1:11" ht="12" customHeight="1">
      <c r="A44" s="32">
        <v>46</v>
      </c>
      <c r="B44" s="496" t="s">
        <v>17</v>
      </c>
      <c r="C44" s="32">
        <v>2</v>
      </c>
      <c r="D44" s="20">
        <v>1</v>
      </c>
      <c r="E44" s="20">
        <v>8</v>
      </c>
      <c r="F44" s="121" t="s">
        <v>78</v>
      </c>
      <c r="G44" s="121" t="s">
        <v>111</v>
      </c>
      <c r="H44" s="161" t="s">
        <v>140</v>
      </c>
      <c r="I44" s="260">
        <v>200000</v>
      </c>
      <c r="J44" s="260">
        <v>200000</v>
      </c>
      <c r="K44" s="197">
        <v>92652.31</v>
      </c>
    </row>
    <row r="45" spans="1:11" ht="12" customHeight="1">
      <c r="A45" s="89">
        <v>46</v>
      </c>
      <c r="B45" s="494" t="s">
        <v>17</v>
      </c>
      <c r="C45" s="89">
        <v>2</v>
      </c>
      <c r="D45" s="8">
        <v>1</v>
      </c>
      <c r="E45" s="8">
        <v>8</v>
      </c>
      <c r="F45" s="37" t="s">
        <v>78</v>
      </c>
      <c r="G45" s="37" t="s">
        <v>112</v>
      </c>
      <c r="H45" s="99" t="s">
        <v>141</v>
      </c>
      <c r="I45" s="140">
        <v>200000</v>
      </c>
      <c r="J45" s="140">
        <v>200000</v>
      </c>
      <c r="K45" s="156">
        <v>51657.71</v>
      </c>
    </row>
    <row r="46" spans="1:11" ht="12" customHeight="1">
      <c r="A46" s="89">
        <v>46</v>
      </c>
      <c r="B46" s="494" t="s">
        <v>17</v>
      </c>
      <c r="C46" s="89">
        <v>2</v>
      </c>
      <c r="D46" s="8">
        <v>1</v>
      </c>
      <c r="E46" s="8">
        <v>8</v>
      </c>
      <c r="F46" s="37" t="s">
        <v>78</v>
      </c>
      <c r="G46" s="37" t="s">
        <v>113</v>
      </c>
      <c r="H46" s="99" t="s">
        <v>142</v>
      </c>
      <c r="I46" s="140">
        <v>200200</v>
      </c>
      <c r="J46" s="140">
        <v>200200</v>
      </c>
      <c r="K46" s="156">
        <v>238963.03</v>
      </c>
    </row>
    <row r="47" spans="1:11" ht="12" customHeight="1">
      <c r="A47" s="89">
        <v>46</v>
      </c>
      <c r="B47" s="494" t="s">
        <v>17</v>
      </c>
      <c r="C47" s="89">
        <v>2</v>
      </c>
      <c r="D47" s="8">
        <v>1</v>
      </c>
      <c r="E47" s="8">
        <v>8</v>
      </c>
      <c r="F47" s="37" t="s">
        <v>78</v>
      </c>
      <c r="G47" s="37" t="s">
        <v>114</v>
      </c>
      <c r="H47" s="99" t="s">
        <v>143</v>
      </c>
      <c r="I47" s="140">
        <v>30700</v>
      </c>
      <c r="J47" s="140">
        <v>30700</v>
      </c>
      <c r="K47" s="156">
        <v>9454.27</v>
      </c>
    </row>
    <row r="48" spans="1:11" ht="12" customHeight="1">
      <c r="A48" s="89">
        <v>46</v>
      </c>
      <c r="B48" s="494" t="s">
        <v>17</v>
      </c>
      <c r="C48" s="89">
        <v>2</v>
      </c>
      <c r="D48" s="8">
        <v>1</v>
      </c>
      <c r="E48" s="8">
        <v>8</v>
      </c>
      <c r="F48" s="37" t="s">
        <v>78</v>
      </c>
      <c r="G48" s="37" t="s">
        <v>109</v>
      </c>
      <c r="H48" s="99" t="s">
        <v>144</v>
      </c>
      <c r="I48" s="140">
        <v>46500</v>
      </c>
      <c r="J48" s="140">
        <v>46500</v>
      </c>
      <c r="K48" s="156">
        <v>56801.3</v>
      </c>
    </row>
    <row r="49" spans="1:11" ht="12" customHeight="1">
      <c r="A49" s="89">
        <v>46</v>
      </c>
      <c r="B49" s="494" t="s">
        <v>17</v>
      </c>
      <c r="C49" s="89">
        <v>2</v>
      </c>
      <c r="D49" s="8">
        <v>1</v>
      </c>
      <c r="E49" s="8">
        <v>8</v>
      </c>
      <c r="F49" s="37" t="s">
        <v>78</v>
      </c>
      <c r="G49" s="37" t="s">
        <v>115</v>
      </c>
      <c r="H49" s="99" t="s">
        <v>145</v>
      </c>
      <c r="I49" s="140">
        <v>624000</v>
      </c>
      <c r="J49" s="140">
        <v>624000</v>
      </c>
      <c r="K49" s="156">
        <v>223762.71</v>
      </c>
    </row>
    <row r="50" spans="1:11" ht="12" customHeight="1">
      <c r="A50" s="89">
        <v>46</v>
      </c>
      <c r="B50" s="494" t="s">
        <v>17</v>
      </c>
      <c r="C50" s="89">
        <v>2</v>
      </c>
      <c r="D50" s="8">
        <v>1</v>
      </c>
      <c r="E50" s="8">
        <v>8</v>
      </c>
      <c r="F50" s="37" t="s">
        <v>78</v>
      </c>
      <c r="G50" s="37" t="s">
        <v>238</v>
      </c>
      <c r="H50" s="99" t="s">
        <v>260</v>
      </c>
      <c r="I50" s="140">
        <v>0</v>
      </c>
      <c r="J50" s="140">
        <v>0</v>
      </c>
      <c r="K50" s="156">
        <v>32945.73</v>
      </c>
    </row>
    <row r="51" spans="1:11" ht="12" customHeight="1">
      <c r="A51" s="89">
        <v>46</v>
      </c>
      <c r="B51" s="494" t="s">
        <v>17</v>
      </c>
      <c r="C51" s="89">
        <v>2</v>
      </c>
      <c r="D51" s="8">
        <v>1</v>
      </c>
      <c r="E51" s="8">
        <v>8</v>
      </c>
      <c r="F51" s="37" t="s">
        <v>78</v>
      </c>
      <c r="G51" s="37" t="s">
        <v>160</v>
      </c>
      <c r="H51" s="99" t="s">
        <v>241</v>
      </c>
      <c r="I51" s="140">
        <v>500</v>
      </c>
      <c r="J51" s="140">
        <v>500</v>
      </c>
      <c r="K51" s="156">
        <v>0</v>
      </c>
    </row>
    <row r="52" spans="1:11" ht="12" customHeight="1">
      <c r="A52" s="89">
        <v>46</v>
      </c>
      <c r="B52" s="494" t="s">
        <v>17</v>
      </c>
      <c r="C52" s="89">
        <v>2</v>
      </c>
      <c r="D52" s="8">
        <v>1</v>
      </c>
      <c r="E52" s="8">
        <v>8</v>
      </c>
      <c r="F52" s="37" t="s">
        <v>78</v>
      </c>
      <c r="G52" s="37" t="s">
        <v>224</v>
      </c>
      <c r="H52" s="99" t="s">
        <v>242</v>
      </c>
      <c r="I52" s="140">
        <v>19900</v>
      </c>
      <c r="J52" s="140">
        <v>19900</v>
      </c>
      <c r="K52" s="156">
        <v>38084.65</v>
      </c>
    </row>
    <row r="53" spans="1:11" ht="12" customHeight="1">
      <c r="A53" s="89">
        <v>46</v>
      </c>
      <c r="B53" s="494" t="s">
        <v>17</v>
      </c>
      <c r="C53" s="89">
        <v>2</v>
      </c>
      <c r="D53" s="8">
        <v>1</v>
      </c>
      <c r="E53" s="8">
        <v>8</v>
      </c>
      <c r="F53" s="37" t="s">
        <v>78</v>
      </c>
      <c r="G53" s="37" t="s">
        <v>237</v>
      </c>
      <c r="H53" s="99" t="s">
        <v>291</v>
      </c>
      <c r="I53" s="140">
        <v>0</v>
      </c>
      <c r="J53" s="140">
        <v>0</v>
      </c>
      <c r="K53" s="156">
        <v>114993.46</v>
      </c>
    </row>
    <row r="54" spans="1:11" ht="12" customHeight="1">
      <c r="A54" s="89">
        <v>46</v>
      </c>
      <c r="B54" s="494" t="s">
        <v>17</v>
      </c>
      <c r="C54" s="89">
        <v>2</v>
      </c>
      <c r="D54" s="8">
        <v>1</v>
      </c>
      <c r="E54" s="8">
        <v>8</v>
      </c>
      <c r="F54" s="37" t="s">
        <v>78</v>
      </c>
      <c r="G54" s="37" t="s">
        <v>116</v>
      </c>
      <c r="H54" s="99" t="s">
        <v>146</v>
      </c>
      <c r="I54" s="140">
        <v>13000</v>
      </c>
      <c r="J54" s="140">
        <v>13000</v>
      </c>
      <c r="K54" s="156">
        <v>0</v>
      </c>
    </row>
    <row r="55" spans="1:11" ht="12" customHeight="1">
      <c r="A55" s="89">
        <v>46</v>
      </c>
      <c r="B55" s="494" t="s">
        <v>17</v>
      </c>
      <c r="C55" s="89">
        <v>2</v>
      </c>
      <c r="D55" s="8">
        <v>1</v>
      </c>
      <c r="E55" s="8">
        <v>8</v>
      </c>
      <c r="F55" s="37" t="s">
        <v>78</v>
      </c>
      <c r="G55" s="37" t="s">
        <v>117</v>
      </c>
      <c r="H55" s="99" t="s">
        <v>147</v>
      </c>
      <c r="I55" s="140">
        <v>0</v>
      </c>
      <c r="J55" s="140">
        <v>0</v>
      </c>
      <c r="K55" s="156">
        <v>448212.89</v>
      </c>
    </row>
    <row r="56" spans="1:11" ht="12" customHeight="1">
      <c r="A56" s="89">
        <v>46</v>
      </c>
      <c r="B56" s="494" t="s">
        <v>17</v>
      </c>
      <c r="C56" s="89">
        <v>2</v>
      </c>
      <c r="D56" s="8">
        <v>1</v>
      </c>
      <c r="E56" s="8">
        <v>8</v>
      </c>
      <c r="F56" s="37" t="s">
        <v>78</v>
      </c>
      <c r="G56" s="37" t="s">
        <v>118</v>
      </c>
      <c r="H56" s="99" t="s">
        <v>148</v>
      </c>
      <c r="I56" s="140">
        <v>414500</v>
      </c>
      <c r="J56" s="140">
        <v>414500</v>
      </c>
      <c r="K56" s="156">
        <v>176288.19</v>
      </c>
    </row>
    <row r="57" spans="1:11" ht="12" customHeight="1">
      <c r="A57" s="89">
        <v>46</v>
      </c>
      <c r="B57" s="494" t="s">
        <v>17</v>
      </c>
      <c r="C57" s="89">
        <v>2</v>
      </c>
      <c r="D57" s="8">
        <v>1</v>
      </c>
      <c r="E57" s="8">
        <v>8</v>
      </c>
      <c r="F57" s="37" t="s">
        <v>78</v>
      </c>
      <c r="G57" s="37" t="s">
        <v>149</v>
      </c>
      <c r="H57" s="99" t="s">
        <v>257</v>
      </c>
      <c r="I57" s="140">
        <v>80000</v>
      </c>
      <c r="J57" s="140">
        <v>80000</v>
      </c>
      <c r="K57" s="156">
        <v>55845.08</v>
      </c>
    </row>
    <row r="58" spans="1:11" ht="12" customHeight="1">
      <c r="A58" s="463">
        <v>46</v>
      </c>
      <c r="B58" s="497" t="s">
        <v>17</v>
      </c>
      <c r="C58" s="463">
        <v>2</v>
      </c>
      <c r="D58" s="464">
        <v>1</v>
      </c>
      <c r="E58" s="464">
        <v>8</v>
      </c>
      <c r="F58" s="267" t="s">
        <v>181</v>
      </c>
      <c r="G58" s="267" t="s">
        <v>161</v>
      </c>
      <c r="H58" s="695" t="s">
        <v>184</v>
      </c>
      <c r="I58" s="706">
        <f>SUM(I59:I60)</f>
        <v>6117000</v>
      </c>
      <c r="J58" s="706">
        <f>SUM(J59:J60)</f>
        <v>6117000</v>
      </c>
      <c r="K58" s="707">
        <f>SUM(K59:K60)</f>
        <v>8627116.76</v>
      </c>
    </row>
    <row r="59" spans="1:11" ht="12" customHeight="1">
      <c r="A59" s="89">
        <v>46</v>
      </c>
      <c r="B59" s="494" t="s">
        <v>17</v>
      </c>
      <c r="C59" s="89">
        <v>2</v>
      </c>
      <c r="D59" s="8">
        <v>1</v>
      </c>
      <c r="E59" s="8">
        <v>8</v>
      </c>
      <c r="F59" s="37" t="s">
        <v>42</v>
      </c>
      <c r="G59" s="37" t="s">
        <v>105</v>
      </c>
      <c r="H59" s="99" t="s">
        <v>244</v>
      </c>
      <c r="I59" s="140">
        <v>4979100</v>
      </c>
      <c r="J59" s="140">
        <v>4979100</v>
      </c>
      <c r="K59" s="156">
        <v>6979290.69</v>
      </c>
    </row>
    <row r="60" spans="1:11" ht="12" customHeight="1">
      <c r="A60" s="89">
        <v>46</v>
      </c>
      <c r="B60" s="494" t="s">
        <v>17</v>
      </c>
      <c r="C60" s="89">
        <v>2</v>
      </c>
      <c r="D60" s="8">
        <v>1</v>
      </c>
      <c r="E60" s="8">
        <v>8</v>
      </c>
      <c r="F60" s="127" t="s">
        <v>43</v>
      </c>
      <c r="G60" s="127" t="s">
        <v>161</v>
      </c>
      <c r="H60" s="658" t="s">
        <v>119</v>
      </c>
      <c r="I60" s="141">
        <f>SUM(I61:I67)</f>
        <v>1137900</v>
      </c>
      <c r="J60" s="141">
        <f>SUM(J61:J67)</f>
        <v>1137900</v>
      </c>
      <c r="K60" s="156">
        <f>SUM(K61:K67)</f>
        <v>1647826.07</v>
      </c>
    </row>
    <row r="61" spans="1:11" ht="12" customHeight="1">
      <c r="A61" s="89">
        <v>46</v>
      </c>
      <c r="B61" s="494" t="s">
        <v>17</v>
      </c>
      <c r="C61" s="89">
        <v>2</v>
      </c>
      <c r="D61" s="8">
        <v>1</v>
      </c>
      <c r="E61" s="8">
        <v>8</v>
      </c>
      <c r="F61" s="37" t="s">
        <v>43</v>
      </c>
      <c r="G61" s="37" t="s">
        <v>105</v>
      </c>
      <c r="H61" s="99" t="s">
        <v>152</v>
      </c>
      <c r="I61" s="140">
        <v>1200</v>
      </c>
      <c r="J61" s="140">
        <v>1200</v>
      </c>
      <c r="K61" s="156">
        <v>0</v>
      </c>
    </row>
    <row r="62" spans="1:11" ht="12" customHeight="1">
      <c r="A62" s="89">
        <v>46</v>
      </c>
      <c r="B62" s="494" t="s">
        <v>17</v>
      </c>
      <c r="C62" s="89">
        <v>2</v>
      </c>
      <c r="D62" s="8">
        <v>1</v>
      </c>
      <c r="E62" s="8">
        <v>8</v>
      </c>
      <c r="F62" s="37" t="s">
        <v>43</v>
      </c>
      <c r="G62" s="37" t="s">
        <v>112</v>
      </c>
      <c r="H62" s="99" t="s">
        <v>153</v>
      </c>
      <c r="I62" s="140">
        <v>49800</v>
      </c>
      <c r="J62" s="140">
        <v>49800</v>
      </c>
      <c r="K62" s="156">
        <v>119011</v>
      </c>
    </row>
    <row r="63" spans="1:11" ht="12" customHeight="1">
      <c r="A63" s="89">
        <v>46</v>
      </c>
      <c r="B63" s="494" t="s">
        <v>17</v>
      </c>
      <c r="C63" s="89">
        <v>2</v>
      </c>
      <c r="D63" s="8">
        <v>1</v>
      </c>
      <c r="E63" s="8">
        <v>8</v>
      </c>
      <c r="F63" s="37" t="s">
        <v>43</v>
      </c>
      <c r="G63" s="37" t="s">
        <v>108</v>
      </c>
      <c r="H63" s="99" t="s">
        <v>158</v>
      </c>
      <c r="I63" s="140">
        <v>43000</v>
      </c>
      <c r="J63" s="140">
        <v>43000</v>
      </c>
      <c r="K63" s="156">
        <v>74093.5</v>
      </c>
    </row>
    <row r="64" spans="1:11" ht="12" customHeight="1">
      <c r="A64" s="89">
        <v>46</v>
      </c>
      <c r="B64" s="494" t="s">
        <v>17</v>
      </c>
      <c r="C64" s="89">
        <v>2</v>
      </c>
      <c r="D64" s="8">
        <v>1</v>
      </c>
      <c r="E64" s="8">
        <v>8</v>
      </c>
      <c r="F64" s="37" t="s">
        <v>43</v>
      </c>
      <c r="G64" s="37" t="s">
        <v>113</v>
      </c>
      <c r="H64" s="99" t="s">
        <v>154</v>
      </c>
      <c r="I64" s="140">
        <v>30000</v>
      </c>
      <c r="J64" s="140">
        <v>30000</v>
      </c>
      <c r="K64" s="156">
        <v>29136</v>
      </c>
    </row>
    <row r="65" spans="1:11" ht="12" customHeight="1">
      <c r="A65" s="89">
        <v>46</v>
      </c>
      <c r="B65" s="494" t="s">
        <v>17</v>
      </c>
      <c r="C65" s="89">
        <v>2</v>
      </c>
      <c r="D65" s="8">
        <v>1</v>
      </c>
      <c r="E65" s="8">
        <v>8</v>
      </c>
      <c r="F65" s="37" t="s">
        <v>43</v>
      </c>
      <c r="G65" s="37" t="s">
        <v>114</v>
      </c>
      <c r="H65" s="99" t="s">
        <v>155</v>
      </c>
      <c r="I65" s="140">
        <v>21500</v>
      </c>
      <c r="J65" s="140">
        <v>21500</v>
      </c>
      <c r="K65" s="156">
        <v>28209.52</v>
      </c>
    </row>
    <row r="66" spans="1:11" ht="12" customHeight="1">
      <c r="A66" s="89">
        <v>46</v>
      </c>
      <c r="B66" s="494" t="s">
        <v>17</v>
      </c>
      <c r="C66" s="89">
        <v>2</v>
      </c>
      <c r="D66" s="8">
        <v>1</v>
      </c>
      <c r="E66" s="8">
        <v>8</v>
      </c>
      <c r="F66" s="37" t="s">
        <v>43</v>
      </c>
      <c r="G66" s="37" t="s">
        <v>331</v>
      </c>
      <c r="H66" s="100" t="s">
        <v>332</v>
      </c>
      <c r="I66" s="142">
        <v>990700</v>
      </c>
      <c r="J66" s="142">
        <v>990700</v>
      </c>
      <c r="K66" s="451">
        <v>1397376.05</v>
      </c>
    </row>
    <row r="67" spans="1:11" ht="12" customHeight="1">
      <c r="A67" s="90">
        <v>46</v>
      </c>
      <c r="B67" s="499" t="s">
        <v>17</v>
      </c>
      <c r="C67" s="90">
        <v>2</v>
      </c>
      <c r="D67" s="70">
        <v>1</v>
      </c>
      <c r="E67" s="70">
        <v>8</v>
      </c>
      <c r="F67" s="41" t="s">
        <v>43</v>
      </c>
      <c r="G67" s="41" t="s">
        <v>287</v>
      </c>
      <c r="H67" s="100" t="s">
        <v>288</v>
      </c>
      <c r="I67" s="142">
        <v>1700</v>
      </c>
      <c r="J67" s="142">
        <v>1700</v>
      </c>
      <c r="K67" s="451">
        <v>0</v>
      </c>
    </row>
    <row r="68" spans="1:11" ht="12" customHeight="1">
      <c r="A68" s="708">
        <v>46</v>
      </c>
      <c r="B68" s="709" t="s">
        <v>17</v>
      </c>
      <c r="C68" s="708">
        <v>2</v>
      </c>
      <c r="D68" s="710">
        <v>1</v>
      </c>
      <c r="E68" s="710">
        <v>8</v>
      </c>
      <c r="F68" s="711" t="s">
        <v>170</v>
      </c>
      <c r="G68" s="711" t="s">
        <v>161</v>
      </c>
      <c r="H68" s="712" t="s">
        <v>185</v>
      </c>
      <c r="I68" s="713">
        <f>SUM(I69,I73,I75:I75)</f>
        <v>963100</v>
      </c>
      <c r="J68" s="713">
        <f>SUM(J69,J73,J75:J75)</f>
        <v>963100</v>
      </c>
      <c r="K68" s="714">
        <f>SUM(K70:K75)</f>
        <v>247406.52000000002</v>
      </c>
    </row>
    <row r="69" spans="1:11" ht="12" customHeight="1">
      <c r="A69" s="32">
        <v>46</v>
      </c>
      <c r="B69" s="496" t="s">
        <v>17</v>
      </c>
      <c r="C69" s="32">
        <v>2</v>
      </c>
      <c r="D69" s="20">
        <v>1</v>
      </c>
      <c r="E69" s="20">
        <v>8</v>
      </c>
      <c r="F69" s="205" t="s">
        <v>44</v>
      </c>
      <c r="G69" s="205" t="s">
        <v>161</v>
      </c>
      <c r="H69" s="206" t="s">
        <v>248</v>
      </c>
      <c r="I69" s="661">
        <f>SUM(I70,I71)</f>
        <v>275700</v>
      </c>
      <c r="J69" s="661">
        <f>SUM(J70,J71)</f>
        <v>275700</v>
      </c>
      <c r="K69" s="662">
        <f>K70+K71+K72</f>
        <v>30545.21</v>
      </c>
    </row>
    <row r="70" spans="1:11" ht="12" customHeight="1">
      <c r="A70" s="30">
        <v>46</v>
      </c>
      <c r="B70" s="17" t="s">
        <v>17</v>
      </c>
      <c r="C70" s="30">
        <v>2</v>
      </c>
      <c r="D70" s="27">
        <v>1</v>
      </c>
      <c r="E70" s="27">
        <v>8</v>
      </c>
      <c r="F70" s="552" t="s">
        <v>44</v>
      </c>
      <c r="G70" s="447" t="s">
        <v>102</v>
      </c>
      <c r="H70" s="177" t="s">
        <v>246</v>
      </c>
      <c r="I70" s="461">
        <v>236200</v>
      </c>
      <c r="J70" s="461">
        <v>236200</v>
      </c>
      <c r="K70" s="454">
        <v>16127.23</v>
      </c>
    </row>
    <row r="71" spans="1:11" ht="12" customHeight="1">
      <c r="A71" s="89">
        <v>46</v>
      </c>
      <c r="B71" s="494" t="s">
        <v>17</v>
      </c>
      <c r="C71" s="89">
        <v>2</v>
      </c>
      <c r="D71" s="8">
        <v>1</v>
      </c>
      <c r="E71" s="8">
        <v>8</v>
      </c>
      <c r="F71" s="37" t="s">
        <v>44</v>
      </c>
      <c r="G71" s="37" t="s">
        <v>100</v>
      </c>
      <c r="H71" s="99" t="s">
        <v>247</v>
      </c>
      <c r="I71" s="140">
        <v>39500</v>
      </c>
      <c r="J71" s="140">
        <v>39500</v>
      </c>
      <c r="K71" s="156">
        <v>13839.7</v>
      </c>
    </row>
    <row r="72" spans="1:11" ht="12" customHeight="1">
      <c r="A72" s="89">
        <v>46</v>
      </c>
      <c r="B72" s="494" t="s">
        <v>17</v>
      </c>
      <c r="C72" s="89">
        <v>2</v>
      </c>
      <c r="D72" s="8">
        <v>1</v>
      </c>
      <c r="E72" s="8">
        <v>8</v>
      </c>
      <c r="F72" s="37" t="s">
        <v>44</v>
      </c>
      <c r="G72" s="37" t="s">
        <v>104</v>
      </c>
      <c r="H72" s="99" t="s">
        <v>306</v>
      </c>
      <c r="I72" s="140">
        <v>0</v>
      </c>
      <c r="J72" s="140">
        <v>0</v>
      </c>
      <c r="K72" s="156">
        <v>578.28</v>
      </c>
    </row>
    <row r="73" spans="1:11" ht="12" customHeight="1">
      <c r="A73" s="89">
        <v>46</v>
      </c>
      <c r="B73" s="494" t="s">
        <v>17</v>
      </c>
      <c r="C73" s="89">
        <v>2</v>
      </c>
      <c r="D73" s="8">
        <v>1</v>
      </c>
      <c r="E73" s="8">
        <v>8</v>
      </c>
      <c r="F73" s="127" t="s">
        <v>45</v>
      </c>
      <c r="G73" s="127" t="s">
        <v>161</v>
      </c>
      <c r="H73" s="658" t="s">
        <v>54</v>
      </c>
      <c r="I73" s="140">
        <v>221700</v>
      </c>
      <c r="J73" s="140">
        <v>221700</v>
      </c>
      <c r="K73" s="156">
        <v>72218.05</v>
      </c>
    </row>
    <row r="74" spans="1:11" ht="12" customHeight="1">
      <c r="A74" s="89">
        <v>46</v>
      </c>
      <c r="B74" s="494" t="s">
        <v>17</v>
      </c>
      <c r="C74" s="89">
        <v>2</v>
      </c>
      <c r="D74" s="8">
        <v>1</v>
      </c>
      <c r="E74" s="8">
        <v>8</v>
      </c>
      <c r="F74" s="125" t="s">
        <v>307</v>
      </c>
      <c r="G74" s="125" t="s">
        <v>161</v>
      </c>
      <c r="H74" s="234" t="s">
        <v>333</v>
      </c>
      <c r="I74" s="142">
        <v>0</v>
      </c>
      <c r="J74" s="142">
        <v>0</v>
      </c>
      <c r="K74" s="451">
        <v>11585.42</v>
      </c>
    </row>
    <row r="75" spans="1:11" ht="12" customHeight="1" thickBot="1">
      <c r="A75" s="210">
        <v>46</v>
      </c>
      <c r="B75" s="671" t="s">
        <v>17</v>
      </c>
      <c r="C75" s="672">
        <v>2</v>
      </c>
      <c r="D75" s="673">
        <v>1</v>
      </c>
      <c r="E75" s="673">
        <v>8</v>
      </c>
      <c r="F75" s="184" t="s">
        <v>47</v>
      </c>
      <c r="G75" s="184" t="s">
        <v>161</v>
      </c>
      <c r="H75" s="659" t="s">
        <v>56</v>
      </c>
      <c r="I75" s="674">
        <v>465700</v>
      </c>
      <c r="J75" s="674">
        <v>465700</v>
      </c>
      <c r="K75" s="675">
        <v>133057.84</v>
      </c>
    </row>
    <row r="76" spans="1:11" ht="12" customHeight="1" thickBot="1">
      <c r="A76" s="646"/>
      <c r="B76" s="302"/>
      <c r="C76" s="506"/>
      <c r="D76" s="303" t="s">
        <v>8</v>
      </c>
      <c r="E76" s="302"/>
      <c r="F76" s="304"/>
      <c r="G76" s="305"/>
      <c r="H76" s="306"/>
      <c r="I76" s="715">
        <f>SUM(I5,I68)</f>
        <v>20057901</v>
      </c>
      <c r="J76" s="715">
        <f>SUM(J5,J68)</f>
        <v>20057902</v>
      </c>
      <c r="K76" s="716">
        <f>SUM(K5,K68)</f>
        <v>18328557.279999997</v>
      </c>
    </row>
  </sheetData>
  <sheetProtection/>
  <printOptions gridLines="1" headings="1" horizontalCentered="1" vertic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landscape" paperSize="9" r:id="rId3"/>
  <headerFooter differentFirst="1">
    <oddFooter>&amp;C3</oddFooter>
    <firstFooter>&amp;C2</firstFoot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28"/>
  <sheetViews>
    <sheetView view="pageLayout" workbookViewId="0" topLeftCell="A1">
      <selection activeCell="H11" sqref="H11"/>
    </sheetView>
  </sheetViews>
  <sheetFormatPr defaultColWidth="9.140625" defaultRowHeight="12.75"/>
  <cols>
    <col min="1" max="1" width="4.7109375" style="0" customWidth="1"/>
    <col min="2" max="2" width="7.28125" style="0" customWidth="1"/>
    <col min="3" max="3" width="10.00390625" style="0" customWidth="1"/>
    <col min="4" max="4" width="23.421875" style="0" customWidth="1"/>
    <col min="5" max="5" width="9.8515625" style="0" bestFit="1" customWidth="1"/>
    <col min="6" max="6" width="10.7109375" style="0" customWidth="1"/>
    <col min="7" max="7" width="14.28125" style="0" customWidth="1"/>
    <col min="8" max="8" width="21.7109375" style="0" customWidth="1"/>
    <col min="9" max="9" width="9.28125" style="0" customWidth="1"/>
    <col min="10" max="10" width="10.8515625" style="0" customWidth="1"/>
    <col min="11" max="11" width="15.00390625" style="0" customWidth="1"/>
    <col min="12" max="12" width="20.57421875" style="0" customWidth="1"/>
    <col min="13" max="13" width="15.140625" style="0" customWidth="1"/>
  </cols>
  <sheetData>
    <row r="1" ht="15" customHeight="1">
      <c r="L1" s="2"/>
    </row>
    <row r="2" spans="2:12" ht="18" customHeight="1">
      <c r="B2" s="678" t="s">
        <v>250</v>
      </c>
      <c r="C2" s="678"/>
      <c r="D2" s="679"/>
      <c r="E2" s="678"/>
      <c r="F2" s="678"/>
      <c r="G2" s="679"/>
      <c r="H2" s="679"/>
      <c r="I2" s="5"/>
      <c r="L2" s="2"/>
    </row>
    <row r="3" spans="2:9" s="6" customFormat="1" ht="13.5" customHeight="1" thickBot="1">
      <c r="B3" s="9"/>
      <c r="C3" s="9"/>
      <c r="D3" s="9"/>
      <c r="E3" s="9"/>
      <c r="F3" s="9"/>
      <c r="G3" s="368" t="s">
        <v>335</v>
      </c>
      <c r="I3" s="9"/>
    </row>
    <row r="4" spans="1:13" s="2" customFormat="1" ht="15.75" customHeight="1" thickBot="1">
      <c r="A4" s="110"/>
      <c r="B4" s="477" t="s">
        <v>262</v>
      </c>
      <c r="C4" s="477"/>
      <c r="D4" s="478"/>
      <c r="E4" s="4"/>
      <c r="F4" s="23"/>
      <c r="G4" s="657"/>
      <c r="H4" s="6"/>
      <c r="I4" s="354"/>
      <c r="M4" s="6"/>
    </row>
    <row r="5" spans="1:7" s="6" customFormat="1" ht="12.75">
      <c r="A5" s="115" t="s">
        <v>22</v>
      </c>
      <c r="B5" s="111" t="s">
        <v>0</v>
      </c>
      <c r="C5" s="118" t="s">
        <v>2</v>
      </c>
      <c r="D5" s="43" t="s">
        <v>4</v>
      </c>
      <c r="E5" s="138" t="s">
        <v>23</v>
      </c>
      <c r="F5" s="138" t="s">
        <v>6</v>
      </c>
      <c r="G5" s="135" t="s">
        <v>7</v>
      </c>
    </row>
    <row r="6" spans="1:12" s="6" customFormat="1" ht="12.75">
      <c r="A6" s="32"/>
      <c r="B6" s="7"/>
      <c r="C6" s="26"/>
      <c r="D6" s="26"/>
      <c r="E6" s="145" t="s">
        <v>24</v>
      </c>
      <c r="F6" s="145" t="s">
        <v>25</v>
      </c>
      <c r="G6" s="135" t="s">
        <v>334</v>
      </c>
      <c r="I6" s="12"/>
      <c r="L6" s="632"/>
    </row>
    <row r="7" spans="1:12" s="2" customFormat="1" ht="13.5" thickBot="1">
      <c r="A7" s="96" t="s">
        <v>1</v>
      </c>
      <c r="B7" s="106" t="s">
        <v>3</v>
      </c>
      <c r="C7" s="35" t="s">
        <v>5</v>
      </c>
      <c r="D7" s="128" t="s">
        <v>14</v>
      </c>
      <c r="E7" s="136">
        <v>1</v>
      </c>
      <c r="F7" s="136">
        <v>2</v>
      </c>
      <c r="G7" s="389">
        <v>3</v>
      </c>
      <c r="H7" s="6"/>
      <c r="I7" s="14"/>
      <c r="L7" s="632"/>
    </row>
    <row r="8" spans="1:12" s="2" customFormat="1" ht="15">
      <c r="A8" s="698">
        <v>46</v>
      </c>
      <c r="B8" s="717">
        <v>400</v>
      </c>
      <c r="C8" s="701" t="s">
        <v>161</v>
      </c>
      <c r="D8" s="718" t="s">
        <v>197</v>
      </c>
      <c r="E8" s="719">
        <f>SUM(E9,E13)</f>
        <v>400000</v>
      </c>
      <c r="F8" s="720">
        <f>SUM(F9,F13)</f>
        <v>400000</v>
      </c>
      <c r="G8" s="721">
        <f>SUM(G9:G13)</f>
        <v>5466057.369999999</v>
      </c>
      <c r="H8" s="571"/>
      <c r="I8" s="14"/>
      <c r="L8" s="632"/>
    </row>
    <row r="9" spans="1:13" s="2" customFormat="1" ht="12.75">
      <c r="A9" s="70">
        <v>46</v>
      </c>
      <c r="B9" s="70">
        <v>440</v>
      </c>
      <c r="C9" s="125" t="s">
        <v>161</v>
      </c>
      <c r="D9" s="42" t="s">
        <v>59</v>
      </c>
      <c r="E9" s="648">
        <v>400000</v>
      </c>
      <c r="F9" s="648">
        <v>400000</v>
      </c>
      <c r="G9" s="650">
        <v>474839.98</v>
      </c>
      <c r="H9" s="571"/>
      <c r="I9" s="571"/>
      <c r="J9" s="14"/>
      <c r="L9" s="571"/>
      <c r="M9" s="14"/>
    </row>
    <row r="10" spans="1:13" s="2" customFormat="1" ht="13.5" customHeight="1">
      <c r="A10" s="25"/>
      <c r="B10" s="20"/>
      <c r="C10" s="652"/>
      <c r="D10" s="647" t="s">
        <v>60</v>
      </c>
      <c r="E10" s="649"/>
      <c r="F10" s="653"/>
      <c r="G10" s="651"/>
      <c r="H10" s="638"/>
      <c r="I10" s="87"/>
      <c r="L10" s="632"/>
      <c r="M10" s="87"/>
    </row>
    <row r="11" spans="1:13" s="2" customFormat="1" ht="13.5" customHeight="1">
      <c r="A11" s="648">
        <v>46</v>
      </c>
      <c r="B11" s="655">
        <v>453</v>
      </c>
      <c r="C11" s="655" t="s">
        <v>161</v>
      </c>
      <c r="D11" s="648" t="s">
        <v>336</v>
      </c>
      <c r="E11" s="648">
        <v>0</v>
      </c>
      <c r="F11" s="648">
        <v>0</v>
      </c>
      <c r="G11" s="639">
        <v>2042709.78</v>
      </c>
      <c r="H11" s="638"/>
      <c r="I11" s="87"/>
      <c r="L11" s="632"/>
      <c r="M11" s="87"/>
    </row>
    <row r="12" spans="1:13" s="2" customFormat="1" ht="13.5" customHeight="1">
      <c r="A12" s="649"/>
      <c r="B12" s="649"/>
      <c r="C12" s="649"/>
      <c r="D12" s="649" t="s">
        <v>337</v>
      </c>
      <c r="E12" s="649"/>
      <c r="F12" s="649"/>
      <c r="G12" s="639"/>
      <c r="H12" s="638"/>
      <c r="I12" s="87"/>
      <c r="L12" s="632"/>
      <c r="M12" s="87"/>
    </row>
    <row r="13" spans="1:13" s="2" customFormat="1" ht="13.5" customHeight="1" thickBot="1">
      <c r="A13" s="90">
        <v>46</v>
      </c>
      <c r="B13" s="105">
        <v>456</v>
      </c>
      <c r="C13" s="479" t="s">
        <v>161</v>
      </c>
      <c r="D13" s="480" t="s">
        <v>338</v>
      </c>
      <c r="E13" s="483">
        <v>0</v>
      </c>
      <c r="F13" s="654">
        <v>0</v>
      </c>
      <c r="G13" s="549">
        <v>2948507.61</v>
      </c>
      <c r="H13" s="638"/>
      <c r="I13" s="87"/>
      <c r="L13" s="87"/>
      <c r="M13" s="87"/>
    </row>
    <row r="14" spans="1:13" s="6" customFormat="1" ht="16.5" customHeight="1" thickBot="1">
      <c r="A14" s="351"/>
      <c r="B14" s="347"/>
      <c r="C14" s="347"/>
      <c r="D14" s="729" t="s">
        <v>8</v>
      </c>
      <c r="E14" s="722">
        <f>SUM(E9:E13)</f>
        <v>400000</v>
      </c>
      <c r="F14" s="722">
        <f>SUM(F9:F13)</f>
        <v>400000</v>
      </c>
      <c r="G14" s="723">
        <f>SUM(G9:G13)</f>
        <v>5466057.369999999</v>
      </c>
      <c r="H14" s="545"/>
      <c r="I14" s="88"/>
      <c r="L14" s="88"/>
      <c r="M14" s="88"/>
    </row>
    <row r="15" spans="2:12" s="2" customFormat="1" ht="12.75" customHeight="1" thickBot="1">
      <c r="B15" s="6"/>
      <c r="C15" s="6"/>
      <c r="D15" s="6"/>
      <c r="E15" s="6"/>
      <c r="F15" s="17"/>
      <c r="H15" s="13"/>
      <c r="I15" s="14"/>
      <c r="K15" s="368" t="s">
        <v>335</v>
      </c>
      <c r="L15" s="6"/>
    </row>
    <row r="16" spans="1:12" s="2" customFormat="1" ht="17.25" customHeight="1" thickBot="1">
      <c r="A16" s="110"/>
      <c r="B16" s="22" t="s">
        <v>263</v>
      </c>
      <c r="C16" s="22"/>
      <c r="D16" s="56"/>
      <c r="E16" s="4"/>
      <c r="F16" s="23"/>
      <c r="G16" s="23"/>
      <c r="H16" s="38"/>
      <c r="I16" s="39"/>
      <c r="J16" s="23"/>
      <c r="K16" s="24"/>
      <c r="L16" s="6"/>
    </row>
    <row r="17" spans="1:12" s="2" customFormat="1" ht="12.75">
      <c r="A17" s="115" t="s">
        <v>22</v>
      </c>
      <c r="B17" s="111" t="s">
        <v>10</v>
      </c>
      <c r="C17" s="43" t="s">
        <v>11</v>
      </c>
      <c r="D17" s="43" t="s">
        <v>12</v>
      </c>
      <c r="E17" s="43" t="s">
        <v>13</v>
      </c>
      <c r="F17" s="84" t="s">
        <v>0</v>
      </c>
      <c r="G17" s="112" t="s">
        <v>2</v>
      </c>
      <c r="H17" s="362" t="s">
        <v>4</v>
      </c>
      <c r="I17" s="637" t="s">
        <v>26</v>
      </c>
      <c r="J17" s="138" t="s">
        <v>6</v>
      </c>
      <c r="K17" s="355" t="s">
        <v>7</v>
      </c>
      <c r="L17" s="6"/>
    </row>
    <row r="18" spans="1:12" s="2" customFormat="1" ht="12.75">
      <c r="A18" s="32"/>
      <c r="B18" s="6"/>
      <c r="C18" s="29"/>
      <c r="D18" s="29"/>
      <c r="E18" s="29"/>
      <c r="F18" s="44"/>
      <c r="G18" s="45"/>
      <c r="H18" s="359"/>
      <c r="I18" s="365" t="s">
        <v>24</v>
      </c>
      <c r="J18" s="135" t="s">
        <v>25</v>
      </c>
      <c r="K18" s="254" t="s">
        <v>334</v>
      </c>
      <c r="L18" s="6"/>
    </row>
    <row r="19" spans="1:12" s="2" customFormat="1" ht="13.5" thickBot="1">
      <c r="A19" s="96" t="s">
        <v>1</v>
      </c>
      <c r="B19" s="107" t="s">
        <v>3</v>
      </c>
      <c r="C19" s="34" t="s">
        <v>5</v>
      </c>
      <c r="D19" s="34" t="s">
        <v>14</v>
      </c>
      <c r="E19" s="34" t="s">
        <v>15</v>
      </c>
      <c r="F19" s="40" t="s">
        <v>27</v>
      </c>
      <c r="G19" s="34" t="s">
        <v>16</v>
      </c>
      <c r="H19" s="363" t="s">
        <v>28</v>
      </c>
      <c r="I19" s="288">
        <v>1</v>
      </c>
      <c r="J19" s="137">
        <v>2</v>
      </c>
      <c r="K19" s="49">
        <v>3</v>
      </c>
      <c r="L19" s="6"/>
    </row>
    <row r="20" spans="1:13" s="2" customFormat="1" ht="26.25" thickBot="1">
      <c r="A20" s="30">
        <v>46</v>
      </c>
      <c r="B20" s="108" t="s">
        <v>17</v>
      </c>
      <c r="C20" s="27">
        <v>2</v>
      </c>
      <c r="D20" s="65">
        <v>1</v>
      </c>
      <c r="E20" s="27">
        <v>8</v>
      </c>
      <c r="F20" s="552" t="s">
        <v>61</v>
      </c>
      <c r="G20" s="45"/>
      <c r="H20" s="656" t="s">
        <v>339</v>
      </c>
      <c r="I20" s="360">
        <v>0</v>
      </c>
      <c r="J20" s="360">
        <v>0</v>
      </c>
      <c r="K20" s="68">
        <v>1016902.14</v>
      </c>
      <c r="L20" s="11"/>
      <c r="M20" s="101"/>
    </row>
    <row r="21" spans="1:13" s="2" customFormat="1" ht="15.75" thickBot="1">
      <c r="A21" s="346"/>
      <c r="B21" s="347"/>
      <c r="C21" s="347"/>
      <c r="D21" s="303" t="s">
        <v>8</v>
      </c>
      <c r="E21" s="724"/>
      <c r="F21" s="725"/>
      <c r="G21" s="726"/>
      <c r="H21" s="727"/>
      <c r="I21" s="715">
        <f>SUM(I20:I20)</f>
        <v>0</v>
      </c>
      <c r="J21" s="715">
        <f>SUM(J20:J20)</f>
        <v>0</v>
      </c>
      <c r="K21" s="728">
        <f>K20</f>
        <v>1016902.14</v>
      </c>
      <c r="L21" s="11"/>
      <c r="M21" s="14"/>
    </row>
    <row r="22" spans="1:13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2.75">
      <c r="A23" t="s">
        <v>343</v>
      </c>
      <c r="L23" s="2"/>
      <c r="M23" s="2"/>
    </row>
    <row r="24" spans="1:12" ht="12.75">
      <c r="A24" t="s">
        <v>261</v>
      </c>
      <c r="L24" s="2"/>
    </row>
    <row r="25" ht="12.75">
      <c r="L25" s="2"/>
    </row>
    <row r="26" ht="12.75">
      <c r="L26" s="2"/>
    </row>
    <row r="27" spans="1:1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</sheetData>
  <sheetProtection/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 xml:space="preserve">&amp;C4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86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8.00390625" style="0" customWidth="1"/>
    <col min="2" max="2" width="7.8515625" style="0" customWidth="1"/>
    <col min="3" max="3" width="10.00390625" style="0" customWidth="1"/>
    <col min="4" max="4" width="15.28125" style="0" customWidth="1"/>
    <col min="5" max="5" width="11.8515625" style="0" customWidth="1"/>
    <col min="6" max="6" width="10.8515625" style="0" customWidth="1"/>
    <col min="7" max="7" width="13.8515625" style="0" customWidth="1"/>
    <col min="8" max="8" width="24.8515625" style="0" customWidth="1"/>
    <col min="9" max="10" width="11.140625" style="0" customWidth="1"/>
    <col min="11" max="11" width="13.7109375" style="0" customWidth="1"/>
  </cols>
  <sheetData>
    <row r="1" spans="2:9" ht="16.5" customHeight="1" thickBot="1">
      <c r="B1" s="1"/>
      <c r="D1" s="1" t="s">
        <v>21</v>
      </c>
      <c r="E1" s="1"/>
      <c r="G1" s="86" t="s">
        <v>66</v>
      </c>
      <c r="I1" s="5"/>
    </row>
    <row r="2" spans="1:9" s="2" customFormat="1" ht="15.75" customHeight="1" thickBot="1">
      <c r="A2" s="110"/>
      <c r="B2" s="22" t="s">
        <v>70</v>
      </c>
      <c r="C2" s="22"/>
      <c r="D2" s="22"/>
      <c r="E2" s="21" t="s">
        <v>71</v>
      </c>
      <c r="F2" s="22"/>
      <c r="G2" s="91"/>
      <c r="H2" s="10"/>
      <c r="I2" s="9"/>
    </row>
    <row r="3" spans="1:7" s="6" customFormat="1" ht="12.75">
      <c r="A3" s="30" t="s">
        <v>22</v>
      </c>
      <c r="B3" s="6" t="s">
        <v>0</v>
      </c>
      <c r="C3" s="28" t="s">
        <v>2</v>
      </c>
      <c r="D3" s="29" t="s">
        <v>4</v>
      </c>
      <c r="E3" s="29" t="s">
        <v>23</v>
      </c>
      <c r="F3" s="29" t="s">
        <v>6</v>
      </c>
      <c r="G3" s="31" t="s">
        <v>7</v>
      </c>
    </row>
    <row r="4" spans="1:9" s="6" customFormat="1" ht="12.75">
      <c r="A4" s="30"/>
      <c r="B4" s="7"/>
      <c r="C4" s="26"/>
      <c r="D4" s="26"/>
      <c r="E4" s="26" t="s">
        <v>24</v>
      </c>
      <c r="F4" s="26" t="s">
        <v>25</v>
      </c>
      <c r="G4" s="33" t="s">
        <v>83</v>
      </c>
      <c r="H4" s="11"/>
      <c r="I4" s="12"/>
    </row>
    <row r="5" spans="1:9" s="2" customFormat="1" ht="13.5" thickBot="1">
      <c r="A5" s="96" t="s">
        <v>1</v>
      </c>
      <c r="B5" s="106" t="s">
        <v>3</v>
      </c>
      <c r="C5" s="35" t="s">
        <v>5</v>
      </c>
      <c r="D5" s="35" t="s">
        <v>14</v>
      </c>
      <c r="E5" s="35">
        <v>1</v>
      </c>
      <c r="F5" s="35">
        <v>2</v>
      </c>
      <c r="G5" s="36">
        <v>3</v>
      </c>
      <c r="H5" s="13"/>
      <c r="I5" s="14"/>
    </row>
    <row r="6" spans="1:9" s="2" customFormat="1" ht="12.75">
      <c r="A6" s="32">
        <v>45</v>
      </c>
      <c r="B6" s="102">
        <v>211</v>
      </c>
      <c r="C6" s="25"/>
      <c r="D6" s="25" t="s">
        <v>29</v>
      </c>
      <c r="E6" s="57">
        <v>2400000</v>
      </c>
      <c r="F6" s="57">
        <v>2400000</v>
      </c>
      <c r="G6" s="59">
        <v>99000</v>
      </c>
      <c r="H6" s="13"/>
      <c r="I6" s="14"/>
    </row>
    <row r="7" spans="1:9" s="2" customFormat="1" ht="12.75">
      <c r="A7" s="89">
        <v>45</v>
      </c>
      <c r="B7" s="103">
        <v>212</v>
      </c>
      <c r="C7" s="18"/>
      <c r="D7" s="18" t="s">
        <v>9</v>
      </c>
      <c r="E7" s="58">
        <v>230300000</v>
      </c>
      <c r="F7" s="58">
        <v>230100000</v>
      </c>
      <c r="G7" s="60">
        <v>362331442.7</v>
      </c>
      <c r="H7" s="13"/>
      <c r="I7" s="14"/>
    </row>
    <row r="8" spans="1:9" s="2" customFormat="1" ht="12.75">
      <c r="A8" s="89">
        <v>45</v>
      </c>
      <c r="B8" s="103">
        <v>222</v>
      </c>
      <c r="C8" s="18"/>
      <c r="D8" s="18" t="s">
        <v>30</v>
      </c>
      <c r="E8" s="58">
        <v>1000000</v>
      </c>
      <c r="F8" s="58">
        <v>2550000</v>
      </c>
      <c r="G8" s="60">
        <v>2484372.6</v>
      </c>
      <c r="H8" s="13"/>
      <c r="I8" s="14"/>
    </row>
    <row r="9" spans="1:9" s="2" customFormat="1" ht="12.75">
      <c r="A9" s="89">
        <v>45</v>
      </c>
      <c r="B9" s="103">
        <v>223</v>
      </c>
      <c r="C9" s="18"/>
      <c r="D9" s="18" t="s">
        <v>64</v>
      </c>
      <c r="E9" s="58">
        <v>200000</v>
      </c>
      <c r="F9" s="58">
        <v>200000</v>
      </c>
      <c r="G9" s="60">
        <v>2662565.6</v>
      </c>
      <c r="H9" s="13"/>
      <c r="I9" s="14"/>
    </row>
    <row r="10" spans="1:9" s="2" customFormat="1" ht="12.75">
      <c r="A10" s="89">
        <v>45</v>
      </c>
      <c r="B10" s="103">
        <v>231</v>
      </c>
      <c r="C10" s="18"/>
      <c r="D10" s="18" t="s">
        <v>31</v>
      </c>
      <c r="E10" s="58">
        <v>1200000</v>
      </c>
      <c r="F10" s="58">
        <v>1700000</v>
      </c>
      <c r="G10" s="60">
        <v>1039878.4</v>
      </c>
      <c r="H10" s="13"/>
      <c r="I10" s="14"/>
    </row>
    <row r="11" spans="1:9" s="2" customFormat="1" ht="12.75">
      <c r="A11" s="89">
        <v>45</v>
      </c>
      <c r="B11" s="103">
        <v>233</v>
      </c>
      <c r="C11" s="18"/>
      <c r="D11" s="18" t="s">
        <v>68</v>
      </c>
      <c r="E11" s="58">
        <v>62000000</v>
      </c>
      <c r="F11" s="58">
        <v>173000000</v>
      </c>
      <c r="G11" s="60">
        <v>72625684.17</v>
      </c>
      <c r="H11" s="13"/>
      <c r="I11" s="14"/>
    </row>
    <row r="12" spans="1:9" s="2" customFormat="1" ht="12.75">
      <c r="A12" s="89">
        <v>45</v>
      </c>
      <c r="B12" s="103">
        <v>239</v>
      </c>
      <c r="C12" s="19"/>
      <c r="D12" s="18" t="s">
        <v>32</v>
      </c>
      <c r="E12" s="58">
        <v>1000000</v>
      </c>
      <c r="F12" s="58">
        <v>2000000</v>
      </c>
      <c r="G12" s="60">
        <v>0</v>
      </c>
      <c r="H12" s="13"/>
      <c r="I12" s="14"/>
    </row>
    <row r="13" spans="1:9" s="2" customFormat="1" ht="12.75" customHeight="1">
      <c r="A13" s="89">
        <v>45</v>
      </c>
      <c r="B13" s="103">
        <v>243</v>
      </c>
      <c r="C13" s="18"/>
      <c r="D13" s="18" t="s">
        <v>33</v>
      </c>
      <c r="E13" s="58">
        <v>1000000</v>
      </c>
      <c r="F13" s="58">
        <v>1000000</v>
      </c>
      <c r="G13" s="60">
        <v>310615.41</v>
      </c>
      <c r="H13" s="13"/>
      <c r="I13" s="14"/>
    </row>
    <row r="14" spans="1:9" s="2" customFormat="1" ht="12.75" customHeight="1">
      <c r="A14" s="89">
        <v>45</v>
      </c>
      <c r="B14" s="103">
        <v>244</v>
      </c>
      <c r="C14" s="18"/>
      <c r="D14" s="55" t="s">
        <v>34</v>
      </c>
      <c r="E14" s="58">
        <v>28000000</v>
      </c>
      <c r="F14" s="58">
        <v>28000000</v>
      </c>
      <c r="G14" s="60">
        <v>48005000</v>
      </c>
      <c r="H14" s="13"/>
      <c r="I14" s="14"/>
    </row>
    <row r="15" spans="1:9" s="2" customFormat="1" ht="13.5" customHeight="1" thickBot="1">
      <c r="A15" s="96">
        <v>45</v>
      </c>
      <c r="B15" s="105">
        <v>292</v>
      </c>
      <c r="C15" s="71"/>
      <c r="D15" s="72" t="s">
        <v>63</v>
      </c>
      <c r="E15" s="75">
        <v>0</v>
      </c>
      <c r="F15" s="75">
        <v>0</v>
      </c>
      <c r="G15" s="69">
        <v>9143685.21</v>
      </c>
      <c r="H15" s="15"/>
      <c r="I15" s="16"/>
    </row>
    <row r="16" spans="1:7" s="6" customFormat="1" ht="16.5" customHeight="1" thickBot="1">
      <c r="A16" s="73"/>
      <c r="B16" s="3"/>
      <c r="C16" s="3"/>
      <c r="D16" s="74" t="s">
        <v>8</v>
      </c>
      <c r="E16" s="76">
        <f>SUM(E6:E15)</f>
        <v>327100000</v>
      </c>
      <c r="F16" s="76">
        <f>SUM(F6:F15)</f>
        <v>440950000</v>
      </c>
      <c r="G16" s="104">
        <f>SUM(G6:G15)</f>
        <v>498702244.09000003</v>
      </c>
    </row>
    <row r="17" spans="1:11" s="2" customFormat="1" ht="17.25" customHeight="1" thickBot="1">
      <c r="A17" s="110"/>
      <c r="B17" s="22" t="s">
        <v>72</v>
      </c>
      <c r="C17" s="22"/>
      <c r="D17" s="4"/>
      <c r="E17" s="22"/>
      <c r="F17" s="22"/>
      <c r="G17" s="22"/>
      <c r="H17" s="38"/>
      <c r="I17" s="39"/>
      <c r="J17" s="23"/>
      <c r="K17" s="24"/>
    </row>
    <row r="18" spans="1:11" s="2" customFormat="1" ht="12.75">
      <c r="A18" s="30" t="s">
        <v>22</v>
      </c>
      <c r="B18" s="6" t="s">
        <v>10</v>
      </c>
      <c r="C18" s="29" t="s">
        <v>11</v>
      </c>
      <c r="D18" s="29" t="s">
        <v>12</v>
      </c>
      <c r="E18" s="29" t="s">
        <v>13</v>
      </c>
      <c r="F18" s="44" t="s">
        <v>0</v>
      </c>
      <c r="G18" s="45" t="s">
        <v>2</v>
      </c>
      <c r="H18" s="95" t="s">
        <v>4</v>
      </c>
      <c r="I18" s="14" t="s">
        <v>26</v>
      </c>
      <c r="J18" s="45" t="s">
        <v>6</v>
      </c>
      <c r="K18" s="31" t="s">
        <v>7</v>
      </c>
    </row>
    <row r="19" spans="1:11" s="2" customFormat="1" ht="12.75">
      <c r="A19" s="30"/>
      <c r="B19" s="6"/>
      <c r="C19" s="29"/>
      <c r="D19" s="29"/>
      <c r="E19" s="29"/>
      <c r="F19" s="44"/>
      <c r="G19" s="45"/>
      <c r="H19" s="95"/>
      <c r="I19" s="14" t="s">
        <v>24</v>
      </c>
      <c r="J19" s="45" t="s">
        <v>25</v>
      </c>
      <c r="K19" s="33" t="s">
        <v>84</v>
      </c>
    </row>
    <row r="20" spans="1:11" s="2" customFormat="1" ht="13.5" thickBot="1">
      <c r="A20" s="96" t="s">
        <v>1</v>
      </c>
      <c r="B20" s="107" t="s">
        <v>3</v>
      </c>
      <c r="C20" s="34" t="s">
        <v>5</v>
      </c>
      <c r="D20" s="34" t="s">
        <v>14</v>
      </c>
      <c r="E20" s="34" t="s">
        <v>15</v>
      </c>
      <c r="F20" s="40" t="s">
        <v>27</v>
      </c>
      <c r="G20" s="34" t="s">
        <v>16</v>
      </c>
      <c r="H20" s="97" t="s">
        <v>28</v>
      </c>
      <c r="I20" s="48">
        <v>1</v>
      </c>
      <c r="J20" s="34">
        <v>2</v>
      </c>
      <c r="K20" s="49">
        <v>3</v>
      </c>
    </row>
    <row r="21" spans="1:11" s="2" customFormat="1" ht="12.75">
      <c r="A21" s="32">
        <v>45</v>
      </c>
      <c r="B21" s="108" t="s">
        <v>17</v>
      </c>
      <c r="C21" s="27">
        <v>2</v>
      </c>
      <c r="D21" s="27">
        <v>1</v>
      </c>
      <c r="E21" s="27">
        <v>8</v>
      </c>
      <c r="F21" s="51" t="s">
        <v>35</v>
      </c>
      <c r="G21" s="45"/>
      <c r="H21" s="98" t="s">
        <v>48</v>
      </c>
      <c r="I21" s="92">
        <v>98000000</v>
      </c>
      <c r="J21" s="53">
        <v>92050000</v>
      </c>
      <c r="K21" s="68">
        <v>92050000</v>
      </c>
    </row>
    <row r="22" spans="1:11" s="2" customFormat="1" ht="12.75">
      <c r="A22" s="89">
        <v>45</v>
      </c>
      <c r="B22" s="109" t="s">
        <v>17</v>
      </c>
      <c r="C22" s="8">
        <v>2</v>
      </c>
      <c r="D22" s="8">
        <v>1</v>
      </c>
      <c r="E22" s="8">
        <v>8</v>
      </c>
      <c r="F22" s="37" t="s">
        <v>36</v>
      </c>
      <c r="G22" s="18"/>
      <c r="H22" s="99" t="s">
        <v>49</v>
      </c>
      <c r="I22" s="93">
        <v>5000000</v>
      </c>
      <c r="J22" s="52">
        <v>5300000</v>
      </c>
      <c r="K22" s="60">
        <v>4974314</v>
      </c>
    </row>
    <row r="23" spans="1:11" s="2" customFormat="1" ht="12.75">
      <c r="A23" s="89">
        <v>45</v>
      </c>
      <c r="B23" s="109" t="s">
        <v>17</v>
      </c>
      <c r="C23" s="8">
        <v>2</v>
      </c>
      <c r="D23" s="8">
        <v>1</v>
      </c>
      <c r="E23" s="8">
        <v>8</v>
      </c>
      <c r="F23" s="37" t="s">
        <v>37</v>
      </c>
      <c r="G23" s="18"/>
      <c r="H23" s="99" t="s">
        <v>50</v>
      </c>
      <c r="I23" s="93">
        <v>2700000</v>
      </c>
      <c r="J23" s="52">
        <v>3100000</v>
      </c>
      <c r="K23" s="60">
        <v>2535133</v>
      </c>
    </row>
    <row r="24" spans="1:11" s="2" customFormat="1" ht="12.75">
      <c r="A24" s="89">
        <v>45</v>
      </c>
      <c r="B24" s="109" t="s">
        <v>17</v>
      </c>
      <c r="C24" s="8">
        <v>2</v>
      </c>
      <c r="D24" s="8">
        <v>1</v>
      </c>
      <c r="E24" s="8">
        <v>8</v>
      </c>
      <c r="F24" s="37" t="s">
        <v>38</v>
      </c>
      <c r="G24" s="18"/>
      <c r="H24" s="99" t="s">
        <v>51</v>
      </c>
      <c r="I24" s="93">
        <v>2500000</v>
      </c>
      <c r="J24" s="52">
        <v>2800000</v>
      </c>
      <c r="K24" s="60">
        <v>1473423</v>
      </c>
    </row>
    <row r="25" spans="1:11" s="2" customFormat="1" ht="12.75">
      <c r="A25" s="89">
        <v>45</v>
      </c>
      <c r="B25" s="109" t="s">
        <v>17</v>
      </c>
      <c r="C25" s="8">
        <v>2</v>
      </c>
      <c r="D25" s="8">
        <v>1</v>
      </c>
      <c r="E25" s="8">
        <v>8</v>
      </c>
      <c r="F25" s="37" t="s">
        <v>39</v>
      </c>
      <c r="G25" s="18"/>
      <c r="H25" s="99" t="s">
        <v>18</v>
      </c>
      <c r="I25" s="93">
        <v>22300000</v>
      </c>
      <c r="J25" s="52">
        <v>22700000</v>
      </c>
      <c r="K25" s="60">
        <v>21098748</v>
      </c>
    </row>
    <row r="26" spans="1:11" s="2" customFormat="1" ht="12.75">
      <c r="A26" s="89">
        <v>45</v>
      </c>
      <c r="B26" s="109" t="s">
        <v>17</v>
      </c>
      <c r="C26" s="8">
        <v>2</v>
      </c>
      <c r="D26" s="8">
        <v>1</v>
      </c>
      <c r="E26" s="8">
        <v>8</v>
      </c>
      <c r="F26" s="37" t="s">
        <v>40</v>
      </c>
      <c r="G26" s="18"/>
      <c r="H26" s="99" t="s">
        <v>57</v>
      </c>
      <c r="I26" s="93">
        <v>1700000</v>
      </c>
      <c r="J26" s="52">
        <v>2050000</v>
      </c>
      <c r="K26" s="60">
        <v>1246400</v>
      </c>
    </row>
    <row r="27" spans="1:11" s="2" customFormat="1" ht="12.75">
      <c r="A27" s="89">
        <v>45</v>
      </c>
      <c r="B27" s="109" t="s">
        <v>17</v>
      </c>
      <c r="C27" s="8">
        <v>2</v>
      </c>
      <c r="D27" s="8">
        <v>1</v>
      </c>
      <c r="E27" s="8">
        <v>8</v>
      </c>
      <c r="F27" s="37" t="s">
        <v>41</v>
      </c>
      <c r="G27" s="18"/>
      <c r="H27" s="99" t="s">
        <v>92</v>
      </c>
      <c r="I27" s="93">
        <v>39300000</v>
      </c>
      <c r="J27" s="52">
        <v>39400000</v>
      </c>
      <c r="K27" s="60"/>
    </row>
    <row r="28" spans="1:11" s="2" customFormat="1" ht="12.75">
      <c r="A28" s="89">
        <v>45</v>
      </c>
      <c r="B28" s="109" t="s">
        <v>17</v>
      </c>
      <c r="C28" s="8">
        <v>2</v>
      </c>
      <c r="D28" s="8">
        <v>1</v>
      </c>
      <c r="E28" s="8">
        <v>8</v>
      </c>
      <c r="F28" s="37" t="s">
        <v>85</v>
      </c>
      <c r="G28" s="18"/>
      <c r="H28" s="99" t="s">
        <v>91</v>
      </c>
      <c r="I28" s="93"/>
      <c r="J28" s="52"/>
      <c r="K28" s="60">
        <v>14992</v>
      </c>
    </row>
    <row r="29" spans="1:11" s="2" customFormat="1" ht="12.75">
      <c r="A29" s="89">
        <v>45</v>
      </c>
      <c r="B29" s="109" t="s">
        <v>17</v>
      </c>
      <c r="C29" s="8">
        <v>2</v>
      </c>
      <c r="D29" s="8">
        <v>1</v>
      </c>
      <c r="E29" s="8">
        <v>8</v>
      </c>
      <c r="F29" s="37" t="s">
        <v>86</v>
      </c>
      <c r="G29" s="18"/>
      <c r="H29" s="99" t="s">
        <v>93</v>
      </c>
      <c r="I29" s="93"/>
      <c r="J29" s="52"/>
      <c r="K29" s="60">
        <v>11360000</v>
      </c>
    </row>
    <row r="30" spans="1:11" s="2" customFormat="1" ht="12.75">
      <c r="A30" s="89">
        <v>45</v>
      </c>
      <c r="B30" s="109" t="s">
        <v>17</v>
      </c>
      <c r="C30" s="8">
        <v>2</v>
      </c>
      <c r="D30" s="8">
        <v>1</v>
      </c>
      <c r="E30" s="8">
        <v>8</v>
      </c>
      <c r="F30" s="37" t="s">
        <v>87</v>
      </c>
      <c r="G30" s="18"/>
      <c r="H30" s="99" t="s">
        <v>94</v>
      </c>
      <c r="I30" s="93"/>
      <c r="J30" s="52"/>
      <c r="K30" s="60">
        <v>12905400</v>
      </c>
    </row>
    <row r="31" spans="1:11" s="2" customFormat="1" ht="12.75">
      <c r="A31" s="89">
        <v>45</v>
      </c>
      <c r="B31" s="109" t="s">
        <v>17</v>
      </c>
      <c r="C31" s="8">
        <v>2</v>
      </c>
      <c r="D31" s="8">
        <v>1</v>
      </c>
      <c r="E31" s="8">
        <v>8</v>
      </c>
      <c r="F31" s="37" t="s">
        <v>88</v>
      </c>
      <c r="G31" s="18"/>
      <c r="H31" s="99" t="s">
        <v>95</v>
      </c>
      <c r="I31" s="93"/>
      <c r="J31" s="52"/>
      <c r="K31" s="60">
        <v>5265400</v>
      </c>
    </row>
    <row r="32" spans="1:11" s="2" customFormat="1" ht="12.75">
      <c r="A32" s="89">
        <v>45</v>
      </c>
      <c r="B32" s="109" t="s">
        <v>17</v>
      </c>
      <c r="C32" s="8">
        <v>2</v>
      </c>
      <c r="D32" s="8">
        <v>1</v>
      </c>
      <c r="E32" s="8">
        <v>8</v>
      </c>
      <c r="F32" s="37" t="s">
        <v>89</v>
      </c>
      <c r="G32" s="18"/>
      <c r="H32" s="99" t="s">
        <v>96</v>
      </c>
      <c r="I32" s="93"/>
      <c r="J32" s="52"/>
      <c r="K32" s="60">
        <v>5570740</v>
      </c>
    </row>
    <row r="33" spans="1:11" s="2" customFormat="1" ht="12.75">
      <c r="A33" s="89">
        <v>45</v>
      </c>
      <c r="B33" s="109" t="s">
        <v>17</v>
      </c>
      <c r="C33" s="8">
        <v>2</v>
      </c>
      <c r="D33" s="8">
        <v>1</v>
      </c>
      <c r="E33" s="8">
        <v>8</v>
      </c>
      <c r="F33" s="37" t="s">
        <v>90</v>
      </c>
      <c r="G33" s="18"/>
      <c r="H33" s="99" t="s">
        <v>97</v>
      </c>
      <c r="I33" s="93"/>
      <c r="J33" s="52"/>
      <c r="K33" s="60">
        <v>4231720</v>
      </c>
    </row>
    <row r="34" spans="1:11" s="2" customFormat="1" ht="12.75">
      <c r="A34" s="89">
        <v>45</v>
      </c>
      <c r="B34" s="109" t="s">
        <v>17</v>
      </c>
      <c r="C34" s="8">
        <v>2</v>
      </c>
      <c r="D34" s="8">
        <v>1</v>
      </c>
      <c r="E34" s="8">
        <v>8</v>
      </c>
      <c r="F34" s="37" t="s">
        <v>78</v>
      </c>
      <c r="G34" s="18"/>
      <c r="H34" s="99" t="s">
        <v>79</v>
      </c>
      <c r="I34" s="93">
        <v>101550000</v>
      </c>
      <c r="J34" s="52">
        <v>113550000</v>
      </c>
      <c r="K34" s="60">
        <v>90959743.72</v>
      </c>
    </row>
    <row r="35" spans="1:11" s="2" customFormat="1" ht="12.75">
      <c r="A35" s="89">
        <v>45</v>
      </c>
      <c r="B35" s="109" t="s">
        <v>17</v>
      </c>
      <c r="C35" s="8">
        <v>2</v>
      </c>
      <c r="D35" s="8">
        <v>1</v>
      </c>
      <c r="E35" s="8">
        <v>8</v>
      </c>
      <c r="F35" s="37" t="s">
        <v>42</v>
      </c>
      <c r="G35" s="18"/>
      <c r="H35" s="99" t="s">
        <v>52</v>
      </c>
      <c r="I35" s="93">
        <v>0</v>
      </c>
      <c r="J35" s="52">
        <v>100000000</v>
      </c>
      <c r="K35" s="60">
        <v>300000000</v>
      </c>
    </row>
    <row r="36" spans="1:11" s="2" customFormat="1" ht="12.75">
      <c r="A36" s="89">
        <v>45</v>
      </c>
      <c r="B36" s="109" t="s">
        <v>17</v>
      </c>
      <c r="C36" s="8">
        <v>2</v>
      </c>
      <c r="D36" s="8">
        <v>1</v>
      </c>
      <c r="E36" s="8">
        <v>8</v>
      </c>
      <c r="F36" s="37" t="s">
        <v>43</v>
      </c>
      <c r="G36" s="18"/>
      <c r="H36" s="99" t="s">
        <v>53</v>
      </c>
      <c r="I36" s="93">
        <v>42000000</v>
      </c>
      <c r="J36" s="52">
        <v>47950000</v>
      </c>
      <c r="K36" s="60">
        <v>51366149.13</v>
      </c>
    </row>
    <row r="37" spans="1:11" s="2" customFormat="1" ht="12.75">
      <c r="A37" s="32">
        <v>45</v>
      </c>
      <c r="B37" s="109" t="s">
        <v>17</v>
      </c>
      <c r="C37" s="8">
        <v>2</v>
      </c>
      <c r="D37" s="8">
        <v>1</v>
      </c>
      <c r="E37" s="8">
        <v>8</v>
      </c>
      <c r="F37" s="37" t="s">
        <v>44</v>
      </c>
      <c r="G37" s="18"/>
      <c r="H37" s="99" t="s">
        <v>19</v>
      </c>
      <c r="I37" s="93">
        <v>4000000</v>
      </c>
      <c r="J37" s="52">
        <v>2000000</v>
      </c>
      <c r="K37" s="60">
        <v>1156919</v>
      </c>
    </row>
    <row r="38" spans="1:11" s="2" customFormat="1" ht="12.75">
      <c r="A38" s="89">
        <v>45</v>
      </c>
      <c r="B38" s="109" t="s">
        <v>17</v>
      </c>
      <c r="C38" s="8">
        <v>2</v>
      </c>
      <c r="D38" s="8">
        <v>1</v>
      </c>
      <c r="E38" s="8">
        <v>8</v>
      </c>
      <c r="F38" s="37" t="s">
        <v>45</v>
      </c>
      <c r="G38" s="18"/>
      <c r="H38" s="99" t="s">
        <v>54</v>
      </c>
      <c r="I38" s="93">
        <v>7500000</v>
      </c>
      <c r="J38" s="52">
        <v>7500000</v>
      </c>
      <c r="K38" s="60">
        <v>2682991</v>
      </c>
    </row>
    <row r="39" spans="1:11" s="2" customFormat="1" ht="12.75">
      <c r="A39" s="89">
        <v>45</v>
      </c>
      <c r="B39" s="109" t="s">
        <v>17</v>
      </c>
      <c r="C39" s="8">
        <v>2</v>
      </c>
      <c r="D39" s="8">
        <v>1</v>
      </c>
      <c r="E39" s="8">
        <v>8</v>
      </c>
      <c r="F39" s="37" t="s">
        <v>46</v>
      </c>
      <c r="G39" s="18"/>
      <c r="H39" s="99" t="s">
        <v>55</v>
      </c>
      <c r="I39" s="93">
        <v>10000000</v>
      </c>
      <c r="J39" s="52">
        <v>10000000</v>
      </c>
      <c r="K39" s="60">
        <v>738711</v>
      </c>
    </row>
    <row r="40" spans="1:11" s="2" customFormat="1" ht="14.25" customHeight="1" thickBot="1">
      <c r="A40" s="90">
        <v>45</v>
      </c>
      <c r="B40" s="108" t="s">
        <v>17</v>
      </c>
      <c r="C40" s="27">
        <v>2</v>
      </c>
      <c r="D40" s="27">
        <v>1</v>
      </c>
      <c r="E40" s="27">
        <v>8</v>
      </c>
      <c r="F40" s="41" t="s">
        <v>47</v>
      </c>
      <c r="G40" s="42"/>
      <c r="H40" s="100" t="s">
        <v>56</v>
      </c>
      <c r="I40" s="94">
        <v>1700000</v>
      </c>
      <c r="J40" s="54">
        <v>3700000</v>
      </c>
      <c r="K40" s="69">
        <v>234538</v>
      </c>
    </row>
    <row r="41" spans="1:11" s="2" customFormat="1" ht="18" customHeight="1" thickBot="1">
      <c r="A41" s="110"/>
      <c r="B41" s="3"/>
      <c r="C41" s="3"/>
      <c r="D41" s="66" t="s">
        <v>8</v>
      </c>
      <c r="E41" s="3"/>
      <c r="F41" s="64"/>
      <c r="G41" s="23"/>
      <c r="H41" s="77"/>
      <c r="I41" s="77">
        <f>SUM(I21:I40)</f>
        <v>338250000</v>
      </c>
      <c r="J41" s="78">
        <f>SUM(J21:J40)</f>
        <v>452100000</v>
      </c>
      <c r="K41" s="79">
        <f>SUM(K21:K40)</f>
        <v>609865321.85</v>
      </c>
    </row>
    <row r="42" spans="2:9" ht="16.5" customHeight="1" thickBot="1">
      <c r="B42" s="1"/>
      <c r="D42" s="1" t="s">
        <v>21</v>
      </c>
      <c r="E42" s="1"/>
      <c r="G42" s="86" t="s">
        <v>69</v>
      </c>
      <c r="I42" s="5"/>
    </row>
    <row r="43" spans="1:9" s="2" customFormat="1" ht="15.75" customHeight="1" thickBot="1">
      <c r="A43" s="110"/>
      <c r="B43" s="22" t="s">
        <v>70</v>
      </c>
      <c r="C43" s="22"/>
      <c r="D43" s="22"/>
      <c r="E43" s="21" t="s">
        <v>73</v>
      </c>
      <c r="F43" s="22"/>
      <c r="G43" s="91"/>
      <c r="H43" s="10"/>
      <c r="I43" s="9"/>
    </row>
    <row r="44" spans="1:7" s="6" customFormat="1" ht="12.75">
      <c r="A44" s="30" t="s">
        <v>22</v>
      </c>
      <c r="B44" s="6" t="s">
        <v>0</v>
      </c>
      <c r="C44" s="28" t="s">
        <v>2</v>
      </c>
      <c r="D44" s="29" t="s">
        <v>4</v>
      </c>
      <c r="E44" s="29" t="s">
        <v>23</v>
      </c>
      <c r="F44" s="29" t="s">
        <v>6</v>
      </c>
      <c r="G44" s="31" t="s">
        <v>7</v>
      </c>
    </row>
    <row r="45" spans="1:9" s="6" customFormat="1" ht="12.75">
      <c r="A45" s="30"/>
      <c r="B45" s="7"/>
      <c r="C45" s="26"/>
      <c r="D45" s="26"/>
      <c r="E45" s="26" t="s">
        <v>24</v>
      </c>
      <c r="F45" s="26" t="s">
        <v>25</v>
      </c>
      <c r="G45" s="33" t="s">
        <v>84</v>
      </c>
      <c r="H45" s="11"/>
      <c r="I45" s="12"/>
    </row>
    <row r="46" spans="1:9" s="2" customFormat="1" ht="13.5" thickBot="1">
      <c r="A46" s="96" t="s">
        <v>1</v>
      </c>
      <c r="B46" s="106" t="s">
        <v>3</v>
      </c>
      <c r="C46" s="35" t="s">
        <v>5</v>
      </c>
      <c r="D46" s="35" t="s">
        <v>14</v>
      </c>
      <c r="E46" s="35">
        <v>1</v>
      </c>
      <c r="F46" s="35">
        <v>2</v>
      </c>
      <c r="G46" s="36">
        <v>3</v>
      </c>
      <c r="H46" s="13"/>
      <c r="I46" s="14"/>
    </row>
    <row r="47" spans="1:9" s="2" customFormat="1" ht="12.75">
      <c r="A47" s="32">
        <v>45</v>
      </c>
      <c r="B47" s="102">
        <v>211</v>
      </c>
      <c r="C47" s="25"/>
      <c r="D47" s="25" t="s">
        <v>29</v>
      </c>
      <c r="E47" s="57">
        <v>2400</v>
      </c>
      <c r="F47" s="57">
        <v>2400</v>
      </c>
      <c r="G47" s="80">
        <v>99</v>
      </c>
      <c r="H47" s="13"/>
      <c r="I47" s="14"/>
    </row>
    <row r="48" spans="1:9" s="2" customFormat="1" ht="12.75">
      <c r="A48" s="89">
        <v>45</v>
      </c>
      <c r="B48" s="103">
        <v>212</v>
      </c>
      <c r="C48" s="18"/>
      <c r="D48" s="18" t="s">
        <v>9</v>
      </c>
      <c r="E48" s="58">
        <v>230300</v>
      </c>
      <c r="F48" s="58">
        <v>230100</v>
      </c>
      <c r="G48" s="62">
        <v>362331</v>
      </c>
      <c r="H48" s="13"/>
      <c r="I48" s="14"/>
    </row>
    <row r="49" spans="1:9" s="2" customFormat="1" ht="12.75">
      <c r="A49" s="89">
        <v>45</v>
      </c>
      <c r="B49" s="103">
        <v>222</v>
      </c>
      <c r="C49" s="18"/>
      <c r="D49" s="18" t="s">
        <v>30</v>
      </c>
      <c r="E49" s="58">
        <v>1000</v>
      </c>
      <c r="F49" s="58">
        <v>2550</v>
      </c>
      <c r="G49" s="62">
        <v>2484</v>
      </c>
      <c r="H49" s="13"/>
      <c r="I49" s="14"/>
    </row>
    <row r="50" spans="1:9" s="2" customFormat="1" ht="12.75">
      <c r="A50" s="89">
        <v>45</v>
      </c>
      <c r="B50" s="103">
        <v>223</v>
      </c>
      <c r="C50" s="18"/>
      <c r="D50" s="18" t="s">
        <v>64</v>
      </c>
      <c r="E50" s="58">
        <v>200</v>
      </c>
      <c r="F50" s="58">
        <v>200</v>
      </c>
      <c r="G50" s="62">
        <v>2663</v>
      </c>
      <c r="H50" s="13"/>
      <c r="I50" s="14"/>
    </row>
    <row r="51" spans="1:9" s="2" customFormat="1" ht="12.75">
      <c r="A51" s="89">
        <v>45</v>
      </c>
      <c r="B51" s="103">
        <v>231</v>
      </c>
      <c r="C51" s="18"/>
      <c r="D51" s="18" t="s">
        <v>31</v>
      </c>
      <c r="E51" s="58">
        <v>1200</v>
      </c>
      <c r="F51" s="58">
        <v>1700</v>
      </c>
      <c r="G51" s="62">
        <v>1040</v>
      </c>
      <c r="H51" s="13"/>
      <c r="I51" s="14"/>
    </row>
    <row r="52" spans="1:9" s="2" customFormat="1" ht="12.75">
      <c r="A52" s="89">
        <v>45</v>
      </c>
      <c r="B52" s="103">
        <v>233</v>
      </c>
      <c r="C52" s="18"/>
      <c r="D52" s="18" t="s">
        <v>68</v>
      </c>
      <c r="E52" s="58">
        <v>62000</v>
      </c>
      <c r="F52" s="58">
        <v>173000</v>
      </c>
      <c r="G52" s="62">
        <v>72626</v>
      </c>
      <c r="H52" s="13"/>
      <c r="I52" s="14"/>
    </row>
    <row r="53" spans="1:9" s="2" customFormat="1" ht="12.75">
      <c r="A53" s="89">
        <v>45</v>
      </c>
      <c r="B53" s="103">
        <v>239</v>
      </c>
      <c r="C53" s="19"/>
      <c r="D53" s="18" t="s">
        <v>32</v>
      </c>
      <c r="E53" s="58">
        <v>1000</v>
      </c>
      <c r="F53" s="58">
        <v>2000</v>
      </c>
      <c r="G53" s="62">
        <v>0</v>
      </c>
      <c r="H53" s="13"/>
      <c r="I53" s="14"/>
    </row>
    <row r="54" spans="1:9" s="2" customFormat="1" ht="12.75" customHeight="1">
      <c r="A54" s="89">
        <v>45</v>
      </c>
      <c r="B54" s="103">
        <v>243</v>
      </c>
      <c r="C54" s="18"/>
      <c r="D54" s="18" t="s">
        <v>33</v>
      </c>
      <c r="E54" s="58">
        <v>1000</v>
      </c>
      <c r="F54" s="58">
        <v>1000</v>
      </c>
      <c r="G54" s="62">
        <v>311</v>
      </c>
      <c r="H54" s="13"/>
      <c r="I54" s="14"/>
    </row>
    <row r="55" spans="1:9" s="2" customFormat="1" ht="12.75" customHeight="1">
      <c r="A55" s="89">
        <v>45</v>
      </c>
      <c r="B55" s="103">
        <v>244</v>
      </c>
      <c r="C55" s="18"/>
      <c r="D55" s="55" t="s">
        <v>34</v>
      </c>
      <c r="E55" s="58">
        <v>28000</v>
      </c>
      <c r="F55" s="58">
        <v>28000</v>
      </c>
      <c r="G55" s="62">
        <v>48005</v>
      </c>
      <c r="H55" s="13"/>
      <c r="I55" s="14"/>
    </row>
    <row r="56" spans="1:9" s="2" customFormat="1" ht="13.5" customHeight="1" thickBot="1">
      <c r="A56" s="90">
        <v>45</v>
      </c>
      <c r="B56" s="105">
        <v>292</v>
      </c>
      <c r="C56" s="71"/>
      <c r="D56" s="72" t="s">
        <v>63</v>
      </c>
      <c r="E56" s="75">
        <v>0</v>
      </c>
      <c r="F56" s="75">
        <v>0</v>
      </c>
      <c r="G56" s="63">
        <v>9143</v>
      </c>
      <c r="H56" s="15"/>
      <c r="I56" s="16"/>
    </row>
    <row r="57" spans="1:7" s="6" customFormat="1" ht="16.5" customHeight="1" thickBot="1">
      <c r="A57" s="73"/>
      <c r="B57" s="3"/>
      <c r="C57" s="3"/>
      <c r="D57" s="74" t="s">
        <v>8</v>
      </c>
      <c r="E57" s="81">
        <f>SUM(E47:E56)</f>
        <v>327100</v>
      </c>
      <c r="F57" s="76">
        <f>SUM(F47:F56)</f>
        <v>440950</v>
      </c>
      <c r="G57" s="81">
        <f>SUM(G47:G56)</f>
        <v>498702</v>
      </c>
    </row>
    <row r="58" spans="1:11" s="2" customFormat="1" ht="17.25" customHeight="1" thickBot="1">
      <c r="A58" s="110"/>
      <c r="B58" s="22" t="s">
        <v>74</v>
      </c>
      <c r="C58" s="22"/>
      <c r="D58" s="22"/>
      <c r="E58" s="21" t="s">
        <v>75</v>
      </c>
      <c r="F58" s="22"/>
      <c r="G58" s="22"/>
      <c r="H58" s="22"/>
      <c r="I58" s="39"/>
      <c r="J58" s="23"/>
      <c r="K58" s="24"/>
    </row>
    <row r="59" spans="1:11" s="2" customFormat="1" ht="12.75">
      <c r="A59" s="115" t="s">
        <v>22</v>
      </c>
      <c r="B59" s="111" t="s">
        <v>10</v>
      </c>
      <c r="C59" s="43" t="s">
        <v>11</v>
      </c>
      <c r="D59" s="43" t="s">
        <v>12</v>
      </c>
      <c r="E59" s="43" t="s">
        <v>13</v>
      </c>
      <c r="F59" s="84" t="s">
        <v>0</v>
      </c>
      <c r="G59" s="83" t="s">
        <v>2</v>
      </c>
      <c r="H59" s="46" t="s">
        <v>4</v>
      </c>
      <c r="I59" s="117" t="s">
        <v>26</v>
      </c>
      <c r="J59" s="112" t="s">
        <v>6</v>
      </c>
      <c r="K59" s="85" t="s">
        <v>7</v>
      </c>
    </row>
    <row r="60" spans="1:11" s="2" customFormat="1" ht="12.75">
      <c r="A60" s="30"/>
      <c r="B60" s="6"/>
      <c r="C60" s="29"/>
      <c r="D60" s="29"/>
      <c r="E60" s="29"/>
      <c r="F60" s="44"/>
      <c r="G60" s="45"/>
      <c r="H60" s="47"/>
      <c r="I60" s="116" t="s">
        <v>24</v>
      </c>
      <c r="J60" s="45" t="s">
        <v>25</v>
      </c>
      <c r="K60" s="33" t="s">
        <v>84</v>
      </c>
    </row>
    <row r="61" spans="1:11" s="2" customFormat="1" ht="13.5" thickBot="1">
      <c r="A61" s="96" t="s">
        <v>1</v>
      </c>
      <c r="B61" s="107" t="s">
        <v>3</v>
      </c>
      <c r="C61" s="34" t="s">
        <v>5</v>
      </c>
      <c r="D61" s="34" t="s">
        <v>14</v>
      </c>
      <c r="E61" s="34" t="s">
        <v>15</v>
      </c>
      <c r="F61" s="40" t="s">
        <v>27</v>
      </c>
      <c r="G61" s="34" t="s">
        <v>16</v>
      </c>
      <c r="H61" s="50" t="s">
        <v>28</v>
      </c>
      <c r="I61" s="48">
        <v>1</v>
      </c>
      <c r="J61" s="34">
        <v>2</v>
      </c>
      <c r="K61" s="49">
        <v>3</v>
      </c>
    </row>
    <row r="62" spans="1:11" s="2" customFormat="1" ht="12.75">
      <c r="A62" s="114">
        <v>45</v>
      </c>
      <c r="B62" s="108" t="s">
        <v>17</v>
      </c>
      <c r="C62" s="27">
        <v>2</v>
      </c>
      <c r="D62" s="27">
        <v>1</v>
      </c>
      <c r="E62" s="27">
        <v>8</v>
      </c>
      <c r="F62" s="51" t="s">
        <v>35</v>
      </c>
      <c r="G62" s="45"/>
      <c r="H62" s="53" t="s">
        <v>48</v>
      </c>
      <c r="I62" s="53">
        <v>98000</v>
      </c>
      <c r="J62" s="53">
        <v>92050</v>
      </c>
      <c r="K62" s="61">
        <v>92050</v>
      </c>
    </row>
    <row r="63" spans="1:11" s="2" customFormat="1" ht="12.75">
      <c r="A63" s="89">
        <v>45</v>
      </c>
      <c r="B63" s="109" t="s">
        <v>17</v>
      </c>
      <c r="C63" s="8">
        <v>2</v>
      </c>
      <c r="D63" s="8">
        <v>1</v>
      </c>
      <c r="E63" s="8">
        <v>8</v>
      </c>
      <c r="F63" s="37" t="s">
        <v>36</v>
      </c>
      <c r="G63" s="18"/>
      <c r="H63" s="52" t="s">
        <v>49</v>
      </c>
      <c r="I63" s="52">
        <v>5000</v>
      </c>
      <c r="J63" s="52">
        <v>5300</v>
      </c>
      <c r="K63" s="62">
        <v>4974</v>
      </c>
    </row>
    <row r="64" spans="1:11" s="2" customFormat="1" ht="12.75">
      <c r="A64" s="89">
        <v>45</v>
      </c>
      <c r="B64" s="109" t="s">
        <v>17</v>
      </c>
      <c r="C64" s="8">
        <v>2</v>
      </c>
      <c r="D64" s="8">
        <v>1</v>
      </c>
      <c r="E64" s="8">
        <v>8</v>
      </c>
      <c r="F64" s="37" t="s">
        <v>37</v>
      </c>
      <c r="G64" s="18"/>
      <c r="H64" s="52" t="s">
        <v>50</v>
      </c>
      <c r="I64" s="52">
        <v>2700</v>
      </c>
      <c r="J64" s="52">
        <v>3100</v>
      </c>
      <c r="K64" s="62">
        <v>2535</v>
      </c>
    </row>
    <row r="65" spans="1:11" s="2" customFormat="1" ht="12.75">
      <c r="A65" s="89">
        <v>45</v>
      </c>
      <c r="B65" s="109" t="s">
        <v>17</v>
      </c>
      <c r="C65" s="8">
        <v>2</v>
      </c>
      <c r="D65" s="8">
        <v>1</v>
      </c>
      <c r="E65" s="8">
        <v>8</v>
      </c>
      <c r="F65" s="37" t="s">
        <v>38</v>
      </c>
      <c r="G65" s="18"/>
      <c r="H65" s="52" t="s">
        <v>51</v>
      </c>
      <c r="I65" s="52">
        <v>2500</v>
      </c>
      <c r="J65" s="52">
        <v>2800</v>
      </c>
      <c r="K65" s="62">
        <v>1473</v>
      </c>
    </row>
    <row r="66" spans="1:11" s="2" customFormat="1" ht="12.75">
      <c r="A66" s="89">
        <v>45</v>
      </c>
      <c r="B66" s="109" t="s">
        <v>17</v>
      </c>
      <c r="C66" s="8">
        <v>2</v>
      </c>
      <c r="D66" s="8">
        <v>1</v>
      </c>
      <c r="E66" s="8">
        <v>8</v>
      </c>
      <c r="F66" s="37" t="s">
        <v>39</v>
      </c>
      <c r="G66" s="18"/>
      <c r="H66" s="52" t="s">
        <v>18</v>
      </c>
      <c r="I66" s="52">
        <v>22300</v>
      </c>
      <c r="J66" s="52">
        <v>22700</v>
      </c>
      <c r="K66" s="62">
        <v>21099</v>
      </c>
    </row>
    <row r="67" spans="1:11" s="2" customFormat="1" ht="12.75">
      <c r="A67" s="89">
        <v>45</v>
      </c>
      <c r="B67" s="109" t="s">
        <v>17</v>
      </c>
      <c r="C67" s="8">
        <v>2</v>
      </c>
      <c r="D67" s="8">
        <v>1</v>
      </c>
      <c r="E67" s="8">
        <v>8</v>
      </c>
      <c r="F67" s="37" t="s">
        <v>40</v>
      </c>
      <c r="G67" s="18"/>
      <c r="H67" s="52" t="s">
        <v>57</v>
      </c>
      <c r="I67" s="52">
        <v>1700</v>
      </c>
      <c r="J67" s="52">
        <v>2050</v>
      </c>
      <c r="K67" s="62">
        <v>1246</v>
      </c>
    </row>
    <row r="68" spans="1:11" s="2" customFormat="1" ht="12.75">
      <c r="A68" s="89">
        <v>45</v>
      </c>
      <c r="B68" s="109" t="s">
        <v>17</v>
      </c>
      <c r="C68" s="8">
        <v>2</v>
      </c>
      <c r="D68" s="8">
        <v>1</v>
      </c>
      <c r="E68" s="8">
        <v>8</v>
      </c>
      <c r="F68" s="37" t="s">
        <v>41</v>
      </c>
      <c r="G68" s="18"/>
      <c r="H68" s="52" t="s">
        <v>92</v>
      </c>
      <c r="I68" s="52">
        <v>39300</v>
      </c>
      <c r="J68" s="52">
        <v>39400</v>
      </c>
      <c r="K68" s="62"/>
    </row>
    <row r="69" spans="1:11" s="2" customFormat="1" ht="12.75">
      <c r="A69" s="89">
        <v>45</v>
      </c>
      <c r="B69" s="109" t="s">
        <v>17</v>
      </c>
      <c r="C69" s="8">
        <v>2</v>
      </c>
      <c r="D69" s="8">
        <v>1</v>
      </c>
      <c r="E69" s="8">
        <v>8</v>
      </c>
      <c r="F69" s="37" t="s">
        <v>85</v>
      </c>
      <c r="G69" s="18"/>
      <c r="H69" s="52" t="s">
        <v>91</v>
      </c>
      <c r="I69" s="93"/>
      <c r="J69" s="52"/>
      <c r="K69" s="62">
        <v>15</v>
      </c>
    </row>
    <row r="70" spans="1:11" s="2" customFormat="1" ht="12.75">
      <c r="A70" s="89">
        <v>45</v>
      </c>
      <c r="B70" s="109" t="s">
        <v>17</v>
      </c>
      <c r="C70" s="8">
        <v>2</v>
      </c>
      <c r="D70" s="8">
        <v>1</v>
      </c>
      <c r="E70" s="8">
        <v>8</v>
      </c>
      <c r="F70" s="37" t="s">
        <v>86</v>
      </c>
      <c r="G70" s="18"/>
      <c r="H70" s="52" t="s">
        <v>93</v>
      </c>
      <c r="I70" s="93"/>
      <c r="J70" s="52"/>
      <c r="K70" s="62">
        <v>11360</v>
      </c>
    </row>
    <row r="71" spans="1:11" s="2" customFormat="1" ht="12.75">
      <c r="A71" s="89">
        <v>45</v>
      </c>
      <c r="B71" s="109" t="s">
        <v>17</v>
      </c>
      <c r="C71" s="8">
        <v>2</v>
      </c>
      <c r="D71" s="8">
        <v>1</v>
      </c>
      <c r="E71" s="8">
        <v>8</v>
      </c>
      <c r="F71" s="37" t="s">
        <v>87</v>
      </c>
      <c r="G71" s="18"/>
      <c r="H71" s="52" t="s">
        <v>94</v>
      </c>
      <c r="I71" s="93"/>
      <c r="J71" s="52"/>
      <c r="K71" s="62">
        <v>12905</v>
      </c>
    </row>
    <row r="72" spans="1:11" s="2" customFormat="1" ht="12.75">
      <c r="A72" s="89">
        <v>45</v>
      </c>
      <c r="B72" s="109" t="s">
        <v>17</v>
      </c>
      <c r="C72" s="8">
        <v>2</v>
      </c>
      <c r="D72" s="8">
        <v>1</v>
      </c>
      <c r="E72" s="8">
        <v>8</v>
      </c>
      <c r="F72" s="37" t="s">
        <v>88</v>
      </c>
      <c r="G72" s="18"/>
      <c r="H72" s="52" t="s">
        <v>95</v>
      </c>
      <c r="I72" s="93"/>
      <c r="J72" s="52"/>
      <c r="K72" s="62">
        <v>5265</v>
      </c>
    </row>
    <row r="73" spans="1:11" s="2" customFormat="1" ht="12.75">
      <c r="A73" s="89">
        <v>45</v>
      </c>
      <c r="B73" s="109" t="s">
        <v>17</v>
      </c>
      <c r="C73" s="8">
        <v>2</v>
      </c>
      <c r="D73" s="8">
        <v>1</v>
      </c>
      <c r="E73" s="8">
        <v>8</v>
      </c>
      <c r="F73" s="37" t="s">
        <v>89</v>
      </c>
      <c r="G73" s="18"/>
      <c r="H73" s="52" t="s">
        <v>96</v>
      </c>
      <c r="I73" s="93"/>
      <c r="J73" s="52"/>
      <c r="K73" s="62">
        <v>5571</v>
      </c>
    </row>
    <row r="74" spans="1:11" s="2" customFormat="1" ht="12.75">
      <c r="A74" s="89">
        <v>45</v>
      </c>
      <c r="B74" s="109" t="s">
        <v>17</v>
      </c>
      <c r="C74" s="8">
        <v>2</v>
      </c>
      <c r="D74" s="8">
        <v>1</v>
      </c>
      <c r="E74" s="8">
        <v>8</v>
      </c>
      <c r="F74" s="37" t="s">
        <v>90</v>
      </c>
      <c r="G74" s="18"/>
      <c r="H74" s="52" t="s">
        <v>97</v>
      </c>
      <c r="I74" s="93"/>
      <c r="J74" s="52"/>
      <c r="K74" s="62">
        <v>4232</v>
      </c>
    </row>
    <row r="75" spans="1:11" s="2" customFormat="1" ht="12.75">
      <c r="A75" s="89">
        <v>45</v>
      </c>
      <c r="B75" s="109" t="s">
        <v>17</v>
      </c>
      <c r="C75" s="8">
        <v>2</v>
      </c>
      <c r="D75" s="8">
        <v>1</v>
      </c>
      <c r="E75" s="8">
        <v>8</v>
      </c>
      <c r="F75" s="37" t="s">
        <v>78</v>
      </c>
      <c r="G75" s="18"/>
      <c r="H75" s="52" t="s">
        <v>79</v>
      </c>
      <c r="I75" s="52">
        <v>101550</v>
      </c>
      <c r="J75" s="52">
        <v>113550</v>
      </c>
      <c r="K75" s="62">
        <v>90960</v>
      </c>
    </row>
    <row r="76" spans="1:11" s="2" customFormat="1" ht="12.75">
      <c r="A76" s="89">
        <v>45</v>
      </c>
      <c r="B76" s="109" t="s">
        <v>17</v>
      </c>
      <c r="C76" s="8">
        <v>2</v>
      </c>
      <c r="D76" s="8">
        <v>1</v>
      </c>
      <c r="E76" s="8">
        <v>8</v>
      </c>
      <c r="F76" s="37" t="s">
        <v>42</v>
      </c>
      <c r="G76" s="18"/>
      <c r="H76" s="52" t="s">
        <v>52</v>
      </c>
      <c r="I76" s="52">
        <v>0</v>
      </c>
      <c r="J76" s="52">
        <v>100000</v>
      </c>
      <c r="K76" s="62">
        <v>300000</v>
      </c>
    </row>
    <row r="77" spans="1:11" s="2" customFormat="1" ht="12.75">
      <c r="A77" s="89">
        <v>45</v>
      </c>
      <c r="B77" s="109" t="s">
        <v>17</v>
      </c>
      <c r="C77" s="8">
        <v>2</v>
      </c>
      <c r="D77" s="8">
        <v>1</v>
      </c>
      <c r="E77" s="8">
        <v>8</v>
      </c>
      <c r="F77" s="37" t="s">
        <v>43</v>
      </c>
      <c r="G77" s="18"/>
      <c r="H77" s="52" t="s">
        <v>53</v>
      </c>
      <c r="I77" s="52">
        <v>42000</v>
      </c>
      <c r="J77" s="52">
        <v>47950</v>
      </c>
      <c r="K77" s="62">
        <v>51366</v>
      </c>
    </row>
    <row r="78" spans="1:11" s="2" customFormat="1" ht="12.75">
      <c r="A78" s="32">
        <v>45</v>
      </c>
      <c r="B78" s="109" t="s">
        <v>17</v>
      </c>
      <c r="C78" s="8">
        <v>2</v>
      </c>
      <c r="D78" s="8">
        <v>1</v>
      </c>
      <c r="E78" s="8">
        <v>8</v>
      </c>
      <c r="F78" s="37" t="s">
        <v>44</v>
      </c>
      <c r="G78" s="18"/>
      <c r="H78" s="52" t="s">
        <v>19</v>
      </c>
      <c r="I78" s="52">
        <v>4000</v>
      </c>
      <c r="J78" s="52">
        <v>2000</v>
      </c>
      <c r="K78" s="62">
        <v>1157</v>
      </c>
    </row>
    <row r="79" spans="1:11" s="2" customFormat="1" ht="12.75">
      <c r="A79" s="89">
        <v>45</v>
      </c>
      <c r="B79" s="109" t="s">
        <v>17</v>
      </c>
      <c r="C79" s="8">
        <v>2</v>
      </c>
      <c r="D79" s="8">
        <v>1</v>
      </c>
      <c r="E79" s="8">
        <v>8</v>
      </c>
      <c r="F79" s="37" t="s">
        <v>45</v>
      </c>
      <c r="G79" s="18"/>
      <c r="H79" s="52" t="s">
        <v>54</v>
      </c>
      <c r="I79" s="52">
        <v>7500</v>
      </c>
      <c r="J79" s="52">
        <v>7500</v>
      </c>
      <c r="K79" s="62">
        <v>2683</v>
      </c>
    </row>
    <row r="80" spans="1:11" s="2" customFormat="1" ht="12.75">
      <c r="A80" s="90">
        <v>45</v>
      </c>
      <c r="B80" s="113" t="s">
        <v>17</v>
      </c>
      <c r="C80" s="70">
        <v>2</v>
      </c>
      <c r="D80" s="70">
        <v>1</v>
      </c>
      <c r="E80" s="70">
        <v>8</v>
      </c>
      <c r="F80" s="41" t="s">
        <v>46</v>
      </c>
      <c r="G80" s="42"/>
      <c r="H80" s="54" t="s">
        <v>55</v>
      </c>
      <c r="I80" s="52">
        <v>10000</v>
      </c>
      <c r="J80" s="52">
        <v>10000</v>
      </c>
      <c r="K80" s="62">
        <v>739</v>
      </c>
    </row>
    <row r="81" spans="1:11" s="2" customFormat="1" ht="14.25" customHeight="1" thickBot="1">
      <c r="A81" s="96">
        <v>45</v>
      </c>
      <c r="B81" s="113" t="s">
        <v>17</v>
      </c>
      <c r="C81" s="70">
        <v>2</v>
      </c>
      <c r="D81" s="70">
        <v>1</v>
      </c>
      <c r="E81" s="70">
        <v>8</v>
      </c>
      <c r="F81" s="41" t="s">
        <v>47</v>
      </c>
      <c r="G81" s="42"/>
      <c r="H81" s="54" t="s">
        <v>56</v>
      </c>
      <c r="I81" s="94">
        <v>1700</v>
      </c>
      <c r="J81" s="54">
        <v>3700</v>
      </c>
      <c r="K81" s="63">
        <v>235</v>
      </c>
    </row>
    <row r="82" spans="1:11" s="2" customFormat="1" ht="18" customHeight="1" thickBot="1">
      <c r="A82" s="110"/>
      <c r="B82" s="3"/>
      <c r="C82" s="3"/>
      <c r="D82" s="66" t="s">
        <v>8</v>
      </c>
      <c r="E82" s="3"/>
      <c r="F82" s="64"/>
      <c r="G82" s="23"/>
      <c r="H82" s="77"/>
      <c r="I82" s="77">
        <f>SUM(I62:I81)</f>
        <v>338250</v>
      </c>
      <c r="J82" s="78">
        <f>SUM(J62:J81)</f>
        <v>452100</v>
      </c>
      <c r="K82" s="82">
        <f>SUM(K62:K81)</f>
        <v>609865</v>
      </c>
    </row>
    <row r="84" spans="2:11" s="2" customFormat="1" ht="14.25" customHeight="1">
      <c r="B84"/>
      <c r="C84"/>
      <c r="D84"/>
      <c r="E84"/>
      <c r="F84"/>
      <c r="G84"/>
      <c r="H84"/>
      <c r="I84"/>
      <c r="J84"/>
      <c r="K84"/>
    </row>
    <row r="85" spans="2:11" s="2" customFormat="1" ht="1.5" customHeight="1">
      <c r="B85"/>
      <c r="C85"/>
      <c r="D85"/>
      <c r="E85"/>
      <c r="F85"/>
      <c r="G85"/>
      <c r="H85"/>
      <c r="I85"/>
      <c r="J85"/>
      <c r="K85"/>
    </row>
    <row r="86" spans="2:11" s="2" customFormat="1" ht="18.75" customHeight="1">
      <c r="B86"/>
      <c r="C86"/>
      <c r="D86"/>
      <c r="E86"/>
      <c r="F86"/>
      <c r="G86"/>
      <c r="H86"/>
      <c r="I86"/>
      <c r="J86"/>
      <c r="K86"/>
    </row>
  </sheetData>
  <sheetProtection/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6"/>
  <sheetViews>
    <sheetView zoomScalePageLayoutView="0" workbookViewId="0" topLeftCell="A46">
      <selection activeCell="H170" sqref="H170:H171"/>
    </sheetView>
  </sheetViews>
  <sheetFormatPr defaultColWidth="9.140625" defaultRowHeight="12.75"/>
  <cols>
    <col min="1" max="1" width="6.28125" style="0" customWidth="1"/>
    <col min="2" max="2" width="5.421875" style="0" customWidth="1"/>
    <col min="3" max="3" width="5.28125" style="0" customWidth="1"/>
    <col min="4" max="4" width="11.140625" style="0" customWidth="1"/>
    <col min="5" max="5" width="14.421875" style="0" customWidth="1"/>
    <col min="6" max="6" width="10.8515625" style="0" customWidth="1"/>
    <col min="7" max="7" width="13.00390625" style="0" customWidth="1"/>
    <col min="8" max="8" width="26.00390625" style="0" customWidth="1"/>
    <col min="9" max="9" width="15.7109375" style="0" customWidth="1"/>
    <col min="10" max="10" width="14.00390625" style="0" customWidth="1"/>
    <col min="11" max="11" width="14.7109375" style="0" customWidth="1"/>
  </cols>
  <sheetData>
    <row r="1" spans="2:9" ht="16.5" customHeight="1" thickBot="1">
      <c r="B1" s="1"/>
      <c r="D1" s="1" t="s">
        <v>21</v>
      </c>
      <c r="E1" s="1"/>
      <c r="G1" s="86" t="s">
        <v>66</v>
      </c>
      <c r="I1" s="5"/>
    </row>
    <row r="2" spans="1:9" s="2" customFormat="1" ht="15.75" customHeight="1" thickBot="1">
      <c r="A2" s="110"/>
      <c r="B2" s="22" t="s">
        <v>70</v>
      </c>
      <c r="C2" s="22"/>
      <c r="D2" s="22"/>
      <c r="E2" s="21" t="s">
        <v>71</v>
      </c>
      <c r="F2" s="22"/>
      <c r="G2" s="91"/>
      <c r="H2" s="10"/>
      <c r="I2" s="9"/>
    </row>
    <row r="3" spans="1:7" s="6" customFormat="1" ht="12.75">
      <c r="A3" s="30" t="s">
        <v>22</v>
      </c>
      <c r="B3" s="6" t="s">
        <v>0</v>
      </c>
      <c r="C3" s="29" t="s">
        <v>2</v>
      </c>
      <c r="D3" s="29" t="s">
        <v>4</v>
      </c>
      <c r="E3" s="29" t="s">
        <v>23</v>
      </c>
      <c r="F3" s="29" t="s">
        <v>6</v>
      </c>
      <c r="G3" s="31" t="s">
        <v>7</v>
      </c>
    </row>
    <row r="4" spans="1:9" s="6" customFormat="1" ht="12.75">
      <c r="A4" s="30"/>
      <c r="B4" s="7"/>
      <c r="C4" s="26"/>
      <c r="D4" s="26"/>
      <c r="E4" s="26" t="s">
        <v>24</v>
      </c>
      <c r="F4" s="26" t="s">
        <v>25</v>
      </c>
      <c r="G4" s="33" t="s">
        <v>99</v>
      </c>
      <c r="H4" s="11"/>
      <c r="I4" s="12"/>
    </row>
    <row r="5" spans="1:9" s="2" customFormat="1" ht="13.5" thickBot="1">
      <c r="A5" s="96" t="s">
        <v>1</v>
      </c>
      <c r="B5" s="106" t="s">
        <v>3</v>
      </c>
      <c r="C5" s="35" t="s">
        <v>5</v>
      </c>
      <c r="D5" s="35" t="s">
        <v>14</v>
      </c>
      <c r="E5" s="35">
        <v>1</v>
      </c>
      <c r="F5" s="35">
        <v>2</v>
      </c>
      <c r="G5" s="36">
        <v>3</v>
      </c>
      <c r="H5" s="13"/>
      <c r="I5" s="14"/>
    </row>
    <row r="6" spans="1:9" s="2" customFormat="1" ht="12.75">
      <c r="A6" s="32">
        <v>45</v>
      </c>
      <c r="B6" s="102">
        <v>211</v>
      </c>
      <c r="C6" s="121" t="s">
        <v>100</v>
      </c>
      <c r="D6" s="25" t="s">
        <v>120</v>
      </c>
      <c r="E6" s="57">
        <v>1000000</v>
      </c>
      <c r="F6" s="57">
        <v>1000000</v>
      </c>
      <c r="G6" s="59">
        <v>0</v>
      </c>
      <c r="H6" s="13"/>
      <c r="I6" s="14"/>
    </row>
    <row r="7" spans="1:9" s="2" customFormat="1" ht="12.75">
      <c r="A7" s="89">
        <v>45</v>
      </c>
      <c r="B7" s="103">
        <v>212</v>
      </c>
      <c r="C7" s="37" t="s">
        <v>101</v>
      </c>
      <c r="D7" s="18" t="s">
        <v>121</v>
      </c>
      <c r="E7" s="58">
        <v>260000000</v>
      </c>
      <c r="F7" s="58">
        <v>260000000</v>
      </c>
      <c r="G7" s="60">
        <v>33725782.11</v>
      </c>
      <c r="H7" s="13"/>
      <c r="I7" s="14"/>
    </row>
    <row r="8" spans="1:9" s="2" customFormat="1" ht="12.75">
      <c r="A8" s="89">
        <v>45</v>
      </c>
      <c r="B8" s="103">
        <v>212</v>
      </c>
      <c r="C8" s="37" t="s">
        <v>100</v>
      </c>
      <c r="D8" s="18" t="s">
        <v>122</v>
      </c>
      <c r="E8" s="58">
        <v>10400000</v>
      </c>
      <c r="F8" s="58">
        <v>10400000</v>
      </c>
      <c r="G8" s="60">
        <v>859819.3</v>
      </c>
      <c r="H8" s="13"/>
      <c r="I8" s="14"/>
    </row>
    <row r="9" spans="1:9" s="2" customFormat="1" ht="12.75">
      <c r="A9" s="89">
        <v>45</v>
      </c>
      <c r="B9" s="103">
        <v>222</v>
      </c>
      <c r="C9" s="37" t="s">
        <v>100</v>
      </c>
      <c r="D9" s="18" t="s">
        <v>123</v>
      </c>
      <c r="E9" s="58">
        <v>8000000</v>
      </c>
      <c r="F9" s="58">
        <v>8000000</v>
      </c>
      <c r="G9" s="60">
        <v>607287.08</v>
      </c>
      <c r="H9" s="13"/>
      <c r="I9" s="14"/>
    </row>
    <row r="10" spans="1:9" s="2" customFormat="1" ht="12.75">
      <c r="A10" s="89">
        <v>45</v>
      </c>
      <c r="B10" s="103">
        <v>223</v>
      </c>
      <c r="C10" s="37" t="s">
        <v>161</v>
      </c>
      <c r="D10" s="18" t="s">
        <v>64</v>
      </c>
      <c r="E10" s="58">
        <v>2500000</v>
      </c>
      <c r="F10" s="58">
        <v>2500000</v>
      </c>
      <c r="G10" s="60">
        <v>711391.5</v>
      </c>
      <c r="H10" s="13"/>
      <c r="I10" s="14"/>
    </row>
    <row r="11" spans="1:9" s="2" customFormat="1" ht="12.75">
      <c r="A11" s="89">
        <v>45</v>
      </c>
      <c r="B11" s="103">
        <v>231</v>
      </c>
      <c r="C11" s="37" t="s">
        <v>161</v>
      </c>
      <c r="D11" s="18" t="s">
        <v>31</v>
      </c>
      <c r="E11" s="58">
        <v>1273000</v>
      </c>
      <c r="F11" s="58">
        <v>1273000</v>
      </c>
      <c r="G11" s="60">
        <v>28977</v>
      </c>
      <c r="H11" s="13"/>
      <c r="I11" s="14"/>
    </row>
    <row r="12" spans="1:9" s="2" customFormat="1" ht="12.75">
      <c r="A12" s="89">
        <v>45</v>
      </c>
      <c r="B12" s="103">
        <v>233</v>
      </c>
      <c r="C12" s="37" t="s">
        <v>102</v>
      </c>
      <c r="D12" s="18" t="s">
        <v>124</v>
      </c>
      <c r="E12" s="58">
        <v>163000000</v>
      </c>
      <c r="F12" s="58">
        <v>163000000</v>
      </c>
      <c r="G12" s="60">
        <v>720792.5</v>
      </c>
      <c r="H12" s="13"/>
      <c r="I12" s="14"/>
    </row>
    <row r="13" spans="1:9" s="2" customFormat="1" ht="12.75" customHeight="1">
      <c r="A13" s="89">
        <v>45</v>
      </c>
      <c r="B13" s="103">
        <v>243</v>
      </c>
      <c r="C13" s="37" t="s">
        <v>161</v>
      </c>
      <c r="D13" s="18" t="s">
        <v>33</v>
      </c>
      <c r="E13" s="58">
        <v>500000</v>
      </c>
      <c r="F13" s="58">
        <v>500000</v>
      </c>
      <c r="G13" s="60">
        <v>63922.9</v>
      </c>
      <c r="H13" s="13"/>
      <c r="I13" s="14"/>
    </row>
    <row r="14" spans="1:9" s="2" customFormat="1" ht="12.75" customHeight="1">
      <c r="A14" s="89">
        <v>45</v>
      </c>
      <c r="B14" s="103">
        <v>244</v>
      </c>
      <c r="C14" s="37" t="s">
        <v>161</v>
      </c>
      <c r="D14" s="55" t="s">
        <v>34</v>
      </c>
      <c r="E14" s="58">
        <v>28500000</v>
      </c>
      <c r="F14" s="58">
        <v>28500000</v>
      </c>
      <c r="G14" s="60">
        <v>19107698.65</v>
      </c>
      <c r="H14" s="13"/>
      <c r="I14" s="14"/>
    </row>
    <row r="15" spans="1:9" s="2" customFormat="1" ht="13.5" customHeight="1" thickBot="1">
      <c r="A15" s="96">
        <v>45</v>
      </c>
      <c r="B15" s="105">
        <v>292</v>
      </c>
      <c r="C15" s="125" t="s">
        <v>161</v>
      </c>
      <c r="D15" s="72" t="s">
        <v>63</v>
      </c>
      <c r="E15" s="75">
        <v>0</v>
      </c>
      <c r="F15" s="75">
        <v>0</v>
      </c>
      <c r="G15" s="69">
        <v>26168877.45</v>
      </c>
      <c r="H15" s="15"/>
      <c r="I15" s="16"/>
    </row>
    <row r="16" spans="1:11" s="6" customFormat="1" ht="16.5" customHeight="1" thickBot="1">
      <c r="A16" s="73"/>
      <c r="B16" s="3"/>
      <c r="C16" s="3"/>
      <c r="D16" s="74" t="s">
        <v>8</v>
      </c>
      <c r="E16" s="164">
        <f>SUM(E6:E15)</f>
        <v>475173000</v>
      </c>
      <c r="F16" s="164">
        <f>SUM(F6:F15)</f>
        <v>475173000</v>
      </c>
      <c r="G16" s="166">
        <f>SUM(G6:G15)</f>
        <v>81994548.49</v>
      </c>
      <c r="K16" s="6" t="s">
        <v>66</v>
      </c>
    </row>
    <row r="17" spans="1:11" s="2" customFormat="1" ht="17.25" customHeight="1" thickBot="1">
      <c r="A17" s="110"/>
      <c r="B17" s="22" t="s">
        <v>72</v>
      </c>
      <c r="C17" s="22"/>
      <c r="D17" s="4"/>
      <c r="E17" s="22"/>
      <c r="F17" s="22"/>
      <c r="G17" s="22"/>
      <c r="H17" s="38"/>
      <c r="I17" s="39"/>
      <c r="J17" s="23"/>
      <c r="K17" s="24"/>
    </row>
    <row r="18" spans="1:11" s="2" customFormat="1" ht="12.75">
      <c r="A18" s="30" t="s">
        <v>22</v>
      </c>
      <c r="B18" s="6" t="s">
        <v>10</v>
      </c>
      <c r="C18" s="29" t="s">
        <v>11</v>
      </c>
      <c r="D18" s="29" t="s">
        <v>12</v>
      </c>
      <c r="E18" s="29" t="s">
        <v>13</v>
      </c>
      <c r="F18" s="44" t="s">
        <v>0</v>
      </c>
      <c r="G18" s="27" t="s">
        <v>2</v>
      </c>
      <c r="H18" s="160" t="s">
        <v>4</v>
      </c>
      <c r="I18" s="116" t="s">
        <v>26</v>
      </c>
      <c r="J18" s="27" t="s">
        <v>6</v>
      </c>
      <c r="K18" s="31" t="s">
        <v>7</v>
      </c>
    </row>
    <row r="19" spans="1:11" s="2" customFormat="1" ht="12.75">
      <c r="A19" s="30"/>
      <c r="B19" s="6"/>
      <c r="C19" s="29"/>
      <c r="D19" s="29"/>
      <c r="E19" s="29"/>
      <c r="F19" s="44"/>
      <c r="G19" s="45"/>
      <c r="H19" s="95"/>
      <c r="I19" s="116" t="s">
        <v>24</v>
      </c>
      <c r="J19" s="27" t="s">
        <v>25</v>
      </c>
      <c r="K19" s="33" t="s">
        <v>98</v>
      </c>
    </row>
    <row r="20" spans="1:11" s="2" customFormat="1" ht="13.5" thickBot="1">
      <c r="A20" s="96" t="s">
        <v>1</v>
      </c>
      <c r="B20" s="107" t="s">
        <v>3</v>
      </c>
      <c r="C20" s="34" t="s">
        <v>5</v>
      </c>
      <c r="D20" s="34" t="s">
        <v>14</v>
      </c>
      <c r="E20" s="34" t="s">
        <v>15</v>
      </c>
      <c r="F20" s="40" t="s">
        <v>27</v>
      </c>
      <c r="G20" s="34" t="s">
        <v>16</v>
      </c>
      <c r="H20" s="97" t="s">
        <v>28</v>
      </c>
      <c r="I20" s="48">
        <v>1</v>
      </c>
      <c r="J20" s="34">
        <v>2</v>
      </c>
      <c r="K20" s="49">
        <v>3</v>
      </c>
    </row>
    <row r="21" spans="1:11" s="2" customFormat="1" ht="13.5" thickBot="1">
      <c r="A21" s="191">
        <v>45</v>
      </c>
      <c r="B21" s="192" t="s">
        <v>17</v>
      </c>
      <c r="C21" s="193">
        <v>2</v>
      </c>
      <c r="D21" s="193">
        <v>1</v>
      </c>
      <c r="E21" s="193">
        <v>8</v>
      </c>
      <c r="F21" s="194" t="s">
        <v>168</v>
      </c>
      <c r="G21" s="194"/>
      <c r="H21" s="198" t="s">
        <v>169</v>
      </c>
      <c r="I21" s="199">
        <f>SUM(I22:I28,I63,I64)</f>
        <v>455223000</v>
      </c>
      <c r="J21" s="199">
        <f>SUM(J22:J28,J63,J64)</f>
        <v>455223000</v>
      </c>
      <c r="K21" s="199">
        <f>SUM(K22:K28,K63,K64)</f>
        <v>53761213.41</v>
      </c>
    </row>
    <row r="22" spans="1:11" s="2" customFormat="1" ht="12.75">
      <c r="A22" s="32">
        <v>45</v>
      </c>
      <c r="B22" s="190" t="s">
        <v>17</v>
      </c>
      <c r="C22" s="20">
        <v>2</v>
      </c>
      <c r="D22" s="20">
        <v>1</v>
      </c>
      <c r="E22" s="20">
        <v>8</v>
      </c>
      <c r="F22" s="121" t="s">
        <v>125</v>
      </c>
      <c r="G22" s="121" t="s">
        <v>161</v>
      </c>
      <c r="H22" s="161" t="s">
        <v>126</v>
      </c>
      <c r="I22" s="162">
        <v>99260000</v>
      </c>
      <c r="J22" s="162">
        <v>99260000</v>
      </c>
      <c r="K22" s="197">
        <v>19856491</v>
      </c>
    </row>
    <row r="23" spans="1:11" s="2" customFormat="1" ht="12.75">
      <c r="A23" s="89">
        <v>45</v>
      </c>
      <c r="B23" s="109" t="s">
        <v>17</v>
      </c>
      <c r="C23" s="8">
        <v>2</v>
      </c>
      <c r="D23" s="8">
        <v>1</v>
      </c>
      <c r="E23" s="8">
        <v>8</v>
      </c>
      <c r="F23" s="37" t="s">
        <v>36</v>
      </c>
      <c r="G23" s="37" t="s">
        <v>161</v>
      </c>
      <c r="H23" s="99" t="s">
        <v>49</v>
      </c>
      <c r="I23" s="93">
        <v>5700000</v>
      </c>
      <c r="J23" s="93">
        <v>5700000</v>
      </c>
      <c r="K23" s="60">
        <v>1007287</v>
      </c>
    </row>
    <row r="24" spans="1:11" s="2" customFormat="1" ht="12.75">
      <c r="A24" s="89">
        <v>45</v>
      </c>
      <c r="B24" s="109" t="s">
        <v>17</v>
      </c>
      <c r="C24" s="8">
        <v>2</v>
      </c>
      <c r="D24" s="8">
        <v>1</v>
      </c>
      <c r="E24" s="8">
        <v>8</v>
      </c>
      <c r="F24" s="37" t="s">
        <v>37</v>
      </c>
      <c r="G24" s="37" t="s">
        <v>161</v>
      </c>
      <c r="H24" s="99" t="s">
        <v>50</v>
      </c>
      <c r="I24" s="93">
        <v>3000000</v>
      </c>
      <c r="J24" s="93">
        <v>3000000</v>
      </c>
      <c r="K24" s="60">
        <v>527753</v>
      </c>
    </row>
    <row r="25" spans="1:11" s="2" customFormat="1" ht="12.75">
      <c r="A25" s="89">
        <v>45</v>
      </c>
      <c r="B25" s="109" t="s">
        <v>17</v>
      </c>
      <c r="C25" s="8">
        <v>2</v>
      </c>
      <c r="D25" s="8">
        <v>1</v>
      </c>
      <c r="E25" s="8">
        <v>8</v>
      </c>
      <c r="F25" s="37" t="s">
        <v>38</v>
      </c>
      <c r="G25" s="37" t="s">
        <v>161</v>
      </c>
      <c r="H25" s="99" t="s">
        <v>51</v>
      </c>
      <c r="I25" s="93">
        <v>2200000</v>
      </c>
      <c r="J25" s="93">
        <v>2200000</v>
      </c>
      <c r="K25" s="60">
        <v>369318</v>
      </c>
    </row>
    <row r="26" spans="1:11" s="2" customFormat="1" ht="12.75">
      <c r="A26" s="89">
        <v>45</v>
      </c>
      <c r="B26" s="109" t="s">
        <v>17</v>
      </c>
      <c r="C26" s="8">
        <v>2</v>
      </c>
      <c r="D26" s="8">
        <v>1</v>
      </c>
      <c r="E26" s="8">
        <v>8</v>
      </c>
      <c r="F26" s="37" t="s">
        <v>39</v>
      </c>
      <c r="G26" s="37" t="s">
        <v>161</v>
      </c>
      <c r="H26" s="99" t="s">
        <v>18</v>
      </c>
      <c r="I26" s="93">
        <v>23500000</v>
      </c>
      <c r="J26" s="93">
        <v>23500000</v>
      </c>
      <c r="K26" s="60">
        <v>4665181</v>
      </c>
    </row>
    <row r="27" spans="1:11" s="2" customFormat="1" ht="12.75">
      <c r="A27" s="89">
        <v>45</v>
      </c>
      <c r="B27" s="109" t="s">
        <v>17</v>
      </c>
      <c r="C27" s="8">
        <v>2</v>
      </c>
      <c r="D27" s="8">
        <v>1</v>
      </c>
      <c r="E27" s="8">
        <v>8</v>
      </c>
      <c r="F27" s="37" t="s">
        <v>40</v>
      </c>
      <c r="G27" s="37" t="s">
        <v>161</v>
      </c>
      <c r="H27" s="99" t="s">
        <v>57</v>
      </c>
      <c r="I27" s="93">
        <v>2100000</v>
      </c>
      <c r="J27" s="93">
        <v>2100000</v>
      </c>
      <c r="K27" s="60">
        <v>301500</v>
      </c>
    </row>
    <row r="28" spans="1:11" s="2" customFormat="1" ht="12.75">
      <c r="A28" s="89">
        <v>45</v>
      </c>
      <c r="B28" s="109" t="s">
        <v>17</v>
      </c>
      <c r="C28" s="8">
        <v>2</v>
      </c>
      <c r="D28" s="8">
        <v>1</v>
      </c>
      <c r="E28" s="8">
        <v>8</v>
      </c>
      <c r="F28" s="124" t="s">
        <v>41</v>
      </c>
      <c r="G28" s="37" t="s">
        <v>161</v>
      </c>
      <c r="H28" s="123" t="s">
        <v>92</v>
      </c>
      <c r="I28" s="129">
        <f>+I29+I30+I31+I42+I43+I44+I45+I46</f>
        <v>167663000</v>
      </c>
      <c r="J28" s="58">
        <f>+J29+J30+J31+J42+J43+J44+J45+J46</f>
        <v>167663000</v>
      </c>
      <c r="K28" s="156">
        <f>+K29+K30+K31+K42+K43+K44+K45+K46</f>
        <v>20627803.11</v>
      </c>
    </row>
    <row r="29" spans="1:11" s="2" customFormat="1" ht="12.75">
      <c r="A29" s="89">
        <v>45</v>
      </c>
      <c r="B29" s="109" t="s">
        <v>17</v>
      </c>
      <c r="C29" s="8">
        <v>2</v>
      </c>
      <c r="D29" s="8">
        <v>1</v>
      </c>
      <c r="E29" s="8">
        <v>8</v>
      </c>
      <c r="F29" s="37" t="s">
        <v>85</v>
      </c>
      <c r="G29" s="37" t="s">
        <v>161</v>
      </c>
      <c r="H29" s="99" t="s">
        <v>91</v>
      </c>
      <c r="I29" s="93">
        <v>3100000</v>
      </c>
      <c r="J29" s="93">
        <v>3100000</v>
      </c>
      <c r="K29" s="60">
        <v>77016</v>
      </c>
    </row>
    <row r="30" spans="1:11" s="2" customFormat="1" ht="12.75">
      <c r="A30" s="89">
        <v>45</v>
      </c>
      <c r="B30" s="109" t="s">
        <v>17</v>
      </c>
      <c r="C30" s="8">
        <v>2</v>
      </c>
      <c r="D30" s="8">
        <v>1</v>
      </c>
      <c r="E30" s="8">
        <v>8</v>
      </c>
      <c r="F30" s="37" t="s">
        <v>86</v>
      </c>
      <c r="G30" s="37" t="s">
        <v>161</v>
      </c>
      <c r="H30" s="99" t="s">
        <v>93</v>
      </c>
      <c r="I30" s="93">
        <v>18900000</v>
      </c>
      <c r="J30" s="93">
        <v>18900000</v>
      </c>
      <c r="K30" s="60">
        <v>3999614.8</v>
      </c>
    </row>
    <row r="31" spans="1:11" s="2" customFormat="1" ht="12.75">
      <c r="A31" s="89">
        <v>45</v>
      </c>
      <c r="B31" s="109" t="s">
        <v>17</v>
      </c>
      <c r="C31" s="8">
        <v>2</v>
      </c>
      <c r="D31" s="8">
        <v>1</v>
      </c>
      <c r="E31" s="8">
        <v>8</v>
      </c>
      <c r="F31" s="124" t="s">
        <v>87</v>
      </c>
      <c r="G31" s="37" t="s">
        <v>161</v>
      </c>
      <c r="H31" s="123" t="s">
        <v>103</v>
      </c>
      <c r="I31" s="129">
        <f>SUM(I32:I41)</f>
        <v>17600000</v>
      </c>
      <c r="J31" s="58">
        <f>SUM(J32:J41)</f>
        <v>17600000</v>
      </c>
      <c r="K31" s="156">
        <f>SUM(K32:K41)</f>
        <v>383597</v>
      </c>
    </row>
    <row r="32" spans="1:11" s="2" customFormat="1" ht="12.75">
      <c r="A32" s="89">
        <v>45</v>
      </c>
      <c r="B32" s="109" t="s">
        <v>17</v>
      </c>
      <c r="C32" s="8">
        <v>2</v>
      </c>
      <c r="D32" s="8">
        <v>1</v>
      </c>
      <c r="E32" s="8">
        <v>8</v>
      </c>
      <c r="F32" s="127" t="s">
        <v>87</v>
      </c>
      <c r="G32" s="37" t="s">
        <v>161</v>
      </c>
      <c r="H32" s="126" t="s">
        <v>162</v>
      </c>
      <c r="I32" s="93">
        <v>8660000</v>
      </c>
      <c r="J32" s="93">
        <v>8660000</v>
      </c>
      <c r="K32" s="60">
        <v>145325</v>
      </c>
    </row>
    <row r="33" spans="1:11" s="2" customFormat="1" ht="12.75">
      <c r="A33" s="89">
        <v>45</v>
      </c>
      <c r="B33" s="109" t="s">
        <v>17</v>
      </c>
      <c r="C33" s="8">
        <v>2</v>
      </c>
      <c r="D33" s="8">
        <v>1</v>
      </c>
      <c r="E33" s="8">
        <v>8</v>
      </c>
      <c r="F33" s="37" t="s">
        <v>87</v>
      </c>
      <c r="G33" s="37" t="s">
        <v>102</v>
      </c>
      <c r="H33" s="99" t="s">
        <v>127</v>
      </c>
      <c r="I33" s="93">
        <v>500000</v>
      </c>
      <c r="J33" s="93">
        <v>500000</v>
      </c>
      <c r="K33" s="60">
        <v>29410</v>
      </c>
    </row>
    <row r="34" spans="1:11" s="2" customFormat="1" ht="12.75">
      <c r="A34" s="89">
        <v>45</v>
      </c>
      <c r="B34" s="109" t="s">
        <v>17</v>
      </c>
      <c r="C34" s="8">
        <v>2</v>
      </c>
      <c r="D34" s="8">
        <v>1</v>
      </c>
      <c r="E34" s="8">
        <v>8</v>
      </c>
      <c r="F34" s="37" t="s">
        <v>87</v>
      </c>
      <c r="G34" s="37" t="s">
        <v>101</v>
      </c>
      <c r="H34" s="99" t="s">
        <v>128</v>
      </c>
      <c r="I34" s="93">
        <v>4400000</v>
      </c>
      <c r="J34" s="93">
        <v>4400000</v>
      </c>
      <c r="K34" s="60">
        <v>40888</v>
      </c>
    </row>
    <row r="35" spans="1:11" s="2" customFormat="1" ht="12.75">
      <c r="A35" s="89">
        <v>45</v>
      </c>
      <c r="B35" s="109" t="s">
        <v>17</v>
      </c>
      <c r="C35" s="8">
        <v>2</v>
      </c>
      <c r="D35" s="8">
        <v>1</v>
      </c>
      <c r="E35" s="8">
        <v>8</v>
      </c>
      <c r="F35" s="37" t="s">
        <v>87</v>
      </c>
      <c r="G35" s="37" t="s">
        <v>100</v>
      </c>
      <c r="H35" s="99" t="s">
        <v>129</v>
      </c>
      <c r="I35" s="93">
        <v>500000</v>
      </c>
      <c r="J35" s="93">
        <v>500000</v>
      </c>
      <c r="K35" s="60">
        <v>10914</v>
      </c>
    </row>
    <row r="36" spans="1:11" s="2" customFormat="1" ht="12.75">
      <c r="A36" s="89">
        <v>45</v>
      </c>
      <c r="B36" s="109" t="s">
        <v>17</v>
      </c>
      <c r="C36" s="8">
        <v>2</v>
      </c>
      <c r="D36" s="8">
        <v>1</v>
      </c>
      <c r="E36" s="8">
        <v>8</v>
      </c>
      <c r="F36" s="37" t="s">
        <v>87</v>
      </c>
      <c r="G36" s="37" t="s">
        <v>104</v>
      </c>
      <c r="H36" s="99" t="s">
        <v>130</v>
      </c>
      <c r="I36" s="93">
        <v>1000000</v>
      </c>
      <c r="J36" s="93">
        <v>1000000</v>
      </c>
      <c r="K36" s="60">
        <v>20174</v>
      </c>
    </row>
    <row r="37" spans="1:11" s="2" customFormat="1" ht="12.75">
      <c r="A37" s="89">
        <v>45</v>
      </c>
      <c r="B37" s="109" t="s">
        <v>17</v>
      </c>
      <c r="C37" s="8">
        <v>2</v>
      </c>
      <c r="D37" s="8">
        <v>1</v>
      </c>
      <c r="E37" s="8">
        <v>8</v>
      </c>
      <c r="F37" s="37" t="s">
        <v>87</v>
      </c>
      <c r="G37" s="37" t="s">
        <v>105</v>
      </c>
      <c r="H37" s="99" t="s">
        <v>131</v>
      </c>
      <c r="I37" s="93">
        <v>0</v>
      </c>
      <c r="J37" s="93">
        <v>0</v>
      </c>
      <c r="K37" s="60">
        <v>88858</v>
      </c>
    </row>
    <row r="38" spans="1:11" s="2" customFormat="1" ht="12.75">
      <c r="A38" s="89">
        <v>45</v>
      </c>
      <c r="B38" s="109" t="s">
        <v>17</v>
      </c>
      <c r="C38" s="8">
        <v>2</v>
      </c>
      <c r="D38" s="8">
        <v>1</v>
      </c>
      <c r="E38" s="8">
        <v>8</v>
      </c>
      <c r="F38" s="37" t="s">
        <v>87</v>
      </c>
      <c r="G38" s="37" t="s">
        <v>106</v>
      </c>
      <c r="H38" s="99" t="s">
        <v>132</v>
      </c>
      <c r="I38" s="93">
        <v>1000000</v>
      </c>
      <c r="J38" s="93">
        <v>1000000</v>
      </c>
      <c r="K38" s="60">
        <v>41910</v>
      </c>
    </row>
    <row r="39" spans="1:11" s="2" customFormat="1" ht="12.75">
      <c r="A39" s="89">
        <v>45</v>
      </c>
      <c r="B39" s="109" t="s">
        <v>17</v>
      </c>
      <c r="C39" s="8">
        <v>2</v>
      </c>
      <c r="D39" s="8">
        <v>1</v>
      </c>
      <c r="E39" s="8">
        <v>8</v>
      </c>
      <c r="F39" s="37" t="s">
        <v>87</v>
      </c>
      <c r="G39" s="37" t="s">
        <v>107</v>
      </c>
      <c r="H39" s="99" t="s">
        <v>133</v>
      </c>
      <c r="I39" s="93">
        <v>20000</v>
      </c>
      <c r="J39" s="93">
        <v>20000</v>
      </c>
      <c r="K39" s="60">
        <v>0</v>
      </c>
    </row>
    <row r="40" spans="1:11" s="2" customFormat="1" ht="12.75">
      <c r="A40" s="89">
        <v>45</v>
      </c>
      <c r="B40" s="109" t="s">
        <v>17</v>
      </c>
      <c r="C40" s="8">
        <v>2</v>
      </c>
      <c r="D40" s="8">
        <v>1</v>
      </c>
      <c r="E40" s="8">
        <v>8</v>
      </c>
      <c r="F40" s="37" t="s">
        <v>87</v>
      </c>
      <c r="G40" s="37" t="s">
        <v>108</v>
      </c>
      <c r="H40" s="99" t="s">
        <v>134</v>
      </c>
      <c r="I40" s="93">
        <v>1200000</v>
      </c>
      <c r="J40" s="93">
        <v>1200000</v>
      </c>
      <c r="K40" s="60">
        <v>0</v>
      </c>
    </row>
    <row r="41" spans="1:11" s="2" customFormat="1" ht="12.75">
      <c r="A41" s="89">
        <v>45</v>
      </c>
      <c r="B41" s="109" t="s">
        <v>17</v>
      </c>
      <c r="C41" s="8">
        <v>2</v>
      </c>
      <c r="D41" s="8">
        <v>1</v>
      </c>
      <c r="E41" s="8">
        <v>8</v>
      </c>
      <c r="F41" s="37" t="s">
        <v>87</v>
      </c>
      <c r="G41" s="37" t="s">
        <v>109</v>
      </c>
      <c r="H41" s="99" t="s">
        <v>135</v>
      </c>
      <c r="I41" s="93">
        <v>320000</v>
      </c>
      <c r="J41" s="93">
        <v>320000</v>
      </c>
      <c r="K41" s="60">
        <v>6118</v>
      </c>
    </row>
    <row r="42" spans="1:11" s="2" customFormat="1" ht="12.75">
      <c r="A42" s="89">
        <v>45</v>
      </c>
      <c r="B42" s="109" t="s">
        <v>17</v>
      </c>
      <c r="C42" s="8">
        <v>2</v>
      </c>
      <c r="D42" s="8">
        <v>1</v>
      </c>
      <c r="E42" s="8">
        <v>8</v>
      </c>
      <c r="F42" s="37" t="s">
        <v>88</v>
      </c>
      <c r="G42" s="37" t="s">
        <v>161</v>
      </c>
      <c r="H42" s="99" t="s">
        <v>95</v>
      </c>
      <c r="I42" s="93">
        <v>3850000</v>
      </c>
      <c r="J42" s="93">
        <v>3850000</v>
      </c>
      <c r="K42" s="60">
        <v>930588.73</v>
      </c>
    </row>
    <row r="43" spans="1:11" s="2" customFormat="1" ht="13.5" thickBot="1">
      <c r="A43" s="96">
        <v>45</v>
      </c>
      <c r="B43" s="151" t="s">
        <v>17</v>
      </c>
      <c r="C43" s="34">
        <v>2</v>
      </c>
      <c r="D43" s="34">
        <v>1</v>
      </c>
      <c r="E43" s="34">
        <v>8</v>
      </c>
      <c r="F43" s="40" t="s">
        <v>88</v>
      </c>
      <c r="G43" s="40" t="s">
        <v>100</v>
      </c>
      <c r="H43" s="152" t="s">
        <v>163</v>
      </c>
      <c r="I43" s="157">
        <v>150000</v>
      </c>
      <c r="J43" s="157">
        <v>150000</v>
      </c>
      <c r="K43" s="158">
        <v>145588</v>
      </c>
    </row>
    <row r="44" spans="1:11" s="2" customFormat="1" ht="12.75">
      <c r="A44" s="114">
        <v>45</v>
      </c>
      <c r="B44" s="153" t="s">
        <v>17</v>
      </c>
      <c r="C44" s="154">
        <v>2</v>
      </c>
      <c r="D44" s="154">
        <v>1</v>
      </c>
      <c r="E44" s="154">
        <v>8</v>
      </c>
      <c r="F44" s="155" t="s">
        <v>89</v>
      </c>
      <c r="G44" s="155" t="s">
        <v>161</v>
      </c>
      <c r="H44" s="98" t="s">
        <v>96</v>
      </c>
      <c r="I44" s="92">
        <v>5500000</v>
      </c>
      <c r="J44" s="92">
        <v>5500000</v>
      </c>
      <c r="K44" s="159">
        <v>785338.8</v>
      </c>
    </row>
    <row r="45" spans="1:11" s="2" customFormat="1" ht="12.75">
      <c r="A45" s="89">
        <v>45</v>
      </c>
      <c r="B45" s="109" t="s">
        <v>17</v>
      </c>
      <c r="C45" s="8">
        <v>2</v>
      </c>
      <c r="D45" s="8">
        <v>1</v>
      </c>
      <c r="E45" s="8">
        <v>8</v>
      </c>
      <c r="F45" s="37" t="s">
        <v>90</v>
      </c>
      <c r="G45" s="37" t="s">
        <v>161</v>
      </c>
      <c r="H45" s="99" t="s">
        <v>97</v>
      </c>
      <c r="I45" s="93">
        <v>3400000</v>
      </c>
      <c r="J45" s="93">
        <v>3400000</v>
      </c>
      <c r="K45" s="60">
        <v>755453.9</v>
      </c>
    </row>
    <row r="46" spans="1:11" s="2" customFormat="1" ht="12.75">
      <c r="A46" s="89">
        <v>45</v>
      </c>
      <c r="B46" s="109" t="s">
        <v>17</v>
      </c>
      <c r="C46" s="8">
        <v>2</v>
      </c>
      <c r="D46" s="8">
        <v>1</v>
      </c>
      <c r="E46" s="8">
        <v>8</v>
      </c>
      <c r="F46" s="124" t="s">
        <v>78</v>
      </c>
      <c r="G46" s="37" t="s">
        <v>161</v>
      </c>
      <c r="H46" s="123" t="s">
        <v>136</v>
      </c>
      <c r="I46" s="129">
        <f>SUM(I47:I62)</f>
        <v>115163000</v>
      </c>
      <c r="J46" s="58">
        <f>SUM(J47:J62)</f>
        <v>115163000</v>
      </c>
      <c r="K46" s="156">
        <f>SUM(K47:K62)</f>
        <v>13550605.879999999</v>
      </c>
    </row>
    <row r="47" spans="1:11" s="2" customFormat="1" ht="12.75">
      <c r="A47" s="89">
        <v>45</v>
      </c>
      <c r="B47" s="109" t="s">
        <v>17</v>
      </c>
      <c r="C47" s="8">
        <v>2</v>
      </c>
      <c r="D47" s="8">
        <v>1</v>
      </c>
      <c r="E47" s="8">
        <v>8</v>
      </c>
      <c r="F47" s="127" t="s">
        <v>78</v>
      </c>
      <c r="G47" s="37" t="s">
        <v>161</v>
      </c>
      <c r="H47" s="126" t="s">
        <v>164</v>
      </c>
      <c r="I47" s="93">
        <v>2450000</v>
      </c>
      <c r="J47" s="93">
        <v>2450000</v>
      </c>
      <c r="K47" s="60">
        <v>319840.1</v>
      </c>
    </row>
    <row r="48" spans="1:11" s="2" customFormat="1" ht="12.75">
      <c r="A48" s="89">
        <v>45</v>
      </c>
      <c r="B48" s="109" t="s">
        <v>17</v>
      </c>
      <c r="C48" s="8">
        <v>2</v>
      </c>
      <c r="D48" s="8">
        <v>1</v>
      </c>
      <c r="E48" s="8">
        <v>8</v>
      </c>
      <c r="F48" s="37" t="s">
        <v>78</v>
      </c>
      <c r="G48" s="37" t="s">
        <v>102</v>
      </c>
      <c r="H48" s="99" t="s">
        <v>137</v>
      </c>
      <c r="I48" s="93">
        <v>1150000</v>
      </c>
      <c r="J48" s="93">
        <v>1150000</v>
      </c>
      <c r="K48" s="60">
        <v>187770.4</v>
      </c>
    </row>
    <row r="49" spans="1:11" s="2" customFormat="1" ht="12.75">
      <c r="A49" s="89">
        <v>45</v>
      </c>
      <c r="B49" s="109" t="s">
        <v>17</v>
      </c>
      <c r="C49" s="8">
        <v>2</v>
      </c>
      <c r="D49" s="8">
        <v>1</v>
      </c>
      <c r="E49" s="8">
        <v>8</v>
      </c>
      <c r="F49" s="37" t="s">
        <v>78</v>
      </c>
      <c r="G49" s="37" t="s">
        <v>104</v>
      </c>
      <c r="H49" s="99" t="s">
        <v>138</v>
      </c>
      <c r="I49" s="93">
        <v>32513000</v>
      </c>
      <c r="J49" s="93">
        <v>32513000</v>
      </c>
      <c r="K49" s="60">
        <v>741423.15</v>
      </c>
    </row>
    <row r="50" spans="1:11" s="2" customFormat="1" ht="12.75">
      <c r="A50" s="89">
        <v>45</v>
      </c>
      <c r="B50" s="109" t="s">
        <v>17</v>
      </c>
      <c r="C50" s="8">
        <v>2</v>
      </c>
      <c r="D50" s="8">
        <v>1</v>
      </c>
      <c r="E50" s="8">
        <v>8</v>
      </c>
      <c r="F50" s="37" t="s">
        <v>78</v>
      </c>
      <c r="G50" s="37" t="s">
        <v>110</v>
      </c>
      <c r="H50" s="99" t="s">
        <v>139</v>
      </c>
      <c r="I50" s="93">
        <v>40400000</v>
      </c>
      <c r="J50" s="93">
        <v>40400000</v>
      </c>
      <c r="K50" s="60">
        <v>3207647.8</v>
      </c>
    </row>
    <row r="51" spans="1:11" s="2" customFormat="1" ht="12.75">
      <c r="A51" s="89">
        <v>45</v>
      </c>
      <c r="B51" s="109" t="s">
        <v>17</v>
      </c>
      <c r="C51" s="8">
        <v>2</v>
      </c>
      <c r="D51" s="8">
        <v>1</v>
      </c>
      <c r="E51" s="8">
        <v>8</v>
      </c>
      <c r="F51" s="37" t="s">
        <v>78</v>
      </c>
      <c r="G51" s="37" t="s">
        <v>159</v>
      </c>
      <c r="H51" s="99" t="s">
        <v>91</v>
      </c>
      <c r="I51" s="93">
        <v>2100000</v>
      </c>
      <c r="J51" s="93">
        <v>2100000</v>
      </c>
      <c r="K51" s="60">
        <v>0</v>
      </c>
    </row>
    <row r="52" spans="1:11" s="2" customFormat="1" ht="12.75">
      <c r="A52" s="89">
        <v>45</v>
      </c>
      <c r="B52" s="109" t="s">
        <v>17</v>
      </c>
      <c r="C52" s="8">
        <v>2</v>
      </c>
      <c r="D52" s="8">
        <v>1</v>
      </c>
      <c r="E52" s="8">
        <v>8</v>
      </c>
      <c r="F52" s="37" t="s">
        <v>78</v>
      </c>
      <c r="G52" s="37" t="s">
        <v>111</v>
      </c>
      <c r="H52" s="99" t="s">
        <v>140</v>
      </c>
      <c r="I52" s="93">
        <v>0</v>
      </c>
      <c r="J52" s="93">
        <v>0</v>
      </c>
      <c r="K52" s="60">
        <v>1480500.83</v>
      </c>
    </row>
    <row r="53" spans="1:11" s="2" customFormat="1" ht="12.75">
      <c r="A53" s="89">
        <v>45</v>
      </c>
      <c r="B53" s="109" t="s">
        <v>17</v>
      </c>
      <c r="C53" s="8">
        <v>2</v>
      </c>
      <c r="D53" s="8">
        <v>1</v>
      </c>
      <c r="E53" s="8">
        <v>8</v>
      </c>
      <c r="F53" s="37" t="s">
        <v>78</v>
      </c>
      <c r="G53" s="37" t="s">
        <v>112</v>
      </c>
      <c r="H53" s="99" t="s">
        <v>141</v>
      </c>
      <c r="I53" s="93">
        <v>0</v>
      </c>
      <c r="J53" s="93">
        <v>0</v>
      </c>
      <c r="K53" s="60">
        <v>114508.7</v>
      </c>
    </row>
    <row r="54" spans="1:11" s="2" customFormat="1" ht="12.75">
      <c r="A54" s="89">
        <v>45</v>
      </c>
      <c r="B54" s="109" t="s">
        <v>17</v>
      </c>
      <c r="C54" s="8">
        <v>2</v>
      </c>
      <c r="D54" s="8">
        <v>1</v>
      </c>
      <c r="E54" s="8">
        <v>8</v>
      </c>
      <c r="F54" s="37" t="s">
        <v>78</v>
      </c>
      <c r="G54" s="37" t="s">
        <v>113</v>
      </c>
      <c r="H54" s="99" t="s">
        <v>142</v>
      </c>
      <c r="I54" s="93">
        <v>3000000</v>
      </c>
      <c r="J54" s="93">
        <v>3000000</v>
      </c>
      <c r="K54" s="60">
        <v>1348085.4</v>
      </c>
    </row>
    <row r="55" spans="1:11" s="2" customFormat="1" ht="12.75">
      <c r="A55" s="89">
        <v>45</v>
      </c>
      <c r="B55" s="109" t="s">
        <v>17</v>
      </c>
      <c r="C55" s="8">
        <v>2</v>
      </c>
      <c r="D55" s="8">
        <v>1</v>
      </c>
      <c r="E55" s="8">
        <v>8</v>
      </c>
      <c r="F55" s="37" t="s">
        <v>78</v>
      </c>
      <c r="G55" s="37" t="s">
        <v>114</v>
      </c>
      <c r="H55" s="99" t="s">
        <v>143</v>
      </c>
      <c r="I55" s="93">
        <v>200000</v>
      </c>
      <c r="J55" s="93">
        <v>200000</v>
      </c>
      <c r="K55" s="60">
        <v>6271</v>
      </c>
    </row>
    <row r="56" spans="1:11" s="2" customFormat="1" ht="12.75">
      <c r="A56" s="89">
        <v>45</v>
      </c>
      <c r="B56" s="109" t="s">
        <v>17</v>
      </c>
      <c r="C56" s="8">
        <v>2</v>
      </c>
      <c r="D56" s="8">
        <v>1</v>
      </c>
      <c r="E56" s="8">
        <v>8</v>
      </c>
      <c r="F56" s="37" t="s">
        <v>78</v>
      </c>
      <c r="G56" s="37" t="s">
        <v>109</v>
      </c>
      <c r="H56" s="99" t="s">
        <v>144</v>
      </c>
      <c r="I56" s="93">
        <v>1300000</v>
      </c>
      <c r="J56" s="93">
        <v>1300000</v>
      </c>
      <c r="K56" s="60">
        <v>245199</v>
      </c>
    </row>
    <row r="57" spans="1:11" s="2" customFormat="1" ht="12.75">
      <c r="A57" s="89">
        <v>45</v>
      </c>
      <c r="B57" s="109" t="s">
        <v>17</v>
      </c>
      <c r="C57" s="8">
        <v>2</v>
      </c>
      <c r="D57" s="8">
        <v>1</v>
      </c>
      <c r="E57" s="8">
        <v>8</v>
      </c>
      <c r="F57" s="37" t="s">
        <v>78</v>
      </c>
      <c r="G57" s="37" t="s">
        <v>115</v>
      </c>
      <c r="H57" s="99" t="s">
        <v>145</v>
      </c>
      <c r="I57" s="93">
        <v>25000000</v>
      </c>
      <c r="J57" s="93">
        <v>25000000</v>
      </c>
      <c r="K57" s="60">
        <v>1166235.5</v>
      </c>
    </row>
    <row r="58" spans="1:11" s="2" customFormat="1" ht="12.75">
      <c r="A58" s="89">
        <v>45</v>
      </c>
      <c r="B58" s="109" t="s">
        <v>17</v>
      </c>
      <c r="C58" s="8">
        <v>2</v>
      </c>
      <c r="D58" s="8">
        <v>1</v>
      </c>
      <c r="E58" s="8">
        <v>8</v>
      </c>
      <c r="F58" s="37" t="s">
        <v>78</v>
      </c>
      <c r="G58" s="37" t="s">
        <v>160</v>
      </c>
      <c r="H58" s="99" t="s">
        <v>165</v>
      </c>
      <c r="I58" s="93">
        <v>50000</v>
      </c>
      <c r="J58" s="93">
        <v>50000</v>
      </c>
      <c r="K58" s="60">
        <v>0</v>
      </c>
    </row>
    <row r="59" spans="1:11" s="2" customFormat="1" ht="12.75">
      <c r="A59" s="89">
        <v>45</v>
      </c>
      <c r="B59" s="109" t="s">
        <v>17</v>
      </c>
      <c r="C59" s="8">
        <v>2</v>
      </c>
      <c r="D59" s="8">
        <v>1</v>
      </c>
      <c r="E59" s="8">
        <v>8</v>
      </c>
      <c r="F59" s="37" t="s">
        <v>78</v>
      </c>
      <c r="G59" s="37" t="s">
        <v>116</v>
      </c>
      <c r="H59" s="99" t="s">
        <v>146</v>
      </c>
      <c r="I59" s="93">
        <v>500000</v>
      </c>
      <c r="J59" s="93">
        <v>500000</v>
      </c>
      <c r="K59" s="60">
        <v>0</v>
      </c>
    </row>
    <row r="60" spans="1:11" s="2" customFormat="1" ht="12.75">
      <c r="A60" s="89">
        <v>45</v>
      </c>
      <c r="B60" s="109" t="s">
        <v>17</v>
      </c>
      <c r="C60" s="8">
        <v>2</v>
      </c>
      <c r="D60" s="8">
        <v>1</v>
      </c>
      <c r="E60" s="8">
        <v>8</v>
      </c>
      <c r="F60" s="37" t="s">
        <v>78</v>
      </c>
      <c r="G60" s="37" t="s">
        <v>117</v>
      </c>
      <c r="H60" s="99" t="s">
        <v>147</v>
      </c>
      <c r="I60" s="93">
        <v>0</v>
      </c>
      <c r="J60" s="93">
        <v>0</v>
      </c>
      <c r="K60" s="60">
        <v>62707</v>
      </c>
    </row>
    <row r="61" spans="1:11" s="2" customFormat="1" ht="12.75">
      <c r="A61" s="89">
        <v>45</v>
      </c>
      <c r="B61" s="109" t="s">
        <v>17</v>
      </c>
      <c r="C61" s="8">
        <v>2</v>
      </c>
      <c r="D61" s="8">
        <v>1</v>
      </c>
      <c r="E61" s="8">
        <v>8</v>
      </c>
      <c r="F61" s="37" t="s">
        <v>78</v>
      </c>
      <c r="G61" s="37" t="s">
        <v>118</v>
      </c>
      <c r="H61" s="99" t="s">
        <v>148</v>
      </c>
      <c r="I61" s="93">
        <v>6500000</v>
      </c>
      <c r="J61" s="93">
        <v>6500000</v>
      </c>
      <c r="K61" s="60">
        <v>4293393</v>
      </c>
    </row>
    <row r="62" spans="1:11" s="2" customFormat="1" ht="12.75">
      <c r="A62" s="89">
        <v>45</v>
      </c>
      <c r="B62" s="109" t="s">
        <v>17</v>
      </c>
      <c r="C62" s="8">
        <v>2</v>
      </c>
      <c r="D62" s="8">
        <v>1</v>
      </c>
      <c r="E62" s="8">
        <v>8</v>
      </c>
      <c r="F62" s="37" t="s">
        <v>78</v>
      </c>
      <c r="G62" s="37" t="s">
        <v>149</v>
      </c>
      <c r="H62" s="99" t="s">
        <v>150</v>
      </c>
      <c r="I62" s="93">
        <v>0</v>
      </c>
      <c r="J62" s="93">
        <v>0</v>
      </c>
      <c r="K62" s="60">
        <v>377024</v>
      </c>
    </row>
    <row r="63" spans="1:11" s="2" customFormat="1" ht="12.75">
      <c r="A63" s="89">
        <v>45</v>
      </c>
      <c r="B63" s="109" t="s">
        <v>17</v>
      </c>
      <c r="C63" s="8">
        <v>2</v>
      </c>
      <c r="D63" s="8">
        <v>1</v>
      </c>
      <c r="E63" s="8">
        <v>8</v>
      </c>
      <c r="F63" s="37" t="s">
        <v>42</v>
      </c>
      <c r="G63" s="37" t="s">
        <v>112</v>
      </c>
      <c r="H63" s="99" t="s">
        <v>151</v>
      </c>
      <c r="I63" s="93">
        <v>100000000</v>
      </c>
      <c r="J63" s="93">
        <v>100000000</v>
      </c>
      <c r="K63" s="60">
        <v>0</v>
      </c>
    </row>
    <row r="64" spans="1:11" s="2" customFormat="1" ht="12.75">
      <c r="A64" s="89">
        <v>45</v>
      </c>
      <c r="B64" s="109" t="s">
        <v>17</v>
      </c>
      <c r="C64" s="8">
        <v>2</v>
      </c>
      <c r="D64" s="8">
        <v>1</v>
      </c>
      <c r="E64" s="8">
        <v>8</v>
      </c>
      <c r="F64" s="124" t="s">
        <v>43</v>
      </c>
      <c r="G64" s="124" t="s">
        <v>161</v>
      </c>
      <c r="H64" s="123" t="s">
        <v>119</v>
      </c>
      <c r="I64" s="129">
        <f>SUM(I65:I70)</f>
        <v>51800000</v>
      </c>
      <c r="J64" s="58">
        <f>SUM(J65:J70)</f>
        <v>51800000</v>
      </c>
      <c r="K64" s="156">
        <f>SUM(K65:K70)</f>
        <v>6405880.3</v>
      </c>
    </row>
    <row r="65" spans="1:11" s="2" customFormat="1" ht="12.75">
      <c r="A65" s="89">
        <v>45</v>
      </c>
      <c r="B65" s="109" t="s">
        <v>17</v>
      </c>
      <c r="C65" s="8">
        <v>2</v>
      </c>
      <c r="D65" s="8">
        <v>1</v>
      </c>
      <c r="E65" s="8">
        <v>8</v>
      </c>
      <c r="F65" s="37" t="s">
        <v>43</v>
      </c>
      <c r="G65" s="37" t="s">
        <v>105</v>
      </c>
      <c r="H65" s="99" t="s">
        <v>152</v>
      </c>
      <c r="I65" s="93">
        <v>0</v>
      </c>
      <c r="J65" s="93">
        <v>0</v>
      </c>
      <c r="K65" s="60">
        <v>19000</v>
      </c>
    </row>
    <row r="66" spans="1:11" s="2" customFormat="1" ht="12.75">
      <c r="A66" s="89">
        <v>45</v>
      </c>
      <c r="B66" s="109" t="s">
        <v>17</v>
      </c>
      <c r="C66" s="8">
        <v>2</v>
      </c>
      <c r="D66" s="8">
        <v>1</v>
      </c>
      <c r="E66" s="8">
        <v>8</v>
      </c>
      <c r="F66" s="37" t="s">
        <v>43</v>
      </c>
      <c r="G66" s="37" t="s">
        <v>112</v>
      </c>
      <c r="H66" s="99" t="s">
        <v>153</v>
      </c>
      <c r="I66" s="93">
        <v>1000000</v>
      </c>
      <c r="J66" s="93">
        <v>1000000</v>
      </c>
      <c r="K66" s="60">
        <v>0</v>
      </c>
    </row>
    <row r="67" spans="1:11" s="2" customFormat="1" ht="12.75">
      <c r="A67" s="89">
        <v>45</v>
      </c>
      <c r="B67" s="109" t="s">
        <v>17</v>
      </c>
      <c r="C67" s="8">
        <v>2</v>
      </c>
      <c r="D67" s="8">
        <v>1</v>
      </c>
      <c r="E67" s="8">
        <v>8</v>
      </c>
      <c r="F67" s="37" t="s">
        <v>43</v>
      </c>
      <c r="G67" s="37" t="s">
        <v>108</v>
      </c>
      <c r="H67" s="99" t="s">
        <v>158</v>
      </c>
      <c r="I67" s="93">
        <v>400000</v>
      </c>
      <c r="J67" s="93">
        <v>400000</v>
      </c>
      <c r="K67" s="60">
        <v>0</v>
      </c>
    </row>
    <row r="68" spans="1:11" s="2" customFormat="1" ht="12.75">
      <c r="A68" s="89">
        <v>45</v>
      </c>
      <c r="B68" s="109" t="s">
        <v>17</v>
      </c>
      <c r="C68" s="8">
        <v>2</v>
      </c>
      <c r="D68" s="8">
        <v>1</v>
      </c>
      <c r="E68" s="8">
        <v>8</v>
      </c>
      <c r="F68" s="37" t="s">
        <v>43</v>
      </c>
      <c r="G68" s="37" t="s">
        <v>113</v>
      </c>
      <c r="H68" s="99" t="s">
        <v>154</v>
      </c>
      <c r="I68" s="93">
        <v>50000000</v>
      </c>
      <c r="J68" s="93">
        <v>50000000</v>
      </c>
      <c r="K68" s="60">
        <v>6185590.3</v>
      </c>
    </row>
    <row r="69" spans="1:11" s="2" customFormat="1" ht="12.75">
      <c r="A69" s="89">
        <v>45</v>
      </c>
      <c r="B69" s="109" t="s">
        <v>17</v>
      </c>
      <c r="C69" s="8">
        <v>2</v>
      </c>
      <c r="D69" s="8">
        <v>1</v>
      </c>
      <c r="E69" s="8">
        <v>8</v>
      </c>
      <c r="F69" s="37" t="s">
        <v>43</v>
      </c>
      <c r="G69" s="37" t="s">
        <v>114</v>
      </c>
      <c r="H69" s="99" t="s">
        <v>155</v>
      </c>
      <c r="I69" s="93">
        <v>200000</v>
      </c>
      <c r="J69" s="93">
        <v>200000</v>
      </c>
      <c r="K69" s="60">
        <v>87290</v>
      </c>
    </row>
    <row r="70" spans="1:11" s="2" customFormat="1" ht="13.5" thickBot="1">
      <c r="A70" s="90">
        <v>45</v>
      </c>
      <c r="B70" s="113" t="s">
        <v>17</v>
      </c>
      <c r="C70" s="70">
        <v>2</v>
      </c>
      <c r="D70" s="70">
        <v>1</v>
      </c>
      <c r="E70" s="70">
        <v>8</v>
      </c>
      <c r="F70" s="41" t="s">
        <v>43</v>
      </c>
      <c r="G70" s="41" t="s">
        <v>116</v>
      </c>
      <c r="H70" s="100" t="s">
        <v>156</v>
      </c>
      <c r="I70" s="94">
        <v>200000</v>
      </c>
      <c r="J70" s="94">
        <v>200000</v>
      </c>
      <c r="K70" s="69">
        <v>114000</v>
      </c>
    </row>
    <row r="71" spans="1:11" s="2" customFormat="1" ht="13.5" thickBot="1">
      <c r="A71" s="191">
        <v>45</v>
      </c>
      <c r="B71" s="192" t="s">
        <v>17</v>
      </c>
      <c r="C71" s="193">
        <v>2</v>
      </c>
      <c r="D71" s="193">
        <v>1</v>
      </c>
      <c r="E71" s="193">
        <v>8</v>
      </c>
      <c r="F71" s="194" t="s">
        <v>170</v>
      </c>
      <c r="G71" s="194"/>
      <c r="H71" s="195" t="s">
        <v>171</v>
      </c>
      <c r="I71" s="196">
        <f>SUM(I72:I75)</f>
        <v>23700000</v>
      </c>
      <c r="J71" s="196">
        <f>SUM(J72:J75)</f>
        <v>23700000</v>
      </c>
      <c r="K71" s="163">
        <f>SUM(K72:K75)</f>
        <v>369820</v>
      </c>
    </row>
    <row r="72" spans="1:11" s="2" customFormat="1" ht="12.75">
      <c r="A72" s="32">
        <v>45</v>
      </c>
      <c r="B72" s="190" t="s">
        <v>17</v>
      </c>
      <c r="C72" s="20">
        <v>2</v>
      </c>
      <c r="D72" s="20">
        <v>1</v>
      </c>
      <c r="E72" s="20">
        <v>8</v>
      </c>
      <c r="F72" s="121" t="s">
        <v>44</v>
      </c>
      <c r="G72" s="121" t="s">
        <v>100</v>
      </c>
      <c r="H72" s="161" t="s">
        <v>157</v>
      </c>
      <c r="I72" s="162">
        <v>3500000</v>
      </c>
      <c r="J72" s="162">
        <v>3500000</v>
      </c>
      <c r="K72" s="59">
        <v>95217</v>
      </c>
    </row>
    <row r="73" spans="1:11" s="2" customFormat="1" ht="12.75">
      <c r="A73" s="89">
        <v>45</v>
      </c>
      <c r="B73" s="109" t="s">
        <v>17</v>
      </c>
      <c r="C73" s="8">
        <v>2</v>
      </c>
      <c r="D73" s="8">
        <v>1</v>
      </c>
      <c r="E73" s="8">
        <v>8</v>
      </c>
      <c r="F73" s="37" t="s">
        <v>45</v>
      </c>
      <c r="G73" s="37" t="s">
        <v>161</v>
      </c>
      <c r="H73" s="99" t="s">
        <v>54</v>
      </c>
      <c r="I73" s="93">
        <v>6500000</v>
      </c>
      <c r="J73" s="93">
        <v>6500000</v>
      </c>
      <c r="K73" s="60">
        <v>274603</v>
      </c>
    </row>
    <row r="74" spans="1:11" s="2" customFormat="1" ht="12.75">
      <c r="A74" s="89">
        <v>45</v>
      </c>
      <c r="B74" s="109" t="s">
        <v>17</v>
      </c>
      <c r="C74" s="8">
        <v>2</v>
      </c>
      <c r="D74" s="8">
        <v>1</v>
      </c>
      <c r="E74" s="8">
        <v>8</v>
      </c>
      <c r="F74" s="37" t="s">
        <v>46</v>
      </c>
      <c r="G74" s="37" t="s">
        <v>161</v>
      </c>
      <c r="H74" s="99" t="s">
        <v>55</v>
      </c>
      <c r="I74" s="93">
        <v>10000000</v>
      </c>
      <c r="J74" s="93">
        <v>10000000</v>
      </c>
      <c r="K74" s="60">
        <v>0</v>
      </c>
    </row>
    <row r="75" spans="1:11" s="2" customFormat="1" ht="14.25" customHeight="1" thickBot="1">
      <c r="A75" s="90">
        <v>45</v>
      </c>
      <c r="B75" s="109" t="s">
        <v>17</v>
      </c>
      <c r="C75" s="27">
        <v>2</v>
      </c>
      <c r="D75" s="27">
        <v>1</v>
      </c>
      <c r="E75" s="27">
        <v>8</v>
      </c>
      <c r="F75" s="41" t="s">
        <v>47</v>
      </c>
      <c r="G75" s="41" t="s">
        <v>161</v>
      </c>
      <c r="H75" s="100" t="s">
        <v>56</v>
      </c>
      <c r="I75" s="94">
        <v>3700000</v>
      </c>
      <c r="J75" s="94">
        <v>3700000</v>
      </c>
      <c r="K75" s="69">
        <v>0</v>
      </c>
    </row>
    <row r="76" spans="1:11" s="2" customFormat="1" ht="18" customHeight="1" thickBot="1">
      <c r="A76" s="110"/>
      <c r="B76" s="3"/>
      <c r="C76" s="3"/>
      <c r="D76" s="66" t="s">
        <v>8</v>
      </c>
      <c r="E76" s="3"/>
      <c r="F76" s="64"/>
      <c r="G76" s="23"/>
      <c r="H76" s="77"/>
      <c r="I76" s="163">
        <f>SUM(I22:I75)-I28-I31-I46-I64-I71</f>
        <v>478923000</v>
      </c>
      <c r="J76" s="163">
        <f>SUM(J22:J75)-J28-J31-J46-J64-J71</f>
        <v>478923000</v>
      </c>
      <c r="K76" s="170">
        <f>SUM(K22:K75)-K28-K31-K46-K64-K71</f>
        <v>54131033.41</v>
      </c>
    </row>
    <row r="77" spans="2:11" s="2" customFormat="1" ht="16.5" customHeight="1">
      <c r="B77" s="122"/>
      <c r="D77" s="122"/>
      <c r="E77" s="122"/>
      <c r="G77" s="6"/>
      <c r="I77" s="9"/>
      <c r="K77" s="14"/>
    </row>
    <row r="78" spans="2:9" s="2" customFormat="1" ht="16.5" customHeight="1">
      <c r="B78" s="122"/>
      <c r="D78" s="122"/>
      <c r="E78" s="122"/>
      <c r="G78" s="6"/>
      <c r="I78" s="9"/>
    </row>
    <row r="79" spans="2:9" s="2" customFormat="1" ht="16.5" customHeight="1">
      <c r="B79" s="122"/>
      <c r="D79" s="122"/>
      <c r="E79" s="122"/>
      <c r="G79" s="6"/>
      <c r="I79" s="9"/>
    </row>
    <row r="80" spans="2:9" s="2" customFormat="1" ht="16.5" customHeight="1">
      <c r="B80" s="122"/>
      <c r="D80" s="122"/>
      <c r="E80" s="122"/>
      <c r="G80" s="6"/>
      <c r="I80" s="9"/>
    </row>
    <row r="81" spans="2:9" s="2" customFormat="1" ht="16.5" customHeight="1">
      <c r="B81" s="122"/>
      <c r="D81" s="122"/>
      <c r="E81" s="122"/>
      <c r="G81" s="6"/>
      <c r="I81" s="9"/>
    </row>
    <row r="82" spans="2:9" s="2" customFormat="1" ht="16.5" customHeight="1">
      <c r="B82" s="122"/>
      <c r="D82" s="122"/>
      <c r="E82" s="122"/>
      <c r="G82" s="6"/>
      <c r="I82" s="9"/>
    </row>
    <row r="83" spans="2:9" s="2" customFormat="1" ht="16.5" customHeight="1">
      <c r="B83" s="122"/>
      <c r="D83" s="122"/>
      <c r="E83" s="122"/>
      <c r="G83" s="6"/>
      <c r="I83" s="9"/>
    </row>
    <row r="84" spans="2:9" s="2" customFormat="1" ht="16.5" customHeight="1">
      <c r="B84" s="122"/>
      <c r="D84" s="122"/>
      <c r="E84" s="122"/>
      <c r="G84" s="6"/>
      <c r="I84" s="9"/>
    </row>
    <row r="85" spans="2:9" s="2" customFormat="1" ht="16.5" customHeight="1">
      <c r="B85" s="122"/>
      <c r="D85" s="122"/>
      <c r="E85" s="122"/>
      <c r="G85" s="6"/>
      <c r="I85" s="9"/>
    </row>
    <row r="86" spans="2:9" s="2" customFormat="1" ht="16.5" customHeight="1">
      <c r="B86" s="122"/>
      <c r="D86" s="122"/>
      <c r="E86" s="122"/>
      <c r="G86" s="6"/>
      <c r="I86" s="9"/>
    </row>
    <row r="87" spans="2:9" s="2" customFormat="1" ht="15.75" customHeight="1">
      <c r="B87" s="10"/>
      <c r="C87" s="10"/>
      <c r="D87" s="10"/>
      <c r="E87" s="9"/>
      <c r="F87" s="10"/>
      <c r="G87" s="10"/>
      <c r="H87" s="10"/>
      <c r="I87" s="9"/>
    </row>
    <row r="88" spans="2:9" ht="16.5" customHeight="1" thickBot="1">
      <c r="B88" s="1"/>
      <c r="D88" s="1" t="s">
        <v>21</v>
      </c>
      <c r="E88" s="1"/>
      <c r="G88" s="86" t="s">
        <v>69</v>
      </c>
      <c r="I88" s="5"/>
    </row>
    <row r="89" spans="1:9" s="2" customFormat="1" ht="15.75" customHeight="1" thickBot="1">
      <c r="A89" s="110"/>
      <c r="B89" s="22" t="s">
        <v>70</v>
      </c>
      <c r="C89" s="22"/>
      <c r="D89" s="22"/>
      <c r="E89" s="21" t="s">
        <v>71</v>
      </c>
      <c r="F89" s="22"/>
      <c r="G89" s="91"/>
      <c r="H89" s="10"/>
      <c r="I89" s="9"/>
    </row>
    <row r="90" spans="1:7" s="6" customFormat="1" ht="12.75">
      <c r="A90" s="30" t="s">
        <v>22</v>
      </c>
      <c r="B90" s="6" t="s">
        <v>0</v>
      </c>
      <c r="C90" s="29" t="s">
        <v>2</v>
      </c>
      <c r="D90" s="29" t="s">
        <v>4</v>
      </c>
      <c r="E90" s="29" t="s">
        <v>23</v>
      </c>
      <c r="F90" s="29" t="s">
        <v>6</v>
      </c>
      <c r="G90" s="31" t="s">
        <v>7</v>
      </c>
    </row>
    <row r="91" spans="1:9" s="6" customFormat="1" ht="12.75">
      <c r="A91" s="30"/>
      <c r="B91" s="7"/>
      <c r="C91" s="26"/>
      <c r="D91" s="26"/>
      <c r="E91" s="26" t="s">
        <v>24</v>
      </c>
      <c r="F91" s="26" t="s">
        <v>25</v>
      </c>
      <c r="G91" s="33" t="s">
        <v>99</v>
      </c>
      <c r="H91" s="11"/>
      <c r="I91" s="12"/>
    </row>
    <row r="92" spans="1:9" s="2" customFormat="1" ht="13.5" thickBot="1">
      <c r="A92" s="96" t="s">
        <v>1</v>
      </c>
      <c r="B92" s="106" t="s">
        <v>3</v>
      </c>
      <c r="C92" s="35" t="s">
        <v>5</v>
      </c>
      <c r="D92" s="35" t="s">
        <v>14</v>
      </c>
      <c r="E92" s="35">
        <v>1</v>
      </c>
      <c r="F92" s="35">
        <v>2</v>
      </c>
      <c r="G92" s="36">
        <v>3</v>
      </c>
      <c r="H92" s="13"/>
      <c r="I92" s="14"/>
    </row>
    <row r="93" spans="1:9" s="2" customFormat="1" ht="12.75">
      <c r="A93" s="32">
        <v>45</v>
      </c>
      <c r="B93" s="102">
        <v>211</v>
      </c>
      <c r="C93" s="121" t="s">
        <v>100</v>
      </c>
      <c r="D93" s="25" t="s">
        <v>120</v>
      </c>
      <c r="E93" s="57">
        <v>1000</v>
      </c>
      <c r="F93" s="57">
        <v>1000</v>
      </c>
      <c r="G93" s="80">
        <v>0</v>
      </c>
      <c r="H93" s="13"/>
      <c r="I93" s="14"/>
    </row>
    <row r="94" spans="1:9" s="2" customFormat="1" ht="12.75">
      <c r="A94" s="89">
        <v>45</v>
      </c>
      <c r="B94" s="103">
        <v>212</v>
      </c>
      <c r="C94" s="37" t="s">
        <v>101</v>
      </c>
      <c r="D94" s="18" t="s">
        <v>121</v>
      </c>
      <c r="E94" s="58">
        <v>260000</v>
      </c>
      <c r="F94" s="58">
        <v>260000</v>
      </c>
      <c r="G94" s="62">
        <v>33726</v>
      </c>
      <c r="H94" s="13"/>
      <c r="I94" s="14"/>
    </row>
    <row r="95" spans="1:9" s="2" customFormat="1" ht="12.75">
      <c r="A95" s="89">
        <v>45</v>
      </c>
      <c r="B95" s="103">
        <v>212</v>
      </c>
      <c r="C95" s="37" t="s">
        <v>100</v>
      </c>
      <c r="D95" s="18" t="s">
        <v>122</v>
      </c>
      <c r="E95" s="58">
        <v>10400</v>
      </c>
      <c r="F95" s="58">
        <v>10400</v>
      </c>
      <c r="G95" s="62">
        <v>860</v>
      </c>
      <c r="H95" s="13"/>
      <c r="I95" s="14"/>
    </row>
    <row r="96" spans="1:9" s="2" customFormat="1" ht="12.75">
      <c r="A96" s="89">
        <v>45</v>
      </c>
      <c r="B96" s="103">
        <v>222</v>
      </c>
      <c r="C96" s="37" t="s">
        <v>100</v>
      </c>
      <c r="D96" s="18" t="s">
        <v>123</v>
      </c>
      <c r="E96" s="58">
        <v>8000</v>
      </c>
      <c r="F96" s="58">
        <v>8000</v>
      </c>
      <c r="G96" s="62">
        <v>607</v>
      </c>
      <c r="H96" s="13"/>
      <c r="I96" s="14"/>
    </row>
    <row r="97" spans="1:9" s="2" customFormat="1" ht="12.75">
      <c r="A97" s="89">
        <v>45</v>
      </c>
      <c r="B97" s="103">
        <v>223</v>
      </c>
      <c r="C97" s="37" t="s">
        <v>161</v>
      </c>
      <c r="D97" s="18" t="s">
        <v>64</v>
      </c>
      <c r="E97" s="58">
        <v>2500</v>
      </c>
      <c r="F97" s="58">
        <v>2500</v>
      </c>
      <c r="G97" s="62">
        <v>711</v>
      </c>
      <c r="H97" s="13"/>
      <c r="I97" s="14"/>
    </row>
    <row r="98" spans="1:9" s="2" customFormat="1" ht="12.75">
      <c r="A98" s="89">
        <v>45</v>
      </c>
      <c r="B98" s="103">
        <v>231</v>
      </c>
      <c r="C98" s="37" t="s">
        <v>161</v>
      </c>
      <c r="D98" s="18" t="s">
        <v>31</v>
      </c>
      <c r="E98" s="58">
        <v>1273</v>
      </c>
      <c r="F98" s="58">
        <v>1273</v>
      </c>
      <c r="G98" s="62">
        <v>29</v>
      </c>
      <c r="H98" s="13"/>
      <c r="I98" s="14"/>
    </row>
    <row r="99" spans="1:9" s="2" customFormat="1" ht="12.75">
      <c r="A99" s="89">
        <v>45</v>
      </c>
      <c r="B99" s="103">
        <v>233</v>
      </c>
      <c r="C99" s="37" t="s">
        <v>102</v>
      </c>
      <c r="D99" s="18" t="s">
        <v>124</v>
      </c>
      <c r="E99" s="58">
        <v>163000</v>
      </c>
      <c r="F99" s="58">
        <v>163000</v>
      </c>
      <c r="G99" s="62">
        <v>721</v>
      </c>
      <c r="H99" s="13"/>
      <c r="I99" s="14"/>
    </row>
    <row r="100" spans="1:9" s="2" customFormat="1" ht="12.75">
      <c r="A100" s="89">
        <v>45</v>
      </c>
      <c r="B100" s="103">
        <v>243</v>
      </c>
      <c r="C100" s="37" t="s">
        <v>161</v>
      </c>
      <c r="D100" s="18" t="s">
        <v>33</v>
      </c>
      <c r="E100" s="58">
        <v>500</v>
      </c>
      <c r="F100" s="58">
        <v>500</v>
      </c>
      <c r="G100" s="62">
        <v>64</v>
      </c>
      <c r="H100" s="13"/>
      <c r="I100" s="14"/>
    </row>
    <row r="101" spans="1:9" s="2" customFormat="1" ht="12.75" customHeight="1">
      <c r="A101" s="89">
        <v>45</v>
      </c>
      <c r="B101" s="103">
        <v>244</v>
      </c>
      <c r="C101" s="37" t="s">
        <v>161</v>
      </c>
      <c r="D101" s="55" t="s">
        <v>34</v>
      </c>
      <c r="E101" s="58">
        <v>28500</v>
      </c>
      <c r="F101" s="58">
        <v>28500</v>
      </c>
      <c r="G101" s="62">
        <v>19108</v>
      </c>
      <c r="H101" s="13"/>
      <c r="I101" s="14"/>
    </row>
    <row r="102" spans="1:9" s="2" customFormat="1" ht="13.5" customHeight="1" thickBot="1">
      <c r="A102" s="96">
        <v>45</v>
      </c>
      <c r="B102" s="105">
        <v>292</v>
      </c>
      <c r="C102" s="125" t="s">
        <v>161</v>
      </c>
      <c r="D102" s="72" t="s">
        <v>63</v>
      </c>
      <c r="E102" s="75">
        <v>0</v>
      </c>
      <c r="F102" s="75">
        <v>0</v>
      </c>
      <c r="G102" s="63">
        <v>26169</v>
      </c>
      <c r="H102" s="15"/>
      <c r="I102" s="16"/>
    </row>
    <row r="103" spans="1:11" s="6" customFormat="1" ht="16.5" customHeight="1" thickBot="1">
      <c r="A103" s="73"/>
      <c r="B103" s="3"/>
      <c r="C103" s="3"/>
      <c r="D103" s="66" t="s">
        <v>8</v>
      </c>
      <c r="E103" s="171">
        <f>SUM(E93:E102)</f>
        <v>475173</v>
      </c>
      <c r="F103" s="171">
        <f>SUM(F93:F102)</f>
        <v>475173</v>
      </c>
      <c r="G103" s="165">
        <f>SUM(G93:G102)</f>
        <v>81995</v>
      </c>
      <c r="K103" s="6" t="s">
        <v>166</v>
      </c>
    </row>
    <row r="104" spans="1:11" s="2" customFormat="1" ht="17.25" customHeight="1" thickBot="1">
      <c r="A104" s="56"/>
      <c r="B104" s="22" t="s">
        <v>72</v>
      </c>
      <c r="C104" s="22"/>
      <c r="D104" s="4"/>
      <c r="E104" s="22"/>
      <c r="F104" s="22"/>
      <c r="G104" s="22"/>
      <c r="H104" s="167"/>
      <c r="I104" s="168"/>
      <c r="J104" s="22"/>
      <c r="K104" s="91"/>
    </row>
    <row r="105" spans="1:11" s="179" customFormat="1" ht="12.75">
      <c r="A105" s="172" t="s">
        <v>22</v>
      </c>
      <c r="B105" s="173" t="s">
        <v>10</v>
      </c>
      <c r="C105" s="174" t="s">
        <v>11</v>
      </c>
      <c r="D105" s="174" t="s">
        <v>12</v>
      </c>
      <c r="E105" s="174" t="s">
        <v>13</v>
      </c>
      <c r="F105" s="175" t="s">
        <v>0</v>
      </c>
      <c r="G105" s="188" t="s">
        <v>2</v>
      </c>
      <c r="H105" s="189" t="s">
        <v>4</v>
      </c>
      <c r="I105" s="200" t="s">
        <v>26</v>
      </c>
      <c r="J105" s="188" t="s">
        <v>6</v>
      </c>
      <c r="K105" s="178" t="s">
        <v>7</v>
      </c>
    </row>
    <row r="106" spans="1:11" s="179" customFormat="1" ht="12.75">
      <c r="A106" s="172"/>
      <c r="B106" s="173"/>
      <c r="C106" s="174"/>
      <c r="D106" s="174"/>
      <c r="E106" s="174"/>
      <c r="F106" s="175"/>
      <c r="G106" s="176"/>
      <c r="H106" s="177"/>
      <c r="I106" s="200" t="s">
        <v>24</v>
      </c>
      <c r="J106" s="188" t="s">
        <v>25</v>
      </c>
      <c r="K106" s="180" t="s">
        <v>98</v>
      </c>
    </row>
    <row r="107" spans="1:11" s="179" customFormat="1" ht="13.5" thickBot="1">
      <c r="A107" s="181" t="s">
        <v>1</v>
      </c>
      <c r="B107" s="182" t="s">
        <v>3</v>
      </c>
      <c r="C107" s="183" t="s">
        <v>5</v>
      </c>
      <c r="D107" s="183" t="s">
        <v>14</v>
      </c>
      <c r="E107" s="183" t="s">
        <v>15</v>
      </c>
      <c r="F107" s="184" t="s">
        <v>27</v>
      </c>
      <c r="G107" s="183" t="s">
        <v>16</v>
      </c>
      <c r="H107" s="185" t="s">
        <v>28</v>
      </c>
      <c r="I107" s="186">
        <v>1</v>
      </c>
      <c r="J107" s="183">
        <v>2</v>
      </c>
      <c r="K107" s="187">
        <v>3</v>
      </c>
    </row>
    <row r="108" spans="1:11" s="2" customFormat="1" ht="13.5" thickBot="1">
      <c r="A108" s="191">
        <v>45</v>
      </c>
      <c r="B108" s="192" t="s">
        <v>17</v>
      </c>
      <c r="C108" s="193">
        <v>2</v>
      </c>
      <c r="D108" s="193">
        <v>1</v>
      </c>
      <c r="E108" s="193">
        <v>8</v>
      </c>
      <c r="F108" s="194" t="s">
        <v>168</v>
      </c>
      <c r="G108" s="194"/>
      <c r="H108" s="198" t="s">
        <v>169</v>
      </c>
      <c r="I108" s="201">
        <f>SUM(I109:I115,I150,I151)</f>
        <v>455223</v>
      </c>
      <c r="J108" s="201">
        <f>SUM(J109:J115,J150,J151)</f>
        <v>455223</v>
      </c>
      <c r="K108" s="201">
        <f>SUM(K109:K115,K150,K151)</f>
        <v>53761</v>
      </c>
    </row>
    <row r="109" spans="1:11" s="2" customFormat="1" ht="12.75">
      <c r="A109" s="202">
        <v>45</v>
      </c>
      <c r="B109" s="203" t="s">
        <v>17</v>
      </c>
      <c r="C109" s="204">
        <v>2</v>
      </c>
      <c r="D109" s="204">
        <v>1</v>
      </c>
      <c r="E109" s="204">
        <v>8</v>
      </c>
      <c r="F109" s="205" t="s">
        <v>125</v>
      </c>
      <c r="G109" s="205" t="s">
        <v>161</v>
      </c>
      <c r="H109" s="206" t="s">
        <v>126</v>
      </c>
      <c r="I109" s="207">
        <v>99260</v>
      </c>
      <c r="J109" s="208">
        <v>99260</v>
      </c>
      <c r="K109" s="209">
        <v>19856</v>
      </c>
    </row>
    <row r="110" spans="1:11" s="2" customFormat="1" ht="12.75">
      <c r="A110" s="210">
        <v>45</v>
      </c>
      <c r="B110" s="211" t="s">
        <v>17</v>
      </c>
      <c r="C110" s="212">
        <v>2</v>
      </c>
      <c r="D110" s="212">
        <v>1</v>
      </c>
      <c r="E110" s="212">
        <v>8</v>
      </c>
      <c r="F110" s="127" t="s">
        <v>36</v>
      </c>
      <c r="G110" s="127" t="s">
        <v>161</v>
      </c>
      <c r="H110" s="126" t="s">
        <v>49</v>
      </c>
      <c r="I110" s="213">
        <v>5700</v>
      </c>
      <c r="J110" s="214">
        <v>5700</v>
      </c>
      <c r="K110" s="215">
        <v>1007</v>
      </c>
    </row>
    <row r="111" spans="1:11" s="2" customFormat="1" ht="12.75">
      <c r="A111" s="210">
        <v>45</v>
      </c>
      <c r="B111" s="211" t="s">
        <v>17</v>
      </c>
      <c r="C111" s="212">
        <v>2</v>
      </c>
      <c r="D111" s="212">
        <v>1</v>
      </c>
      <c r="E111" s="212">
        <v>8</v>
      </c>
      <c r="F111" s="127" t="s">
        <v>37</v>
      </c>
      <c r="G111" s="127" t="s">
        <v>161</v>
      </c>
      <c r="H111" s="126" t="s">
        <v>50</v>
      </c>
      <c r="I111" s="213">
        <v>3000</v>
      </c>
      <c r="J111" s="214">
        <v>3000</v>
      </c>
      <c r="K111" s="215">
        <v>528</v>
      </c>
    </row>
    <row r="112" spans="1:11" s="2" customFormat="1" ht="12.75">
      <c r="A112" s="210">
        <v>45</v>
      </c>
      <c r="B112" s="211" t="s">
        <v>17</v>
      </c>
      <c r="C112" s="212">
        <v>2</v>
      </c>
      <c r="D112" s="212">
        <v>1</v>
      </c>
      <c r="E112" s="212">
        <v>8</v>
      </c>
      <c r="F112" s="127" t="s">
        <v>38</v>
      </c>
      <c r="G112" s="127" t="s">
        <v>161</v>
      </c>
      <c r="H112" s="126" t="s">
        <v>51</v>
      </c>
      <c r="I112" s="213">
        <v>2200</v>
      </c>
      <c r="J112" s="214">
        <v>2200</v>
      </c>
      <c r="K112" s="215">
        <v>369</v>
      </c>
    </row>
    <row r="113" spans="1:11" s="2" customFormat="1" ht="12.75">
      <c r="A113" s="210">
        <v>45</v>
      </c>
      <c r="B113" s="211" t="s">
        <v>17</v>
      </c>
      <c r="C113" s="212">
        <v>2</v>
      </c>
      <c r="D113" s="212">
        <v>1</v>
      </c>
      <c r="E113" s="212">
        <v>8</v>
      </c>
      <c r="F113" s="127" t="s">
        <v>39</v>
      </c>
      <c r="G113" s="127" t="s">
        <v>161</v>
      </c>
      <c r="H113" s="126" t="s">
        <v>18</v>
      </c>
      <c r="I113" s="213">
        <v>23500</v>
      </c>
      <c r="J113" s="214">
        <v>23500</v>
      </c>
      <c r="K113" s="215">
        <v>4665</v>
      </c>
    </row>
    <row r="114" spans="1:11" s="2" customFormat="1" ht="12.75">
      <c r="A114" s="210">
        <v>45</v>
      </c>
      <c r="B114" s="211" t="s">
        <v>17</v>
      </c>
      <c r="C114" s="212">
        <v>2</v>
      </c>
      <c r="D114" s="212">
        <v>1</v>
      </c>
      <c r="E114" s="212">
        <v>8</v>
      </c>
      <c r="F114" s="127" t="s">
        <v>40</v>
      </c>
      <c r="G114" s="127" t="s">
        <v>161</v>
      </c>
      <c r="H114" s="126" t="s">
        <v>57</v>
      </c>
      <c r="I114" s="213">
        <v>2100</v>
      </c>
      <c r="J114" s="214">
        <v>2100</v>
      </c>
      <c r="K114" s="215">
        <v>302</v>
      </c>
    </row>
    <row r="115" spans="1:11" s="2" customFormat="1" ht="12.75">
      <c r="A115" s="210">
        <v>45</v>
      </c>
      <c r="B115" s="211" t="s">
        <v>17</v>
      </c>
      <c r="C115" s="212">
        <v>2</v>
      </c>
      <c r="D115" s="212">
        <v>1</v>
      </c>
      <c r="E115" s="212">
        <v>8</v>
      </c>
      <c r="F115" s="124" t="s">
        <v>41</v>
      </c>
      <c r="G115" s="127" t="s">
        <v>161</v>
      </c>
      <c r="H115" s="123" t="s">
        <v>92</v>
      </c>
      <c r="I115" s="216">
        <f>+I116+I117+I118+I129+I130+I131+I132+I133</f>
        <v>167663</v>
      </c>
      <c r="J115" s="217">
        <f>+J116+J117+J118+J129+J130+J131+J132+J133</f>
        <v>167663</v>
      </c>
      <c r="K115" s="215">
        <f>+K116+K117+K118+K129+K130+K131+K132+K133</f>
        <v>20628</v>
      </c>
    </row>
    <row r="116" spans="1:11" s="2" customFormat="1" ht="12.75">
      <c r="A116" s="210">
        <v>45</v>
      </c>
      <c r="B116" s="211" t="s">
        <v>17</v>
      </c>
      <c r="C116" s="212">
        <v>2</v>
      </c>
      <c r="D116" s="212">
        <v>1</v>
      </c>
      <c r="E116" s="212">
        <v>8</v>
      </c>
      <c r="F116" s="127" t="s">
        <v>85</v>
      </c>
      <c r="G116" s="127" t="s">
        <v>161</v>
      </c>
      <c r="H116" s="126" t="s">
        <v>91</v>
      </c>
      <c r="I116" s="213">
        <v>3100</v>
      </c>
      <c r="J116" s="214">
        <v>3100</v>
      </c>
      <c r="K116" s="215">
        <v>77</v>
      </c>
    </row>
    <row r="117" spans="1:11" s="2" customFormat="1" ht="12.75">
      <c r="A117" s="210">
        <v>45</v>
      </c>
      <c r="B117" s="211" t="s">
        <v>17</v>
      </c>
      <c r="C117" s="212">
        <v>2</v>
      </c>
      <c r="D117" s="212">
        <v>1</v>
      </c>
      <c r="E117" s="212">
        <v>8</v>
      </c>
      <c r="F117" s="127" t="s">
        <v>86</v>
      </c>
      <c r="G117" s="127" t="s">
        <v>161</v>
      </c>
      <c r="H117" s="126" t="s">
        <v>93</v>
      </c>
      <c r="I117" s="213">
        <v>18900</v>
      </c>
      <c r="J117" s="214">
        <v>18900</v>
      </c>
      <c r="K117" s="215">
        <v>4000</v>
      </c>
    </row>
    <row r="118" spans="1:11" s="2" customFormat="1" ht="12.75">
      <c r="A118" s="210">
        <v>45</v>
      </c>
      <c r="B118" s="211" t="s">
        <v>17</v>
      </c>
      <c r="C118" s="212">
        <v>2</v>
      </c>
      <c r="D118" s="212">
        <v>1</v>
      </c>
      <c r="E118" s="212">
        <v>8</v>
      </c>
      <c r="F118" s="124" t="s">
        <v>87</v>
      </c>
      <c r="G118" s="127" t="s">
        <v>161</v>
      </c>
      <c r="H118" s="123" t="s">
        <v>103</v>
      </c>
      <c r="I118" s="216">
        <f>SUM(I119:I128)</f>
        <v>17600</v>
      </c>
      <c r="J118" s="217">
        <f>SUM(J119:J128)</f>
        <v>17600</v>
      </c>
      <c r="K118" s="215">
        <f>SUM(K119:K128)</f>
        <v>383</v>
      </c>
    </row>
    <row r="119" spans="1:11" s="2" customFormat="1" ht="12.75">
      <c r="A119" s="210">
        <v>45</v>
      </c>
      <c r="B119" s="211" t="s">
        <v>17</v>
      </c>
      <c r="C119" s="212">
        <v>2</v>
      </c>
      <c r="D119" s="212">
        <v>1</v>
      </c>
      <c r="E119" s="212">
        <v>8</v>
      </c>
      <c r="F119" s="124" t="s">
        <v>87</v>
      </c>
      <c r="G119" s="127" t="s">
        <v>161</v>
      </c>
      <c r="H119" s="123" t="s">
        <v>162</v>
      </c>
      <c r="I119" s="213">
        <v>8660</v>
      </c>
      <c r="J119" s="214">
        <v>8660</v>
      </c>
      <c r="K119" s="215">
        <v>145</v>
      </c>
    </row>
    <row r="120" spans="1:11" s="2" customFormat="1" ht="12.75">
      <c r="A120" s="210">
        <v>45</v>
      </c>
      <c r="B120" s="211" t="s">
        <v>17</v>
      </c>
      <c r="C120" s="212">
        <v>2</v>
      </c>
      <c r="D120" s="212">
        <v>1</v>
      </c>
      <c r="E120" s="212">
        <v>8</v>
      </c>
      <c r="F120" s="127" t="s">
        <v>87</v>
      </c>
      <c r="G120" s="127" t="s">
        <v>102</v>
      </c>
      <c r="H120" s="126" t="s">
        <v>127</v>
      </c>
      <c r="I120" s="213">
        <v>500</v>
      </c>
      <c r="J120" s="214">
        <v>500</v>
      </c>
      <c r="K120" s="215">
        <v>29</v>
      </c>
    </row>
    <row r="121" spans="1:11" s="2" customFormat="1" ht="12.75">
      <c r="A121" s="210">
        <v>45</v>
      </c>
      <c r="B121" s="211" t="s">
        <v>17</v>
      </c>
      <c r="C121" s="212">
        <v>2</v>
      </c>
      <c r="D121" s="212">
        <v>1</v>
      </c>
      <c r="E121" s="212">
        <v>8</v>
      </c>
      <c r="F121" s="127" t="s">
        <v>87</v>
      </c>
      <c r="G121" s="127" t="s">
        <v>101</v>
      </c>
      <c r="H121" s="126" t="s">
        <v>128</v>
      </c>
      <c r="I121" s="213">
        <v>4400</v>
      </c>
      <c r="J121" s="214">
        <v>4400</v>
      </c>
      <c r="K121" s="215">
        <v>41</v>
      </c>
    </row>
    <row r="122" spans="1:11" s="2" customFormat="1" ht="12.75">
      <c r="A122" s="210">
        <v>45</v>
      </c>
      <c r="B122" s="211" t="s">
        <v>17</v>
      </c>
      <c r="C122" s="212">
        <v>2</v>
      </c>
      <c r="D122" s="212">
        <v>1</v>
      </c>
      <c r="E122" s="212">
        <v>8</v>
      </c>
      <c r="F122" s="127" t="s">
        <v>87</v>
      </c>
      <c r="G122" s="127" t="s">
        <v>100</v>
      </c>
      <c r="H122" s="126" t="s">
        <v>129</v>
      </c>
      <c r="I122" s="213">
        <v>500</v>
      </c>
      <c r="J122" s="214">
        <v>500</v>
      </c>
      <c r="K122" s="215">
        <v>11</v>
      </c>
    </row>
    <row r="123" spans="1:11" s="2" customFormat="1" ht="12.75">
      <c r="A123" s="210">
        <v>45</v>
      </c>
      <c r="B123" s="211" t="s">
        <v>17</v>
      </c>
      <c r="C123" s="212">
        <v>2</v>
      </c>
      <c r="D123" s="212">
        <v>1</v>
      </c>
      <c r="E123" s="212">
        <v>8</v>
      </c>
      <c r="F123" s="127" t="s">
        <v>87</v>
      </c>
      <c r="G123" s="127" t="s">
        <v>104</v>
      </c>
      <c r="H123" s="126" t="s">
        <v>130</v>
      </c>
      <c r="I123" s="213">
        <v>1000</v>
      </c>
      <c r="J123" s="214">
        <v>1000</v>
      </c>
      <c r="K123" s="215">
        <v>20</v>
      </c>
    </row>
    <row r="124" spans="1:11" s="2" customFormat="1" ht="12.75">
      <c r="A124" s="210">
        <v>45</v>
      </c>
      <c r="B124" s="211" t="s">
        <v>17</v>
      </c>
      <c r="C124" s="212">
        <v>2</v>
      </c>
      <c r="D124" s="212">
        <v>1</v>
      </c>
      <c r="E124" s="212">
        <v>8</v>
      </c>
      <c r="F124" s="127" t="s">
        <v>87</v>
      </c>
      <c r="G124" s="127" t="s">
        <v>105</v>
      </c>
      <c r="H124" s="126" t="s">
        <v>131</v>
      </c>
      <c r="I124" s="213">
        <v>0</v>
      </c>
      <c r="J124" s="214">
        <v>0</v>
      </c>
      <c r="K124" s="215">
        <v>89</v>
      </c>
    </row>
    <row r="125" spans="1:11" s="2" customFormat="1" ht="12.75">
      <c r="A125" s="210">
        <v>45</v>
      </c>
      <c r="B125" s="211" t="s">
        <v>17</v>
      </c>
      <c r="C125" s="212">
        <v>2</v>
      </c>
      <c r="D125" s="212">
        <v>1</v>
      </c>
      <c r="E125" s="212">
        <v>8</v>
      </c>
      <c r="F125" s="127" t="s">
        <v>87</v>
      </c>
      <c r="G125" s="127" t="s">
        <v>106</v>
      </c>
      <c r="H125" s="126" t="s">
        <v>132</v>
      </c>
      <c r="I125" s="213">
        <v>1000</v>
      </c>
      <c r="J125" s="214">
        <v>1000</v>
      </c>
      <c r="K125" s="215">
        <v>42</v>
      </c>
    </row>
    <row r="126" spans="1:11" s="2" customFormat="1" ht="13.5" thickBot="1">
      <c r="A126" s="181">
        <v>45</v>
      </c>
      <c r="B126" s="218" t="s">
        <v>17</v>
      </c>
      <c r="C126" s="183">
        <v>2</v>
      </c>
      <c r="D126" s="183">
        <v>1</v>
      </c>
      <c r="E126" s="183">
        <v>8</v>
      </c>
      <c r="F126" s="184" t="s">
        <v>87</v>
      </c>
      <c r="G126" s="184" t="s">
        <v>107</v>
      </c>
      <c r="H126" s="219" t="s">
        <v>133</v>
      </c>
      <c r="I126" s="220">
        <v>20</v>
      </c>
      <c r="J126" s="221">
        <v>20</v>
      </c>
      <c r="K126" s="222">
        <v>0</v>
      </c>
    </row>
    <row r="127" spans="1:11" s="2" customFormat="1" ht="12.75">
      <c r="A127" s="223">
        <v>45</v>
      </c>
      <c r="B127" s="224" t="s">
        <v>17</v>
      </c>
      <c r="C127" s="225">
        <v>2</v>
      </c>
      <c r="D127" s="225">
        <v>1</v>
      </c>
      <c r="E127" s="225">
        <v>8</v>
      </c>
      <c r="F127" s="226" t="s">
        <v>87</v>
      </c>
      <c r="G127" s="226" t="s">
        <v>108</v>
      </c>
      <c r="H127" s="227" t="s">
        <v>134</v>
      </c>
      <c r="I127" s="228">
        <v>1200</v>
      </c>
      <c r="J127" s="228">
        <v>1200</v>
      </c>
      <c r="K127" s="229">
        <v>0</v>
      </c>
    </row>
    <row r="128" spans="1:11" s="2" customFormat="1" ht="12.75">
      <c r="A128" s="210">
        <v>45</v>
      </c>
      <c r="B128" s="211" t="s">
        <v>17</v>
      </c>
      <c r="C128" s="212">
        <v>2</v>
      </c>
      <c r="D128" s="212">
        <v>1</v>
      </c>
      <c r="E128" s="212">
        <v>8</v>
      </c>
      <c r="F128" s="127" t="s">
        <v>87</v>
      </c>
      <c r="G128" s="127" t="s">
        <v>109</v>
      </c>
      <c r="H128" s="126" t="s">
        <v>135</v>
      </c>
      <c r="I128" s="230">
        <v>320</v>
      </c>
      <c r="J128" s="230">
        <v>320</v>
      </c>
      <c r="K128" s="231">
        <v>6</v>
      </c>
    </row>
    <row r="129" spans="1:11" s="2" customFormat="1" ht="12.75">
      <c r="A129" s="210">
        <v>45</v>
      </c>
      <c r="B129" s="211" t="s">
        <v>17</v>
      </c>
      <c r="C129" s="212">
        <v>2</v>
      </c>
      <c r="D129" s="212">
        <v>1</v>
      </c>
      <c r="E129" s="212">
        <v>8</v>
      </c>
      <c r="F129" s="127" t="s">
        <v>88</v>
      </c>
      <c r="G129" s="127" t="s">
        <v>161</v>
      </c>
      <c r="H129" s="126" t="s">
        <v>95</v>
      </c>
      <c r="I129" s="230">
        <v>3850</v>
      </c>
      <c r="J129" s="230">
        <v>3850</v>
      </c>
      <c r="K129" s="231">
        <v>931</v>
      </c>
    </row>
    <row r="130" spans="1:11" s="2" customFormat="1" ht="12.75">
      <c r="A130" s="210">
        <v>45</v>
      </c>
      <c r="B130" s="211" t="s">
        <v>17</v>
      </c>
      <c r="C130" s="212">
        <v>2</v>
      </c>
      <c r="D130" s="212">
        <v>1</v>
      </c>
      <c r="E130" s="212">
        <v>8</v>
      </c>
      <c r="F130" s="127" t="s">
        <v>88</v>
      </c>
      <c r="G130" s="127" t="s">
        <v>100</v>
      </c>
      <c r="H130" s="126" t="s">
        <v>163</v>
      </c>
      <c r="I130" s="230">
        <v>150</v>
      </c>
      <c r="J130" s="230">
        <v>150</v>
      </c>
      <c r="K130" s="231">
        <v>146</v>
      </c>
    </row>
    <row r="131" spans="1:11" s="2" customFormat="1" ht="12.75">
      <c r="A131" s="210">
        <v>45</v>
      </c>
      <c r="B131" s="211" t="s">
        <v>17</v>
      </c>
      <c r="C131" s="212">
        <v>2</v>
      </c>
      <c r="D131" s="212">
        <v>1</v>
      </c>
      <c r="E131" s="212">
        <v>8</v>
      </c>
      <c r="F131" s="127" t="s">
        <v>89</v>
      </c>
      <c r="G131" s="127" t="s">
        <v>161</v>
      </c>
      <c r="H131" s="126" t="s">
        <v>96</v>
      </c>
      <c r="I131" s="230">
        <v>5500</v>
      </c>
      <c r="J131" s="230">
        <v>5500</v>
      </c>
      <c r="K131" s="231">
        <v>785</v>
      </c>
    </row>
    <row r="132" spans="1:11" s="2" customFormat="1" ht="12.75">
      <c r="A132" s="210">
        <v>45</v>
      </c>
      <c r="B132" s="211" t="s">
        <v>17</v>
      </c>
      <c r="C132" s="212">
        <v>2</v>
      </c>
      <c r="D132" s="212">
        <v>1</v>
      </c>
      <c r="E132" s="212">
        <v>8</v>
      </c>
      <c r="F132" s="127" t="s">
        <v>90</v>
      </c>
      <c r="G132" s="127" t="s">
        <v>161</v>
      </c>
      <c r="H132" s="126" t="s">
        <v>97</v>
      </c>
      <c r="I132" s="230">
        <v>3400</v>
      </c>
      <c r="J132" s="230">
        <v>3400</v>
      </c>
      <c r="K132" s="231">
        <v>755</v>
      </c>
    </row>
    <row r="133" spans="1:11" s="2" customFormat="1" ht="12.75">
      <c r="A133" s="210">
        <v>45</v>
      </c>
      <c r="B133" s="211" t="s">
        <v>17</v>
      </c>
      <c r="C133" s="212">
        <v>2</v>
      </c>
      <c r="D133" s="212">
        <v>1</v>
      </c>
      <c r="E133" s="212">
        <v>8</v>
      </c>
      <c r="F133" s="124" t="s">
        <v>78</v>
      </c>
      <c r="G133" s="127" t="s">
        <v>161</v>
      </c>
      <c r="H133" s="123" t="s">
        <v>136</v>
      </c>
      <c r="I133" s="232">
        <f>SUM(I134:I149)</f>
        <v>115163</v>
      </c>
      <c r="J133" s="217">
        <f>SUM(J134:J149)</f>
        <v>115163</v>
      </c>
      <c r="K133" s="215">
        <f>SUM(K134:K149)</f>
        <v>13551</v>
      </c>
    </row>
    <row r="134" spans="1:11" s="2" customFormat="1" ht="12.75">
      <c r="A134" s="210">
        <v>45</v>
      </c>
      <c r="B134" s="211" t="s">
        <v>17</v>
      </c>
      <c r="C134" s="212">
        <v>2</v>
      </c>
      <c r="D134" s="212">
        <v>1</v>
      </c>
      <c r="E134" s="212">
        <v>8</v>
      </c>
      <c r="F134" s="124" t="s">
        <v>78</v>
      </c>
      <c r="G134" s="127" t="s">
        <v>161</v>
      </c>
      <c r="H134" s="123" t="s">
        <v>164</v>
      </c>
      <c r="I134" s="230">
        <v>2450</v>
      </c>
      <c r="J134" s="230">
        <v>2450</v>
      </c>
      <c r="K134" s="231">
        <v>320</v>
      </c>
    </row>
    <row r="135" spans="1:11" s="2" customFormat="1" ht="12.75">
      <c r="A135" s="210">
        <v>45</v>
      </c>
      <c r="B135" s="211" t="s">
        <v>17</v>
      </c>
      <c r="C135" s="212">
        <v>2</v>
      </c>
      <c r="D135" s="212">
        <v>1</v>
      </c>
      <c r="E135" s="212">
        <v>8</v>
      </c>
      <c r="F135" s="127" t="s">
        <v>78</v>
      </c>
      <c r="G135" s="127" t="s">
        <v>102</v>
      </c>
      <c r="H135" s="126" t="s">
        <v>137</v>
      </c>
      <c r="I135" s="230">
        <v>1150</v>
      </c>
      <c r="J135" s="230">
        <v>1150</v>
      </c>
      <c r="K135" s="231">
        <v>188</v>
      </c>
    </row>
    <row r="136" spans="1:11" s="2" customFormat="1" ht="12.75">
      <c r="A136" s="210">
        <v>45</v>
      </c>
      <c r="B136" s="211" t="s">
        <v>17</v>
      </c>
      <c r="C136" s="212">
        <v>2</v>
      </c>
      <c r="D136" s="212">
        <v>1</v>
      </c>
      <c r="E136" s="212">
        <v>8</v>
      </c>
      <c r="F136" s="127" t="s">
        <v>78</v>
      </c>
      <c r="G136" s="127" t="s">
        <v>104</v>
      </c>
      <c r="H136" s="126" t="s">
        <v>138</v>
      </c>
      <c r="I136" s="230">
        <v>32513</v>
      </c>
      <c r="J136" s="230">
        <v>32513</v>
      </c>
      <c r="K136" s="231">
        <v>741</v>
      </c>
    </row>
    <row r="137" spans="1:11" s="2" customFormat="1" ht="12.75">
      <c r="A137" s="210">
        <v>45</v>
      </c>
      <c r="B137" s="211" t="s">
        <v>17</v>
      </c>
      <c r="C137" s="212">
        <v>2</v>
      </c>
      <c r="D137" s="212">
        <v>1</v>
      </c>
      <c r="E137" s="212">
        <v>8</v>
      </c>
      <c r="F137" s="127" t="s">
        <v>78</v>
      </c>
      <c r="G137" s="127" t="s">
        <v>110</v>
      </c>
      <c r="H137" s="126" t="s">
        <v>139</v>
      </c>
      <c r="I137" s="230">
        <v>40400</v>
      </c>
      <c r="J137" s="230">
        <v>40400</v>
      </c>
      <c r="K137" s="231">
        <v>3208</v>
      </c>
    </row>
    <row r="138" spans="1:11" s="2" customFormat="1" ht="12.75">
      <c r="A138" s="210">
        <v>45</v>
      </c>
      <c r="B138" s="211" t="s">
        <v>17</v>
      </c>
      <c r="C138" s="212">
        <v>2</v>
      </c>
      <c r="D138" s="212">
        <v>1</v>
      </c>
      <c r="E138" s="212">
        <v>8</v>
      </c>
      <c r="F138" s="127" t="s">
        <v>78</v>
      </c>
      <c r="G138" s="127" t="s">
        <v>159</v>
      </c>
      <c r="H138" s="126" t="s">
        <v>91</v>
      </c>
      <c r="I138" s="230">
        <v>2100</v>
      </c>
      <c r="J138" s="230">
        <v>2100</v>
      </c>
      <c r="K138" s="231">
        <v>0</v>
      </c>
    </row>
    <row r="139" spans="1:11" s="2" customFormat="1" ht="12.75">
      <c r="A139" s="210">
        <v>45</v>
      </c>
      <c r="B139" s="211" t="s">
        <v>17</v>
      </c>
      <c r="C139" s="212">
        <v>2</v>
      </c>
      <c r="D139" s="212">
        <v>1</v>
      </c>
      <c r="E139" s="212">
        <v>8</v>
      </c>
      <c r="F139" s="127" t="s">
        <v>78</v>
      </c>
      <c r="G139" s="127" t="s">
        <v>111</v>
      </c>
      <c r="H139" s="126" t="s">
        <v>140</v>
      </c>
      <c r="I139" s="230">
        <v>0</v>
      </c>
      <c r="J139" s="230">
        <v>0</v>
      </c>
      <c r="K139" s="231">
        <v>1481</v>
      </c>
    </row>
    <row r="140" spans="1:11" s="2" customFormat="1" ht="12.75">
      <c r="A140" s="210">
        <v>45</v>
      </c>
      <c r="B140" s="211" t="s">
        <v>17</v>
      </c>
      <c r="C140" s="212">
        <v>2</v>
      </c>
      <c r="D140" s="212">
        <v>1</v>
      </c>
      <c r="E140" s="212">
        <v>8</v>
      </c>
      <c r="F140" s="127" t="s">
        <v>78</v>
      </c>
      <c r="G140" s="127" t="s">
        <v>112</v>
      </c>
      <c r="H140" s="126" t="s">
        <v>141</v>
      </c>
      <c r="I140" s="230">
        <v>0</v>
      </c>
      <c r="J140" s="230">
        <v>0</v>
      </c>
      <c r="K140" s="231">
        <v>115</v>
      </c>
    </row>
    <row r="141" spans="1:11" s="2" customFormat="1" ht="12.75">
      <c r="A141" s="210">
        <v>45</v>
      </c>
      <c r="B141" s="211" t="s">
        <v>17</v>
      </c>
      <c r="C141" s="212">
        <v>2</v>
      </c>
      <c r="D141" s="212">
        <v>1</v>
      </c>
      <c r="E141" s="212">
        <v>8</v>
      </c>
      <c r="F141" s="127" t="s">
        <v>78</v>
      </c>
      <c r="G141" s="127" t="s">
        <v>113</v>
      </c>
      <c r="H141" s="126" t="s">
        <v>142</v>
      </c>
      <c r="I141" s="230">
        <v>3000</v>
      </c>
      <c r="J141" s="230">
        <v>3000</v>
      </c>
      <c r="K141" s="231">
        <v>1348</v>
      </c>
    </row>
    <row r="142" spans="1:11" s="2" customFormat="1" ht="12.75">
      <c r="A142" s="210">
        <v>45</v>
      </c>
      <c r="B142" s="211" t="s">
        <v>17</v>
      </c>
      <c r="C142" s="212">
        <v>2</v>
      </c>
      <c r="D142" s="212">
        <v>1</v>
      </c>
      <c r="E142" s="212">
        <v>8</v>
      </c>
      <c r="F142" s="127" t="s">
        <v>78</v>
      </c>
      <c r="G142" s="127" t="s">
        <v>114</v>
      </c>
      <c r="H142" s="126" t="s">
        <v>143</v>
      </c>
      <c r="I142" s="230">
        <v>200</v>
      </c>
      <c r="J142" s="230">
        <v>200</v>
      </c>
      <c r="K142" s="231">
        <v>6</v>
      </c>
    </row>
    <row r="143" spans="1:11" s="2" customFormat="1" ht="12.75">
      <c r="A143" s="210">
        <v>45</v>
      </c>
      <c r="B143" s="211" t="s">
        <v>17</v>
      </c>
      <c r="C143" s="212">
        <v>2</v>
      </c>
      <c r="D143" s="212">
        <v>1</v>
      </c>
      <c r="E143" s="212">
        <v>8</v>
      </c>
      <c r="F143" s="127" t="s">
        <v>78</v>
      </c>
      <c r="G143" s="127" t="s">
        <v>109</v>
      </c>
      <c r="H143" s="126" t="s">
        <v>144</v>
      </c>
      <c r="I143" s="230">
        <v>1300</v>
      </c>
      <c r="J143" s="230">
        <v>1300</v>
      </c>
      <c r="K143" s="231">
        <v>245</v>
      </c>
    </row>
    <row r="144" spans="1:11" s="2" customFormat="1" ht="12.75">
      <c r="A144" s="210">
        <v>45</v>
      </c>
      <c r="B144" s="211" t="s">
        <v>17</v>
      </c>
      <c r="C144" s="212">
        <v>2</v>
      </c>
      <c r="D144" s="212">
        <v>1</v>
      </c>
      <c r="E144" s="212">
        <v>8</v>
      </c>
      <c r="F144" s="127" t="s">
        <v>78</v>
      </c>
      <c r="G144" s="127" t="s">
        <v>115</v>
      </c>
      <c r="H144" s="126" t="s">
        <v>145</v>
      </c>
      <c r="I144" s="230">
        <v>25000</v>
      </c>
      <c r="J144" s="230">
        <v>25000</v>
      </c>
      <c r="K144" s="231">
        <v>1166</v>
      </c>
    </row>
    <row r="145" spans="1:11" s="2" customFormat="1" ht="12.75">
      <c r="A145" s="210">
        <v>45</v>
      </c>
      <c r="B145" s="211" t="s">
        <v>17</v>
      </c>
      <c r="C145" s="212">
        <v>2</v>
      </c>
      <c r="D145" s="212">
        <v>1</v>
      </c>
      <c r="E145" s="212">
        <v>8</v>
      </c>
      <c r="F145" s="127" t="s">
        <v>78</v>
      </c>
      <c r="G145" s="127" t="s">
        <v>160</v>
      </c>
      <c r="H145" s="126" t="s">
        <v>165</v>
      </c>
      <c r="I145" s="230">
        <v>50</v>
      </c>
      <c r="J145" s="230">
        <v>50</v>
      </c>
      <c r="K145" s="231">
        <v>0</v>
      </c>
    </row>
    <row r="146" spans="1:11" s="2" customFormat="1" ht="12.75">
      <c r="A146" s="210">
        <v>45</v>
      </c>
      <c r="B146" s="211" t="s">
        <v>17</v>
      </c>
      <c r="C146" s="212">
        <v>2</v>
      </c>
      <c r="D146" s="212">
        <v>1</v>
      </c>
      <c r="E146" s="212">
        <v>8</v>
      </c>
      <c r="F146" s="127" t="s">
        <v>78</v>
      </c>
      <c r="G146" s="127" t="s">
        <v>116</v>
      </c>
      <c r="H146" s="126" t="s">
        <v>146</v>
      </c>
      <c r="I146" s="230">
        <v>500</v>
      </c>
      <c r="J146" s="230">
        <v>500</v>
      </c>
      <c r="K146" s="231">
        <v>0</v>
      </c>
    </row>
    <row r="147" spans="1:11" s="2" customFormat="1" ht="12.75">
      <c r="A147" s="210">
        <v>45</v>
      </c>
      <c r="B147" s="211" t="s">
        <v>17</v>
      </c>
      <c r="C147" s="212">
        <v>2</v>
      </c>
      <c r="D147" s="212">
        <v>1</v>
      </c>
      <c r="E147" s="212">
        <v>8</v>
      </c>
      <c r="F147" s="127" t="s">
        <v>78</v>
      </c>
      <c r="G147" s="127" t="s">
        <v>117</v>
      </c>
      <c r="H147" s="126" t="s">
        <v>147</v>
      </c>
      <c r="I147" s="230">
        <v>0</v>
      </c>
      <c r="J147" s="230">
        <v>0</v>
      </c>
      <c r="K147" s="231">
        <v>63</v>
      </c>
    </row>
    <row r="148" spans="1:11" s="2" customFormat="1" ht="12.75">
      <c r="A148" s="210">
        <v>45</v>
      </c>
      <c r="B148" s="211" t="s">
        <v>17</v>
      </c>
      <c r="C148" s="212">
        <v>2</v>
      </c>
      <c r="D148" s="212">
        <v>1</v>
      </c>
      <c r="E148" s="212">
        <v>8</v>
      </c>
      <c r="F148" s="127" t="s">
        <v>78</v>
      </c>
      <c r="G148" s="127" t="s">
        <v>118</v>
      </c>
      <c r="H148" s="126" t="s">
        <v>148</v>
      </c>
      <c r="I148" s="230">
        <v>6500</v>
      </c>
      <c r="J148" s="230">
        <v>6500</v>
      </c>
      <c r="K148" s="231">
        <v>4293</v>
      </c>
    </row>
    <row r="149" spans="1:11" s="2" customFormat="1" ht="12.75">
      <c r="A149" s="210">
        <v>45</v>
      </c>
      <c r="B149" s="211" t="s">
        <v>17</v>
      </c>
      <c r="C149" s="212">
        <v>2</v>
      </c>
      <c r="D149" s="212">
        <v>1</v>
      </c>
      <c r="E149" s="212">
        <v>8</v>
      </c>
      <c r="F149" s="127" t="s">
        <v>78</v>
      </c>
      <c r="G149" s="127" t="s">
        <v>149</v>
      </c>
      <c r="H149" s="126" t="s">
        <v>150</v>
      </c>
      <c r="I149" s="230">
        <v>0</v>
      </c>
      <c r="J149" s="230">
        <v>0</v>
      </c>
      <c r="K149" s="231">
        <v>377</v>
      </c>
    </row>
    <row r="150" spans="1:11" s="2" customFormat="1" ht="12.75">
      <c r="A150" s="210">
        <v>45</v>
      </c>
      <c r="B150" s="211" t="s">
        <v>17</v>
      </c>
      <c r="C150" s="212">
        <v>2</v>
      </c>
      <c r="D150" s="212">
        <v>1</v>
      </c>
      <c r="E150" s="212">
        <v>8</v>
      </c>
      <c r="F150" s="127" t="s">
        <v>42</v>
      </c>
      <c r="G150" s="127" t="s">
        <v>112</v>
      </c>
      <c r="H150" s="126" t="s">
        <v>151</v>
      </c>
      <c r="I150" s="230">
        <v>100000</v>
      </c>
      <c r="J150" s="230">
        <v>100000</v>
      </c>
      <c r="K150" s="231">
        <v>0</v>
      </c>
    </row>
    <row r="151" spans="1:11" s="2" customFormat="1" ht="12.75">
      <c r="A151" s="210">
        <v>45</v>
      </c>
      <c r="B151" s="211" t="s">
        <v>17</v>
      </c>
      <c r="C151" s="212">
        <v>2</v>
      </c>
      <c r="D151" s="212">
        <v>1</v>
      </c>
      <c r="E151" s="212">
        <v>8</v>
      </c>
      <c r="F151" s="124" t="s">
        <v>43</v>
      </c>
      <c r="G151" s="124" t="s">
        <v>161</v>
      </c>
      <c r="H151" s="123" t="s">
        <v>119</v>
      </c>
      <c r="I151" s="232">
        <f>SUM(I152:I157)</f>
        <v>51800</v>
      </c>
      <c r="J151" s="217">
        <f>SUM(J152:J157)</f>
        <v>51800</v>
      </c>
      <c r="K151" s="215">
        <f>SUM(K152:K157)</f>
        <v>6406</v>
      </c>
    </row>
    <row r="152" spans="1:11" s="2" customFormat="1" ht="12.75">
      <c r="A152" s="210">
        <v>45</v>
      </c>
      <c r="B152" s="211" t="s">
        <v>17</v>
      </c>
      <c r="C152" s="212">
        <v>2</v>
      </c>
      <c r="D152" s="212">
        <v>1</v>
      </c>
      <c r="E152" s="212">
        <v>8</v>
      </c>
      <c r="F152" s="127" t="s">
        <v>43</v>
      </c>
      <c r="G152" s="127" t="s">
        <v>105</v>
      </c>
      <c r="H152" s="126" t="s">
        <v>152</v>
      </c>
      <c r="I152" s="230">
        <v>0</v>
      </c>
      <c r="J152" s="230">
        <v>0</v>
      </c>
      <c r="K152" s="231">
        <v>19</v>
      </c>
    </row>
    <row r="153" spans="1:11" s="2" customFormat="1" ht="12.75">
      <c r="A153" s="210">
        <v>45</v>
      </c>
      <c r="B153" s="211" t="s">
        <v>17</v>
      </c>
      <c r="C153" s="212">
        <v>2</v>
      </c>
      <c r="D153" s="212">
        <v>1</v>
      </c>
      <c r="E153" s="212">
        <v>8</v>
      </c>
      <c r="F153" s="127" t="s">
        <v>43</v>
      </c>
      <c r="G153" s="127" t="s">
        <v>112</v>
      </c>
      <c r="H153" s="126" t="s">
        <v>153</v>
      </c>
      <c r="I153" s="230">
        <v>1000</v>
      </c>
      <c r="J153" s="230">
        <v>1000</v>
      </c>
      <c r="K153" s="231">
        <v>0</v>
      </c>
    </row>
    <row r="154" spans="1:11" s="2" customFormat="1" ht="12.75">
      <c r="A154" s="210">
        <v>45</v>
      </c>
      <c r="B154" s="211" t="s">
        <v>17</v>
      </c>
      <c r="C154" s="212">
        <v>2</v>
      </c>
      <c r="D154" s="212">
        <v>1</v>
      </c>
      <c r="E154" s="212">
        <v>8</v>
      </c>
      <c r="F154" s="127" t="s">
        <v>43</v>
      </c>
      <c r="G154" s="127" t="s">
        <v>108</v>
      </c>
      <c r="H154" s="126" t="s">
        <v>158</v>
      </c>
      <c r="I154" s="230">
        <v>400</v>
      </c>
      <c r="J154" s="230">
        <v>400</v>
      </c>
      <c r="K154" s="231">
        <v>0</v>
      </c>
    </row>
    <row r="155" spans="1:11" s="2" customFormat="1" ht="12.75">
      <c r="A155" s="210">
        <v>45</v>
      </c>
      <c r="B155" s="211" t="s">
        <v>17</v>
      </c>
      <c r="C155" s="212">
        <v>2</v>
      </c>
      <c r="D155" s="212">
        <v>1</v>
      </c>
      <c r="E155" s="212">
        <v>8</v>
      </c>
      <c r="F155" s="127" t="s">
        <v>43</v>
      </c>
      <c r="G155" s="127" t="s">
        <v>113</v>
      </c>
      <c r="H155" s="126" t="s">
        <v>154</v>
      </c>
      <c r="I155" s="230">
        <v>50000</v>
      </c>
      <c r="J155" s="230">
        <v>50000</v>
      </c>
      <c r="K155" s="231">
        <v>6186</v>
      </c>
    </row>
    <row r="156" spans="1:11" s="2" customFormat="1" ht="14.25" customHeight="1">
      <c r="A156" s="210">
        <v>45</v>
      </c>
      <c r="B156" s="211" t="s">
        <v>17</v>
      </c>
      <c r="C156" s="212">
        <v>2</v>
      </c>
      <c r="D156" s="212">
        <v>1</v>
      </c>
      <c r="E156" s="212">
        <v>8</v>
      </c>
      <c r="F156" s="127" t="s">
        <v>43</v>
      </c>
      <c r="G156" s="127" t="s">
        <v>114</v>
      </c>
      <c r="H156" s="126" t="s">
        <v>155</v>
      </c>
      <c r="I156" s="230">
        <v>200</v>
      </c>
      <c r="J156" s="230">
        <v>200</v>
      </c>
      <c r="K156" s="231">
        <v>87</v>
      </c>
    </row>
    <row r="157" spans="1:11" s="2" customFormat="1" ht="18" customHeight="1" thickBot="1">
      <c r="A157" s="233">
        <v>45</v>
      </c>
      <c r="B157" s="237" t="s">
        <v>17</v>
      </c>
      <c r="C157" s="238">
        <v>2</v>
      </c>
      <c r="D157" s="238">
        <v>1</v>
      </c>
      <c r="E157" s="238">
        <v>8</v>
      </c>
      <c r="F157" s="125" t="s">
        <v>43</v>
      </c>
      <c r="G157" s="125" t="s">
        <v>116</v>
      </c>
      <c r="H157" s="234" t="s">
        <v>156</v>
      </c>
      <c r="I157" s="235">
        <v>200</v>
      </c>
      <c r="J157" s="235">
        <v>200</v>
      </c>
      <c r="K157" s="236">
        <v>114</v>
      </c>
    </row>
    <row r="158" spans="1:11" s="2" customFormat="1" ht="15" customHeight="1" thickBot="1">
      <c r="A158" s="191">
        <v>45</v>
      </c>
      <c r="B158" s="192" t="s">
        <v>17</v>
      </c>
      <c r="C158" s="193">
        <v>2</v>
      </c>
      <c r="D158" s="193">
        <v>1</v>
      </c>
      <c r="E158" s="193">
        <v>8</v>
      </c>
      <c r="F158" s="194" t="s">
        <v>170</v>
      </c>
      <c r="G158" s="194"/>
      <c r="H158" s="195" t="s">
        <v>171</v>
      </c>
      <c r="I158" s="196">
        <f>SUM(I159:I162)</f>
        <v>23700</v>
      </c>
      <c r="J158" s="196">
        <f>SUM(J159:J162)</f>
        <v>23700</v>
      </c>
      <c r="K158" s="163">
        <f>SUM(K159:K162)</f>
        <v>370</v>
      </c>
    </row>
    <row r="159" spans="1:11" ht="12.75">
      <c r="A159" s="202">
        <v>45</v>
      </c>
      <c r="B159" s="203" t="s">
        <v>17</v>
      </c>
      <c r="C159" s="204">
        <v>2</v>
      </c>
      <c r="D159" s="204">
        <v>1</v>
      </c>
      <c r="E159" s="204">
        <v>8</v>
      </c>
      <c r="F159" s="205" t="s">
        <v>44</v>
      </c>
      <c r="G159" s="205" t="s">
        <v>100</v>
      </c>
      <c r="H159" s="206" t="s">
        <v>157</v>
      </c>
      <c r="I159" s="239">
        <v>3500</v>
      </c>
      <c r="J159" s="239">
        <v>3500</v>
      </c>
      <c r="K159" s="240">
        <v>95</v>
      </c>
    </row>
    <row r="160" spans="1:11" ht="12.75">
      <c r="A160" s="210">
        <v>45</v>
      </c>
      <c r="B160" s="211" t="s">
        <v>17</v>
      </c>
      <c r="C160" s="212">
        <v>2</v>
      </c>
      <c r="D160" s="212">
        <v>1</v>
      </c>
      <c r="E160" s="212">
        <v>8</v>
      </c>
      <c r="F160" s="127" t="s">
        <v>45</v>
      </c>
      <c r="G160" s="127" t="s">
        <v>161</v>
      </c>
      <c r="H160" s="126" t="s">
        <v>54</v>
      </c>
      <c r="I160" s="230">
        <v>6500</v>
      </c>
      <c r="J160" s="230">
        <v>6500</v>
      </c>
      <c r="K160" s="231">
        <v>275</v>
      </c>
    </row>
    <row r="161" spans="1:11" ht="12.75">
      <c r="A161" s="210">
        <v>45</v>
      </c>
      <c r="B161" s="211" t="s">
        <v>17</v>
      </c>
      <c r="C161" s="212">
        <v>2</v>
      </c>
      <c r="D161" s="212">
        <v>1</v>
      </c>
      <c r="E161" s="212">
        <v>8</v>
      </c>
      <c r="F161" s="127" t="s">
        <v>46</v>
      </c>
      <c r="G161" s="127" t="s">
        <v>161</v>
      </c>
      <c r="H161" s="126" t="s">
        <v>55</v>
      </c>
      <c r="I161" s="230">
        <v>10000</v>
      </c>
      <c r="J161" s="230">
        <v>10000</v>
      </c>
      <c r="K161" s="231">
        <v>0</v>
      </c>
    </row>
    <row r="162" spans="1:11" ht="13.5" thickBot="1">
      <c r="A162" s="233">
        <v>45</v>
      </c>
      <c r="B162" s="211" t="s">
        <v>17</v>
      </c>
      <c r="C162" s="188">
        <v>2</v>
      </c>
      <c r="D162" s="188">
        <v>1</v>
      </c>
      <c r="E162" s="188">
        <v>8</v>
      </c>
      <c r="F162" s="125" t="s">
        <v>47</v>
      </c>
      <c r="G162" s="125" t="s">
        <v>161</v>
      </c>
      <c r="H162" s="234" t="s">
        <v>56</v>
      </c>
      <c r="I162" s="235">
        <v>3700</v>
      </c>
      <c r="J162" s="235">
        <v>3700</v>
      </c>
      <c r="K162" s="236">
        <v>0</v>
      </c>
    </row>
    <row r="163" spans="1:11" ht="16.5" thickBot="1">
      <c r="A163" s="56"/>
      <c r="B163" s="4"/>
      <c r="C163" s="4"/>
      <c r="D163" s="66" t="s">
        <v>8</v>
      </c>
      <c r="E163" s="4"/>
      <c r="F163" s="169"/>
      <c r="G163" s="22"/>
      <c r="H163" s="163"/>
      <c r="I163" s="163">
        <f>SUM(I109:I162)-I115-I118-I133-I151-I158</f>
        <v>478923</v>
      </c>
      <c r="J163" s="163">
        <f>SUM(J109:J162)-J115-J118-J133-J151-J158</f>
        <v>478923</v>
      </c>
      <c r="K163" s="163">
        <f>SUM(K109:K162)-K115-K118-K133-K151-K158</f>
        <v>54131</v>
      </c>
    </row>
    <row r="165" ht="12.75">
      <c r="A165" t="s">
        <v>167</v>
      </c>
    </row>
    <row r="166" ht="12.75">
      <c r="A166" t="s">
        <v>67</v>
      </c>
    </row>
  </sheetData>
  <sheetProtection/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1">
      <selection activeCell="K34" sqref="K34"/>
    </sheetView>
  </sheetViews>
  <sheetFormatPr defaultColWidth="9.140625" defaultRowHeight="12.75"/>
  <cols>
    <col min="1" max="1" width="7.00390625" style="0" customWidth="1"/>
    <col min="2" max="2" width="7.28125" style="0" customWidth="1"/>
    <col min="3" max="3" width="8.28125" style="0" customWidth="1"/>
    <col min="4" max="4" width="21.7109375" style="0" customWidth="1"/>
    <col min="5" max="5" width="13.8515625" style="0" customWidth="1"/>
    <col min="6" max="6" width="14.28125" style="0" customWidth="1"/>
    <col min="7" max="7" width="16.8515625" style="0" customWidth="1"/>
    <col min="8" max="8" width="13.421875" style="0" customWidth="1"/>
    <col min="9" max="9" width="9.7109375" style="0" customWidth="1"/>
    <col min="10" max="10" width="10.421875" style="0" customWidth="1"/>
    <col min="11" max="11" width="16.140625" style="0" customWidth="1"/>
    <col min="12" max="12" width="14.57421875" style="0" customWidth="1"/>
    <col min="13" max="13" width="15.140625" style="0" customWidth="1"/>
  </cols>
  <sheetData>
    <row r="1" ht="8.25" customHeight="1"/>
    <row r="2" spans="2:9" ht="18" customHeight="1">
      <c r="B2" s="1" t="s">
        <v>58</v>
      </c>
      <c r="C2" s="1"/>
      <c r="E2" s="1"/>
      <c r="F2" s="1"/>
      <c r="I2" s="5"/>
    </row>
    <row r="3" spans="2:9" s="6" customFormat="1" ht="13.5" customHeight="1" thickBot="1">
      <c r="B3" s="9"/>
      <c r="C3" s="9"/>
      <c r="D3" s="9"/>
      <c r="E3" s="9"/>
      <c r="F3" s="9"/>
      <c r="G3" s="368" t="s">
        <v>66</v>
      </c>
      <c r="I3" s="9"/>
    </row>
    <row r="4" spans="1:13" s="2" customFormat="1" ht="15.75" customHeight="1" thickBot="1">
      <c r="A4" s="110"/>
      <c r="B4" s="22" t="s">
        <v>76</v>
      </c>
      <c r="C4" s="22"/>
      <c r="D4" s="21"/>
      <c r="E4" s="4"/>
      <c r="F4" s="23"/>
      <c r="G4" s="24"/>
      <c r="H4" s="6"/>
      <c r="I4" s="354"/>
      <c r="M4" s="6"/>
    </row>
    <row r="5" spans="1:7" s="6" customFormat="1" ht="12.75">
      <c r="A5" s="115" t="s">
        <v>22</v>
      </c>
      <c r="B5" s="111" t="s">
        <v>0</v>
      </c>
      <c r="C5" s="118" t="s">
        <v>2</v>
      </c>
      <c r="D5" s="43" t="s">
        <v>4</v>
      </c>
      <c r="E5" s="138" t="s">
        <v>23</v>
      </c>
      <c r="F5" s="138" t="s">
        <v>6</v>
      </c>
      <c r="G5" s="355" t="s">
        <v>7</v>
      </c>
    </row>
    <row r="6" spans="1:9" s="6" customFormat="1" ht="12.75">
      <c r="A6" s="32"/>
      <c r="B6" s="7"/>
      <c r="C6" s="26"/>
      <c r="D6" s="26"/>
      <c r="E6" s="145" t="s">
        <v>24</v>
      </c>
      <c r="F6" s="145" t="s">
        <v>25</v>
      </c>
      <c r="G6" s="254" t="s">
        <v>203</v>
      </c>
      <c r="I6" s="12"/>
    </row>
    <row r="7" spans="1:9" s="2" customFormat="1" ht="13.5" thickBot="1">
      <c r="A7" s="96" t="s">
        <v>1</v>
      </c>
      <c r="B7" s="106" t="s">
        <v>3</v>
      </c>
      <c r="C7" s="35" t="s">
        <v>5</v>
      </c>
      <c r="D7" s="128" t="s">
        <v>14</v>
      </c>
      <c r="E7" s="136">
        <v>1</v>
      </c>
      <c r="F7" s="136">
        <v>2</v>
      </c>
      <c r="G7" s="356">
        <v>3</v>
      </c>
      <c r="H7" s="6"/>
      <c r="I7" s="14"/>
    </row>
    <row r="8" spans="1:9" s="2" customFormat="1" ht="14.25">
      <c r="A8" s="340">
        <v>45</v>
      </c>
      <c r="B8" s="344">
        <v>400</v>
      </c>
      <c r="C8" s="332" t="s">
        <v>161</v>
      </c>
      <c r="D8" s="366" t="s">
        <v>197</v>
      </c>
      <c r="E8" s="357">
        <f>SUM(E9,E11)</f>
        <v>31000000</v>
      </c>
      <c r="F8" s="357">
        <f>SUM(F9,F11)</f>
        <v>31000000</v>
      </c>
      <c r="G8" s="391">
        <f>SUM(G9,G11)</f>
        <v>136542969.35</v>
      </c>
      <c r="H8" s="6"/>
      <c r="I8" s="14"/>
    </row>
    <row r="9" spans="1:13" s="2" customFormat="1" ht="12.75">
      <c r="A9" s="32">
        <v>45</v>
      </c>
      <c r="B9" s="102">
        <v>440</v>
      </c>
      <c r="C9" s="127" t="s">
        <v>161</v>
      </c>
      <c r="D9" s="146" t="s">
        <v>59</v>
      </c>
      <c r="E9" s="143">
        <v>31000000</v>
      </c>
      <c r="F9" s="143">
        <v>31000000</v>
      </c>
      <c r="G9" s="197">
        <v>15953986.2</v>
      </c>
      <c r="H9" s="11"/>
      <c r="I9" s="14"/>
      <c r="M9" s="14"/>
    </row>
    <row r="10" spans="1:13" s="2" customFormat="1" ht="13.5" customHeight="1">
      <c r="A10" s="119"/>
      <c r="B10" s="103"/>
      <c r="C10" s="315"/>
      <c r="D10" s="148" t="s">
        <v>60</v>
      </c>
      <c r="E10" s="141"/>
      <c r="F10" s="141"/>
      <c r="G10" s="156"/>
      <c r="H10" s="11"/>
      <c r="I10" s="87"/>
      <c r="L10" s="87"/>
      <c r="M10" s="87"/>
    </row>
    <row r="11" spans="1:13" s="2" customFormat="1" ht="13.5" customHeight="1" thickBot="1">
      <c r="A11" s="90">
        <v>45</v>
      </c>
      <c r="B11" s="105">
        <v>456</v>
      </c>
      <c r="C11" s="352" t="s">
        <v>161</v>
      </c>
      <c r="D11" s="67" t="s">
        <v>62</v>
      </c>
      <c r="E11" s="242">
        <v>0</v>
      </c>
      <c r="F11" s="242">
        <v>0</v>
      </c>
      <c r="G11" s="68">
        <v>120588983.15</v>
      </c>
      <c r="H11" s="11"/>
      <c r="I11" s="87"/>
      <c r="L11" s="87"/>
      <c r="M11" s="87"/>
    </row>
    <row r="12" spans="1:13" s="6" customFormat="1" ht="16.5" customHeight="1" thickBot="1">
      <c r="A12" s="351"/>
      <c r="B12" s="347"/>
      <c r="C12" s="353"/>
      <c r="D12" s="345" t="s">
        <v>8</v>
      </c>
      <c r="E12" s="358">
        <f>SUM(E9:E11)</f>
        <v>31000000</v>
      </c>
      <c r="F12" s="358">
        <f>SUM(F9:F11)</f>
        <v>31000000</v>
      </c>
      <c r="G12" s="392">
        <f>SUM(G9:G11)</f>
        <v>136542969.35</v>
      </c>
      <c r="H12" s="243"/>
      <c r="I12" s="88"/>
      <c r="L12" s="88"/>
      <c r="M12" s="88"/>
    </row>
    <row r="13" spans="2:12" s="2" customFormat="1" ht="12.75" customHeight="1" thickBot="1">
      <c r="B13" s="6"/>
      <c r="C13" s="6"/>
      <c r="D13" s="6"/>
      <c r="E13" s="6"/>
      <c r="F13" s="17"/>
      <c r="H13" s="13"/>
      <c r="I13" s="14"/>
      <c r="K13" s="368" t="s">
        <v>198</v>
      </c>
      <c r="L13" s="6"/>
    </row>
    <row r="14" spans="1:12" s="2" customFormat="1" ht="17.25" customHeight="1" thickBot="1">
      <c r="A14" s="110"/>
      <c r="B14" s="22" t="s">
        <v>77</v>
      </c>
      <c r="C14" s="22"/>
      <c r="D14" s="56"/>
      <c r="E14" s="4"/>
      <c r="F14" s="23"/>
      <c r="G14" s="23"/>
      <c r="H14" s="38"/>
      <c r="I14" s="39"/>
      <c r="J14" s="23"/>
      <c r="K14" s="24"/>
      <c r="L14" s="6"/>
    </row>
    <row r="15" spans="1:12" s="2" customFormat="1" ht="12.75">
      <c r="A15" s="115" t="s">
        <v>22</v>
      </c>
      <c r="B15" s="111" t="s">
        <v>10</v>
      </c>
      <c r="C15" s="43" t="s">
        <v>11</v>
      </c>
      <c r="D15" s="43" t="s">
        <v>12</v>
      </c>
      <c r="E15" s="43" t="s">
        <v>13</v>
      </c>
      <c r="F15" s="84" t="s">
        <v>0</v>
      </c>
      <c r="G15" s="112" t="s">
        <v>2</v>
      </c>
      <c r="H15" s="362" t="s">
        <v>4</v>
      </c>
      <c r="I15" s="364" t="s">
        <v>26</v>
      </c>
      <c r="J15" s="138" t="s">
        <v>6</v>
      </c>
      <c r="K15" s="355" t="s">
        <v>7</v>
      </c>
      <c r="L15" s="6"/>
    </row>
    <row r="16" spans="1:12" s="2" customFormat="1" ht="12.75">
      <c r="A16" s="32"/>
      <c r="B16" s="6"/>
      <c r="C16" s="29"/>
      <c r="D16" s="29"/>
      <c r="E16" s="29"/>
      <c r="F16" s="44"/>
      <c r="G16" s="45"/>
      <c r="H16" s="359"/>
      <c r="I16" s="365" t="s">
        <v>24</v>
      </c>
      <c r="J16" s="135" t="s">
        <v>25</v>
      </c>
      <c r="K16" s="254" t="s">
        <v>203</v>
      </c>
      <c r="L16" s="6"/>
    </row>
    <row r="17" spans="1:12" s="2" customFormat="1" ht="13.5" thickBot="1">
      <c r="A17" s="96" t="s">
        <v>1</v>
      </c>
      <c r="B17" s="107" t="s">
        <v>3</v>
      </c>
      <c r="C17" s="34" t="s">
        <v>5</v>
      </c>
      <c r="D17" s="34" t="s">
        <v>14</v>
      </c>
      <c r="E17" s="34" t="s">
        <v>15</v>
      </c>
      <c r="F17" s="40" t="s">
        <v>27</v>
      </c>
      <c r="G17" s="34" t="s">
        <v>16</v>
      </c>
      <c r="H17" s="363" t="s">
        <v>28</v>
      </c>
      <c r="I17" s="288">
        <v>1</v>
      </c>
      <c r="J17" s="137">
        <v>2</v>
      </c>
      <c r="K17" s="49">
        <v>3</v>
      </c>
      <c r="L17" s="6"/>
    </row>
    <row r="18" spans="1:13" s="2" customFormat="1" ht="13.5" thickBot="1">
      <c r="A18" s="30">
        <v>45</v>
      </c>
      <c r="B18" s="108" t="s">
        <v>17</v>
      </c>
      <c r="C18" s="27">
        <v>2</v>
      </c>
      <c r="D18" s="65">
        <v>1</v>
      </c>
      <c r="E18" s="27">
        <v>8</v>
      </c>
      <c r="F18" s="51" t="s">
        <v>61</v>
      </c>
      <c r="G18" s="45"/>
      <c r="H18" s="359" t="s">
        <v>65</v>
      </c>
      <c r="I18" s="360">
        <v>0</v>
      </c>
      <c r="J18" s="360">
        <v>0</v>
      </c>
      <c r="K18" s="68">
        <v>90954078.8</v>
      </c>
      <c r="L18" s="11"/>
      <c r="M18" s="101"/>
    </row>
    <row r="19" spans="1:13" s="2" customFormat="1" ht="15" thickBot="1">
      <c r="A19" s="346"/>
      <c r="B19" s="347"/>
      <c r="C19" s="347"/>
      <c r="D19" s="345" t="s">
        <v>8</v>
      </c>
      <c r="E19" s="347"/>
      <c r="F19" s="348"/>
      <c r="G19" s="349"/>
      <c r="H19" s="350"/>
      <c r="I19" s="361">
        <f>SUM(I18:I18)</f>
        <v>0</v>
      </c>
      <c r="J19" s="361">
        <f>SUM(J18:J18)</f>
        <v>0</v>
      </c>
      <c r="K19" s="393">
        <f>K18</f>
        <v>90954078.8</v>
      </c>
      <c r="L19" s="11"/>
      <c r="M19" s="14"/>
    </row>
    <row r="20" spans="1:13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2.75">
      <c r="A21" t="s">
        <v>220</v>
      </c>
      <c r="F21" t="s">
        <v>196</v>
      </c>
      <c r="G21" t="s">
        <v>236</v>
      </c>
      <c r="M21" s="2"/>
    </row>
    <row r="24" spans="6:7" ht="12.75">
      <c r="F24" t="s">
        <v>216</v>
      </c>
      <c r="G24" t="s">
        <v>217</v>
      </c>
    </row>
    <row r="25" ht="12.75">
      <c r="G25" t="s">
        <v>218</v>
      </c>
    </row>
    <row r="26" ht="12.75">
      <c r="G26" t="s">
        <v>219</v>
      </c>
    </row>
  </sheetData>
  <sheetProtection/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5"/>
  <sheetViews>
    <sheetView zoomScalePageLayoutView="0" workbookViewId="0" topLeftCell="A1">
      <selection activeCell="K111" sqref="K111"/>
    </sheetView>
  </sheetViews>
  <sheetFormatPr defaultColWidth="9.140625" defaultRowHeight="12.75"/>
  <cols>
    <col min="1" max="1" width="6.28125" style="0" customWidth="1"/>
    <col min="2" max="2" width="6.8515625" style="0" customWidth="1"/>
    <col min="3" max="3" width="7.57421875" style="0" customWidth="1"/>
    <col min="4" max="4" width="6.28125" style="0" customWidth="1"/>
    <col min="5" max="5" width="15.00390625" style="0" customWidth="1"/>
    <col min="6" max="6" width="14.57421875" style="0" customWidth="1"/>
    <col min="7" max="7" width="25.57421875" style="0" customWidth="1"/>
    <col min="8" max="8" width="28.421875" style="0" customWidth="1"/>
    <col min="9" max="9" width="14.00390625" style="0" customWidth="1"/>
    <col min="10" max="10" width="12.7109375" style="0" customWidth="1"/>
    <col min="11" max="11" width="17.00390625" style="0" customWidth="1"/>
  </cols>
  <sheetData>
    <row r="1" spans="1:11" ht="12.75">
      <c r="A1" s="2"/>
      <c r="B1" s="10"/>
      <c r="C1" s="10"/>
      <c r="D1" s="10"/>
      <c r="E1" s="9"/>
      <c r="F1" s="10"/>
      <c r="G1" s="10"/>
      <c r="H1" s="10"/>
      <c r="I1" s="9"/>
      <c r="J1" s="2"/>
      <c r="K1" s="2"/>
    </row>
    <row r="2" spans="2:9" ht="16.5" thickBot="1">
      <c r="B2" s="1"/>
      <c r="D2" s="1" t="s">
        <v>21</v>
      </c>
      <c r="E2" s="1"/>
      <c r="G2" s="367" t="s">
        <v>198</v>
      </c>
      <c r="I2" s="5"/>
    </row>
    <row r="3" spans="1:11" ht="13.5" thickBot="1">
      <c r="A3" s="110"/>
      <c r="B3" s="22" t="s">
        <v>70</v>
      </c>
      <c r="C3" s="22"/>
      <c r="D3" s="22"/>
      <c r="E3" s="21" t="s">
        <v>71</v>
      </c>
      <c r="F3" s="22"/>
      <c r="G3" s="91"/>
      <c r="H3" s="10"/>
      <c r="I3" s="9"/>
      <c r="J3" s="2"/>
      <c r="K3" s="2"/>
    </row>
    <row r="4" spans="1:11" ht="12.75">
      <c r="A4" s="30" t="s">
        <v>22</v>
      </c>
      <c r="B4" s="6" t="s">
        <v>0</v>
      </c>
      <c r="C4" s="28" t="s">
        <v>2</v>
      </c>
      <c r="D4" s="29" t="s">
        <v>4</v>
      </c>
      <c r="E4" s="138" t="s">
        <v>23</v>
      </c>
      <c r="F4" s="6" t="s">
        <v>6</v>
      </c>
      <c r="G4" s="138" t="s">
        <v>7</v>
      </c>
      <c r="H4" s="6"/>
      <c r="I4" s="6"/>
      <c r="J4" s="6"/>
      <c r="K4" s="6"/>
    </row>
    <row r="5" spans="1:11" ht="12.75">
      <c r="A5" s="30"/>
      <c r="B5" s="7"/>
      <c r="C5" s="26"/>
      <c r="D5" s="26"/>
      <c r="E5" s="145" t="s">
        <v>24</v>
      </c>
      <c r="F5" s="7" t="s">
        <v>25</v>
      </c>
      <c r="G5" s="145" t="s">
        <v>200</v>
      </c>
      <c r="H5" s="11"/>
      <c r="I5" s="12"/>
      <c r="J5" s="6"/>
      <c r="K5" s="6"/>
    </row>
    <row r="6" spans="1:11" ht="13.5" thickBot="1">
      <c r="A6" s="96" t="s">
        <v>1</v>
      </c>
      <c r="B6" s="106" t="s">
        <v>3</v>
      </c>
      <c r="C6" s="35" t="s">
        <v>5</v>
      </c>
      <c r="D6" s="128" t="s">
        <v>14</v>
      </c>
      <c r="E6" s="136">
        <v>1</v>
      </c>
      <c r="F6" s="150">
        <v>2</v>
      </c>
      <c r="G6" s="136">
        <v>3</v>
      </c>
      <c r="H6" s="13" t="s">
        <v>199</v>
      </c>
      <c r="I6" s="14"/>
      <c r="J6" s="2"/>
      <c r="K6" s="2"/>
    </row>
    <row r="7" spans="1:11" ht="14.25">
      <c r="A7" s="308">
        <v>45</v>
      </c>
      <c r="B7" s="309">
        <v>200</v>
      </c>
      <c r="C7" s="315" t="s">
        <v>161</v>
      </c>
      <c r="D7" s="343" t="s">
        <v>187</v>
      </c>
      <c r="E7" s="314">
        <f>SUM(E8,E12,E15,E18,E21)</f>
        <v>475173000</v>
      </c>
      <c r="F7" s="314">
        <f>SUM(F8,F12,F15,F18,F21)</f>
        <v>475173000</v>
      </c>
      <c r="G7" s="369">
        <f>SUM(G8,G12,G15,G18,G21)</f>
        <v>240645567.1</v>
      </c>
      <c r="H7" s="13"/>
      <c r="I7" s="14"/>
      <c r="J7" s="2"/>
      <c r="K7" s="2"/>
    </row>
    <row r="8" spans="1:11" ht="12.75">
      <c r="A8" s="283">
        <v>45</v>
      </c>
      <c r="B8" s="310">
        <v>210</v>
      </c>
      <c r="C8" s="268" t="s">
        <v>161</v>
      </c>
      <c r="D8" s="394" t="s">
        <v>188</v>
      </c>
      <c r="E8" s="274">
        <f>SUM(E9:E11)</f>
        <v>271400000</v>
      </c>
      <c r="F8" s="274">
        <f>SUM(F9:F11)</f>
        <v>271400000</v>
      </c>
      <c r="G8" s="370">
        <f>SUM(G9:G11)</f>
        <v>144553191.07</v>
      </c>
      <c r="H8" s="13"/>
      <c r="I8" s="14"/>
      <c r="J8" s="2"/>
      <c r="K8" s="2"/>
    </row>
    <row r="9" spans="1:11" ht="12.75">
      <c r="A9" s="89">
        <v>45</v>
      </c>
      <c r="B9" s="103">
        <v>211</v>
      </c>
      <c r="C9" s="37" t="s">
        <v>100</v>
      </c>
      <c r="D9" s="147" t="s">
        <v>120</v>
      </c>
      <c r="E9" s="141">
        <v>1000000</v>
      </c>
      <c r="F9" s="141">
        <v>1000000</v>
      </c>
      <c r="G9" s="371">
        <v>0</v>
      </c>
      <c r="H9" s="13"/>
      <c r="I9" s="14"/>
      <c r="J9" s="2"/>
      <c r="K9" s="2"/>
    </row>
    <row r="10" spans="1:11" ht="12.75">
      <c r="A10" s="89">
        <v>45</v>
      </c>
      <c r="B10" s="103">
        <v>212</v>
      </c>
      <c r="C10" s="37" t="s">
        <v>101</v>
      </c>
      <c r="D10" s="147" t="s">
        <v>121</v>
      </c>
      <c r="E10" s="141">
        <v>260000000</v>
      </c>
      <c r="F10" s="141">
        <v>260000000</v>
      </c>
      <c r="G10" s="371">
        <v>142753344.47</v>
      </c>
      <c r="H10" s="13"/>
      <c r="I10" s="14"/>
      <c r="J10" s="2"/>
      <c r="K10" s="2"/>
    </row>
    <row r="11" spans="1:11" ht="12.75">
      <c r="A11" s="89">
        <v>45</v>
      </c>
      <c r="B11" s="103">
        <v>212</v>
      </c>
      <c r="C11" s="37" t="s">
        <v>100</v>
      </c>
      <c r="D11" s="147" t="s">
        <v>122</v>
      </c>
      <c r="E11" s="141">
        <v>10400000</v>
      </c>
      <c r="F11" s="141">
        <v>10400000</v>
      </c>
      <c r="G11" s="371">
        <v>1799846.6</v>
      </c>
      <c r="H11" s="13"/>
      <c r="I11" s="14"/>
      <c r="J11" s="2"/>
      <c r="K11" s="2"/>
    </row>
    <row r="12" spans="1:11" ht="12.75">
      <c r="A12" s="283">
        <v>45</v>
      </c>
      <c r="B12" s="310">
        <v>220</v>
      </c>
      <c r="C12" s="268" t="s">
        <v>161</v>
      </c>
      <c r="D12" s="311" t="s">
        <v>189</v>
      </c>
      <c r="E12" s="274">
        <f>SUM(E13,E14)</f>
        <v>10500000</v>
      </c>
      <c r="F12" s="274">
        <f>SUM(F13,F14)</f>
        <v>10500000</v>
      </c>
      <c r="G12" s="370">
        <f>SUM(G13,G14)</f>
        <v>3001212.6799999997</v>
      </c>
      <c r="H12" s="13"/>
      <c r="I12" s="14"/>
      <c r="J12" s="2"/>
      <c r="K12" s="2"/>
    </row>
    <row r="13" spans="1:11" ht="12.75">
      <c r="A13" s="89">
        <v>45</v>
      </c>
      <c r="B13" s="103">
        <v>222</v>
      </c>
      <c r="C13" s="37" t="s">
        <v>100</v>
      </c>
      <c r="D13" s="147" t="s">
        <v>123</v>
      </c>
      <c r="E13" s="141">
        <v>6000000</v>
      </c>
      <c r="F13" s="141">
        <v>6000000</v>
      </c>
      <c r="G13" s="371">
        <v>1069111.18</v>
      </c>
      <c r="H13" s="13"/>
      <c r="I13" s="14"/>
      <c r="J13" s="2"/>
      <c r="K13" s="2"/>
    </row>
    <row r="14" spans="1:11" ht="12.75">
      <c r="A14" s="89">
        <v>45</v>
      </c>
      <c r="B14" s="103">
        <v>223</v>
      </c>
      <c r="C14" s="37" t="s">
        <v>161</v>
      </c>
      <c r="D14" s="147" t="s">
        <v>64</v>
      </c>
      <c r="E14" s="141">
        <v>4500000</v>
      </c>
      <c r="F14" s="141">
        <v>4500000</v>
      </c>
      <c r="G14" s="371">
        <v>1932101.5</v>
      </c>
      <c r="H14" s="13"/>
      <c r="I14" s="14"/>
      <c r="J14" s="2"/>
      <c r="K14" s="2"/>
    </row>
    <row r="15" spans="1:11" ht="12.75">
      <c r="A15" s="283">
        <v>45</v>
      </c>
      <c r="B15" s="310">
        <v>230</v>
      </c>
      <c r="C15" s="268" t="s">
        <v>161</v>
      </c>
      <c r="D15" s="311" t="s">
        <v>190</v>
      </c>
      <c r="E15" s="274">
        <f>SUM(E16,E17)</f>
        <v>164273000</v>
      </c>
      <c r="F15" s="274">
        <f>SUM(F16,F17)</f>
        <v>164273000</v>
      </c>
      <c r="G15" s="370">
        <f>SUM(G16,G17)</f>
        <v>5215759.1899999995</v>
      </c>
      <c r="H15" s="13"/>
      <c r="I15" s="14"/>
      <c r="J15" s="2"/>
      <c r="K15" s="2"/>
    </row>
    <row r="16" spans="1:11" ht="12.75">
      <c r="A16" s="89">
        <v>45</v>
      </c>
      <c r="B16" s="103">
        <v>231</v>
      </c>
      <c r="C16" s="37" t="s">
        <v>161</v>
      </c>
      <c r="D16" s="147" t="s">
        <v>31</v>
      </c>
      <c r="E16" s="141">
        <v>1273000</v>
      </c>
      <c r="F16" s="141">
        <v>1273000</v>
      </c>
      <c r="G16" s="371">
        <v>497245.1</v>
      </c>
      <c r="H16" s="13"/>
      <c r="I16" s="14"/>
      <c r="J16" s="2"/>
      <c r="K16" s="2"/>
    </row>
    <row r="17" spans="1:11" ht="12.75">
      <c r="A17" s="89">
        <v>45</v>
      </c>
      <c r="B17" s="103">
        <v>233</v>
      </c>
      <c r="C17" s="37" t="s">
        <v>102</v>
      </c>
      <c r="D17" s="147" t="s">
        <v>124</v>
      </c>
      <c r="E17" s="141">
        <v>163000000</v>
      </c>
      <c r="F17" s="141">
        <v>163000000</v>
      </c>
      <c r="G17" s="371">
        <v>4718514.09</v>
      </c>
      <c r="H17" s="13"/>
      <c r="I17" s="14"/>
      <c r="J17" s="2"/>
      <c r="K17" s="2"/>
    </row>
    <row r="18" spans="1:11" ht="12.75">
      <c r="A18" s="283">
        <v>45</v>
      </c>
      <c r="B18" s="310">
        <v>240</v>
      </c>
      <c r="C18" s="268" t="s">
        <v>161</v>
      </c>
      <c r="D18" s="311" t="s">
        <v>191</v>
      </c>
      <c r="E18" s="274">
        <f>SUM(E19:E20)</f>
        <v>29000000</v>
      </c>
      <c r="F18" s="274">
        <f>SUM(F19:F20)</f>
        <v>29000000</v>
      </c>
      <c r="G18" s="370">
        <f>SUM(G19:G20)</f>
        <v>46169965.41</v>
      </c>
      <c r="H18" s="13"/>
      <c r="I18" s="14"/>
      <c r="J18" s="2"/>
      <c r="K18" s="2"/>
    </row>
    <row r="19" spans="1:11" ht="12.75">
      <c r="A19" s="89">
        <v>45</v>
      </c>
      <c r="B19" s="103">
        <v>243</v>
      </c>
      <c r="C19" s="37" t="s">
        <v>161</v>
      </c>
      <c r="D19" s="147" t="s">
        <v>33</v>
      </c>
      <c r="E19" s="141">
        <v>500000</v>
      </c>
      <c r="F19" s="141">
        <v>500000</v>
      </c>
      <c r="G19" s="371">
        <v>197883.19</v>
      </c>
      <c r="H19" s="13"/>
      <c r="I19" s="14"/>
      <c r="J19" s="2"/>
      <c r="K19" s="2"/>
    </row>
    <row r="20" spans="1:11" ht="12.75">
      <c r="A20" s="89">
        <v>45</v>
      </c>
      <c r="B20" s="103">
        <v>244</v>
      </c>
      <c r="C20" s="37" t="s">
        <v>161</v>
      </c>
      <c r="D20" s="148" t="s">
        <v>34</v>
      </c>
      <c r="E20" s="141">
        <v>28500000</v>
      </c>
      <c r="F20" s="141">
        <v>28500000</v>
      </c>
      <c r="G20" s="371">
        <v>45972082.22</v>
      </c>
      <c r="H20" s="13"/>
      <c r="I20" s="14"/>
      <c r="J20" s="2"/>
      <c r="K20" s="2"/>
    </row>
    <row r="21" spans="1:11" ht="12.75">
      <c r="A21" s="279">
        <v>45</v>
      </c>
      <c r="B21" s="282">
        <v>290</v>
      </c>
      <c r="C21" s="270" t="s">
        <v>161</v>
      </c>
      <c r="D21" s="312" t="s">
        <v>192</v>
      </c>
      <c r="E21" s="313">
        <f>E22</f>
        <v>0</v>
      </c>
      <c r="F21" s="313">
        <f>F22</f>
        <v>0</v>
      </c>
      <c r="G21" s="372">
        <f>G22</f>
        <v>41705438.75</v>
      </c>
      <c r="H21" s="13"/>
      <c r="I21" s="14"/>
      <c r="J21" s="2"/>
      <c r="K21" s="2"/>
    </row>
    <row r="22" spans="1:11" ht="13.5" thickBot="1">
      <c r="A22" s="96">
        <v>45</v>
      </c>
      <c r="B22" s="105">
        <v>292</v>
      </c>
      <c r="C22" s="125" t="s">
        <v>161</v>
      </c>
      <c r="D22" s="149" t="s">
        <v>63</v>
      </c>
      <c r="E22" s="144">
        <v>0</v>
      </c>
      <c r="F22" s="144">
        <v>0</v>
      </c>
      <c r="G22" s="373">
        <v>41705438.75</v>
      </c>
      <c r="H22" s="15"/>
      <c r="I22" s="16"/>
      <c r="J22" s="2"/>
      <c r="K22" s="2"/>
    </row>
    <row r="23" spans="1:11" ht="15.75" thickBot="1">
      <c r="A23" s="317"/>
      <c r="B23" s="318"/>
      <c r="C23" s="318"/>
      <c r="D23" s="319" t="s">
        <v>8</v>
      </c>
      <c r="E23" s="320">
        <f>E7</f>
        <v>475173000</v>
      </c>
      <c r="F23" s="320">
        <f>F7</f>
        <v>475173000</v>
      </c>
      <c r="G23" s="374">
        <f>G7</f>
        <v>240645567.1</v>
      </c>
      <c r="H23" s="6"/>
      <c r="I23" s="6"/>
      <c r="J23" s="6"/>
      <c r="K23" s="6"/>
    </row>
    <row r="24" spans="1:11" ht="15">
      <c r="A24" s="326"/>
      <c r="B24" s="326"/>
      <c r="C24" s="326"/>
      <c r="D24" s="327"/>
      <c r="E24" s="328"/>
      <c r="F24" s="328"/>
      <c r="G24" s="384"/>
      <c r="H24" s="6"/>
      <c r="I24" s="6"/>
      <c r="J24" s="6"/>
      <c r="K24" s="6"/>
    </row>
    <row r="25" spans="1:11" ht="15">
      <c r="A25" s="326"/>
      <c r="B25" s="326"/>
      <c r="C25" s="326"/>
      <c r="D25" s="327"/>
      <c r="E25" s="328"/>
      <c r="F25" s="328"/>
      <c r="G25" s="384"/>
      <c r="H25" s="6"/>
      <c r="I25" s="6"/>
      <c r="J25" s="6"/>
      <c r="K25" s="6"/>
    </row>
    <row r="26" spans="1:11" ht="15">
      <c r="A26" s="326"/>
      <c r="B26" s="326"/>
      <c r="C26" s="326"/>
      <c r="D26" s="327"/>
      <c r="E26" s="328"/>
      <c r="F26" s="328"/>
      <c r="G26" s="384"/>
      <c r="H26" s="6"/>
      <c r="I26" s="6"/>
      <c r="J26" s="6"/>
      <c r="K26" s="6"/>
    </row>
    <row r="27" spans="1:11" ht="15">
      <c r="A27" s="326"/>
      <c r="B27" s="326"/>
      <c r="C27" s="326"/>
      <c r="D27" s="327"/>
      <c r="E27" s="328"/>
      <c r="F27" s="328"/>
      <c r="G27" s="384"/>
      <c r="H27" s="6"/>
      <c r="I27" s="6"/>
      <c r="J27" s="6"/>
      <c r="K27" s="6"/>
    </row>
    <row r="28" spans="1:11" ht="15">
      <c r="A28" s="326"/>
      <c r="B28" s="326"/>
      <c r="C28" s="326"/>
      <c r="D28" s="327"/>
      <c r="E28" s="328"/>
      <c r="F28" s="328"/>
      <c r="G28" s="384"/>
      <c r="H28" s="6"/>
      <c r="I28" s="6"/>
      <c r="J28" s="6"/>
      <c r="K28" s="6"/>
    </row>
    <row r="29" spans="1:11" ht="15">
      <c r="A29" s="326"/>
      <c r="B29" s="326"/>
      <c r="C29" s="326"/>
      <c r="D29" s="327"/>
      <c r="E29" s="328"/>
      <c r="F29" s="328"/>
      <c r="G29" s="384"/>
      <c r="H29" s="6"/>
      <c r="I29" s="6"/>
      <c r="J29" s="6"/>
      <c r="K29" s="6"/>
    </row>
    <row r="30" spans="1:11" ht="15">
      <c r="A30" s="326"/>
      <c r="B30" s="326"/>
      <c r="C30" s="326"/>
      <c r="D30" s="327"/>
      <c r="E30" s="328"/>
      <c r="F30" s="328"/>
      <c r="G30" s="384"/>
      <c r="H30" s="6"/>
      <c r="I30" s="6"/>
      <c r="J30" s="6"/>
      <c r="K30" s="6"/>
    </row>
    <row r="31" spans="1:11" ht="15">
      <c r="A31" s="326"/>
      <c r="B31" s="326"/>
      <c r="C31" s="326"/>
      <c r="D31" s="327"/>
      <c r="E31" s="328"/>
      <c r="F31" s="328"/>
      <c r="G31" s="384"/>
      <c r="H31" s="6"/>
      <c r="I31" s="6"/>
      <c r="J31" s="6"/>
      <c r="K31" s="6"/>
    </row>
    <row r="32" spans="1:11" ht="15">
      <c r="A32" s="326"/>
      <c r="B32" s="326"/>
      <c r="C32" s="326"/>
      <c r="D32" s="327"/>
      <c r="E32" s="328"/>
      <c r="F32" s="328"/>
      <c r="G32" s="384"/>
      <c r="H32" s="6"/>
      <c r="I32" s="6"/>
      <c r="J32" s="6"/>
      <c r="K32" s="6"/>
    </row>
    <row r="33" spans="1:11" ht="15">
      <c r="A33" s="326"/>
      <c r="B33" s="326"/>
      <c r="C33" s="326"/>
      <c r="D33" s="327"/>
      <c r="E33" s="328"/>
      <c r="F33" s="328"/>
      <c r="G33" s="328"/>
      <c r="H33" s="6"/>
      <c r="I33" s="6"/>
      <c r="J33" s="6"/>
      <c r="K33" s="6"/>
    </row>
    <row r="34" spans="1:11" ht="15.75" thickBot="1">
      <c r="A34" s="326"/>
      <c r="B34" s="326"/>
      <c r="C34" s="326"/>
      <c r="D34" s="327"/>
      <c r="E34" s="328"/>
      <c r="F34" s="328"/>
      <c r="G34" s="328"/>
      <c r="H34" s="6"/>
      <c r="I34" s="6"/>
      <c r="J34" s="6"/>
      <c r="K34" s="368" t="s">
        <v>198</v>
      </c>
    </row>
    <row r="35" spans="1:11" ht="13.5" thickBot="1">
      <c r="A35" s="110"/>
      <c r="B35" s="22" t="s">
        <v>72</v>
      </c>
      <c r="C35" s="22"/>
      <c r="D35" s="4"/>
      <c r="E35" s="22"/>
      <c r="F35" s="22"/>
      <c r="G35" s="22"/>
      <c r="H35" s="38"/>
      <c r="I35" s="39"/>
      <c r="J35" s="23"/>
      <c r="K35" s="24"/>
    </row>
    <row r="36" spans="1:11" ht="12.75">
      <c r="A36" s="115" t="s">
        <v>22</v>
      </c>
      <c r="B36" s="111" t="s">
        <v>10</v>
      </c>
      <c r="C36" s="43" t="s">
        <v>11</v>
      </c>
      <c r="D36" s="43" t="s">
        <v>12</v>
      </c>
      <c r="E36" s="43" t="s">
        <v>13</v>
      </c>
      <c r="F36" s="84" t="s">
        <v>0</v>
      </c>
      <c r="G36" s="83" t="s">
        <v>2</v>
      </c>
      <c r="H36" s="386" t="s">
        <v>4</v>
      </c>
      <c r="I36" s="364" t="s">
        <v>26</v>
      </c>
      <c r="J36" s="111" t="s">
        <v>6</v>
      </c>
      <c r="K36" s="138" t="s">
        <v>7</v>
      </c>
    </row>
    <row r="37" spans="1:11" ht="13.5" thickBot="1">
      <c r="A37" s="329"/>
      <c r="B37" s="150"/>
      <c r="C37" s="128"/>
      <c r="D37" s="128"/>
      <c r="E37" s="128"/>
      <c r="F37" s="335"/>
      <c r="G37" s="336"/>
      <c r="H37" s="337"/>
      <c r="I37" s="385" t="s">
        <v>24</v>
      </c>
      <c r="J37" s="150" t="s">
        <v>25</v>
      </c>
      <c r="K37" s="136" t="s">
        <v>203</v>
      </c>
    </row>
    <row r="38" spans="1:11" ht="13.5" thickBot="1">
      <c r="A38" s="329" t="s">
        <v>1</v>
      </c>
      <c r="B38" s="106" t="s">
        <v>3</v>
      </c>
      <c r="C38" s="35" t="s">
        <v>5</v>
      </c>
      <c r="D38" s="35" t="s">
        <v>14</v>
      </c>
      <c r="E38" s="35" t="s">
        <v>15</v>
      </c>
      <c r="F38" s="331" t="s">
        <v>27</v>
      </c>
      <c r="G38" s="35" t="s">
        <v>16</v>
      </c>
      <c r="H38" s="333" t="s">
        <v>28</v>
      </c>
      <c r="I38" s="334">
        <v>1</v>
      </c>
      <c r="J38" s="150">
        <v>2</v>
      </c>
      <c r="K38" s="136">
        <v>3</v>
      </c>
    </row>
    <row r="39" spans="1:11" ht="14.25">
      <c r="A39" s="289">
        <v>45</v>
      </c>
      <c r="B39" s="290" t="s">
        <v>17</v>
      </c>
      <c r="C39" s="291">
        <v>2</v>
      </c>
      <c r="D39" s="291">
        <v>1</v>
      </c>
      <c r="E39" s="291">
        <v>8</v>
      </c>
      <c r="F39" s="292" t="s">
        <v>168</v>
      </c>
      <c r="G39" s="292" t="s">
        <v>161</v>
      </c>
      <c r="H39" s="293" t="s">
        <v>182</v>
      </c>
      <c r="I39" s="294">
        <f>SUM(I40,I42,I48,I84)</f>
        <v>455223000</v>
      </c>
      <c r="J39" s="294">
        <f>SUM(J40,J42,J48,J84)</f>
        <v>455223000</v>
      </c>
      <c r="K39" s="375">
        <f>SUM(K40,K42,K48,K84)</f>
        <v>296675025.71000004</v>
      </c>
    </row>
    <row r="40" spans="1:11" ht="12.75">
      <c r="A40" s="279">
        <v>45</v>
      </c>
      <c r="B40" s="280" t="s">
        <v>17</v>
      </c>
      <c r="C40" s="281">
        <v>2</v>
      </c>
      <c r="D40" s="281">
        <v>1</v>
      </c>
      <c r="E40" s="281">
        <v>8</v>
      </c>
      <c r="F40" s="270" t="s">
        <v>35</v>
      </c>
      <c r="G40" s="270" t="s">
        <v>161</v>
      </c>
      <c r="H40" s="271" t="s">
        <v>186</v>
      </c>
      <c r="I40" s="284">
        <f>I41</f>
        <v>99260000</v>
      </c>
      <c r="J40" s="284">
        <f>J41</f>
        <v>99260000</v>
      </c>
      <c r="K40" s="376">
        <f>K41</f>
        <v>59588584</v>
      </c>
    </row>
    <row r="41" spans="1:11" ht="12.75">
      <c r="A41" s="89">
        <v>45</v>
      </c>
      <c r="B41" s="109" t="s">
        <v>17</v>
      </c>
      <c r="C41" s="8">
        <v>2</v>
      </c>
      <c r="D41" s="8">
        <v>1</v>
      </c>
      <c r="E41" s="8">
        <v>8</v>
      </c>
      <c r="F41" s="37" t="s">
        <v>125</v>
      </c>
      <c r="G41" s="37" t="s">
        <v>161</v>
      </c>
      <c r="H41" s="161" t="s">
        <v>126</v>
      </c>
      <c r="I41" s="260">
        <v>99260000</v>
      </c>
      <c r="J41" s="260">
        <v>99260000</v>
      </c>
      <c r="K41" s="371">
        <v>59588584</v>
      </c>
    </row>
    <row r="42" spans="1:11" ht="12.75">
      <c r="A42" s="32">
        <v>45</v>
      </c>
      <c r="B42" s="108" t="s">
        <v>17</v>
      </c>
      <c r="C42" s="27">
        <v>2</v>
      </c>
      <c r="D42" s="27">
        <v>1</v>
      </c>
      <c r="E42" s="27">
        <v>8</v>
      </c>
      <c r="F42" s="269" t="s">
        <v>180</v>
      </c>
      <c r="G42" s="269" t="s">
        <v>161</v>
      </c>
      <c r="H42" s="273" t="s">
        <v>183</v>
      </c>
      <c r="I42" s="285">
        <f>SUM(I43:I47)</f>
        <v>36500000</v>
      </c>
      <c r="J42" s="285">
        <f>SUM(J43:J47)</f>
        <v>36500000</v>
      </c>
      <c r="K42" s="377">
        <f>SUM(K43:K47)</f>
        <v>21664668</v>
      </c>
    </row>
    <row r="43" spans="1:11" ht="12.75">
      <c r="A43" s="89">
        <v>45</v>
      </c>
      <c r="B43" s="109" t="s">
        <v>17</v>
      </c>
      <c r="C43" s="8">
        <v>2</v>
      </c>
      <c r="D43" s="8">
        <v>1</v>
      </c>
      <c r="E43" s="8">
        <v>8</v>
      </c>
      <c r="F43" s="37" t="s">
        <v>36</v>
      </c>
      <c r="G43" s="37" t="s">
        <v>161</v>
      </c>
      <c r="H43" s="99" t="s">
        <v>49</v>
      </c>
      <c r="I43" s="140">
        <v>5700000</v>
      </c>
      <c r="J43" s="140">
        <v>5700000</v>
      </c>
      <c r="K43" s="371">
        <v>3325533</v>
      </c>
    </row>
    <row r="44" spans="1:11" ht="12.75">
      <c r="A44" s="89">
        <v>45</v>
      </c>
      <c r="B44" s="109" t="s">
        <v>17</v>
      </c>
      <c r="C44" s="8">
        <v>2</v>
      </c>
      <c r="D44" s="8">
        <v>1</v>
      </c>
      <c r="E44" s="8">
        <v>8</v>
      </c>
      <c r="F44" s="37" t="s">
        <v>37</v>
      </c>
      <c r="G44" s="37" t="s">
        <v>161</v>
      </c>
      <c r="H44" s="99" t="s">
        <v>50</v>
      </c>
      <c r="I44" s="140">
        <v>2900000</v>
      </c>
      <c r="J44" s="140">
        <v>2900000</v>
      </c>
      <c r="K44" s="371">
        <v>1824790</v>
      </c>
    </row>
    <row r="45" spans="1:11" ht="12.75">
      <c r="A45" s="89">
        <v>45</v>
      </c>
      <c r="B45" s="109" t="s">
        <v>17</v>
      </c>
      <c r="C45" s="8">
        <v>2</v>
      </c>
      <c r="D45" s="8">
        <v>1</v>
      </c>
      <c r="E45" s="8">
        <v>8</v>
      </c>
      <c r="F45" s="37" t="s">
        <v>38</v>
      </c>
      <c r="G45" s="37" t="s">
        <v>161</v>
      </c>
      <c r="H45" s="99" t="s">
        <v>51</v>
      </c>
      <c r="I45" s="140">
        <v>2100000</v>
      </c>
      <c r="J45" s="140">
        <v>2100000</v>
      </c>
      <c r="K45" s="371">
        <v>1242752</v>
      </c>
    </row>
    <row r="46" spans="1:11" ht="12.75">
      <c r="A46" s="89">
        <v>45</v>
      </c>
      <c r="B46" s="109" t="s">
        <v>17</v>
      </c>
      <c r="C46" s="8">
        <v>2</v>
      </c>
      <c r="D46" s="8">
        <v>1</v>
      </c>
      <c r="E46" s="8">
        <v>8</v>
      </c>
      <c r="F46" s="37" t="s">
        <v>39</v>
      </c>
      <c r="G46" s="37" t="s">
        <v>161</v>
      </c>
      <c r="H46" s="99" t="s">
        <v>18</v>
      </c>
      <c r="I46" s="140">
        <v>23200000</v>
      </c>
      <c r="J46" s="140">
        <v>23200000</v>
      </c>
      <c r="K46" s="371">
        <v>14358093</v>
      </c>
    </row>
    <row r="47" spans="1:11" ht="12.75">
      <c r="A47" s="89">
        <v>45</v>
      </c>
      <c r="B47" s="109" t="s">
        <v>17</v>
      </c>
      <c r="C47" s="8">
        <v>2</v>
      </c>
      <c r="D47" s="8">
        <v>1</v>
      </c>
      <c r="E47" s="8">
        <v>8</v>
      </c>
      <c r="F47" s="37" t="s">
        <v>40</v>
      </c>
      <c r="G47" s="37" t="s">
        <v>161</v>
      </c>
      <c r="H47" s="99" t="s">
        <v>57</v>
      </c>
      <c r="I47" s="140">
        <v>2600000</v>
      </c>
      <c r="J47" s="140">
        <v>2600000</v>
      </c>
      <c r="K47" s="371">
        <v>913500</v>
      </c>
    </row>
    <row r="48" spans="1:11" ht="12.75">
      <c r="A48" s="283">
        <v>45</v>
      </c>
      <c r="B48" s="277" t="s">
        <v>17</v>
      </c>
      <c r="C48" s="278">
        <v>2</v>
      </c>
      <c r="D48" s="278">
        <v>1</v>
      </c>
      <c r="E48" s="278">
        <v>8</v>
      </c>
      <c r="F48" s="268" t="s">
        <v>41</v>
      </c>
      <c r="G48" s="267" t="s">
        <v>161</v>
      </c>
      <c r="H48" s="272" t="s">
        <v>92</v>
      </c>
      <c r="I48" s="274">
        <f>+I49+I50+I51+I62+I63+I64+I65+I66</f>
        <v>167663000</v>
      </c>
      <c r="J48" s="274">
        <f>+J49+J50+J51+J62+J63+J64+J65+J66</f>
        <v>167663000</v>
      </c>
      <c r="K48" s="370">
        <f>+K49+K50+K51+K62+K63+K64+K65+K66+9000</f>
        <v>94766437.86</v>
      </c>
    </row>
    <row r="49" spans="1:11" ht="12.75">
      <c r="A49" s="89">
        <v>45</v>
      </c>
      <c r="B49" s="109" t="s">
        <v>17</v>
      </c>
      <c r="C49" s="8">
        <v>2</v>
      </c>
      <c r="D49" s="8">
        <v>1</v>
      </c>
      <c r="E49" s="8">
        <v>8</v>
      </c>
      <c r="F49" s="37" t="s">
        <v>85</v>
      </c>
      <c r="G49" s="37" t="s">
        <v>161</v>
      </c>
      <c r="H49" s="99" t="s">
        <v>91</v>
      </c>
      <c r="I49" s="140">
        <v>3100000</v>
      </c>
      <c r="J49" s="140">
        <v>3100000</v>
      </c>
      <c r="K49" s="371">
        <v>330318.5</v>
      </c>
    </row>
    <row r="50" spans="1:11" ht="12.75">
      <c r="A50" s="90">
        <v>45</v>
      </c>
      <c r="B50" s="109" t="s">
        <v>17</v>
      </c>
      <c r="C50" s="8">
        <v>2</v>
      </c>
      <c r="D50" s="8">
        <v>1</v>
      </c>
      <c r="E50" s="8">
        <v>8</v>
      </c>
      <c r="F50" s="37" t="s">
        <v>86</v>
      </c>
      <c r="G50" s="37" t="s">
        <v>161</v>
      </c>
      <c r="H50" s="99" t="s">
        <v>93</v>
      </c>
      <c r="I50" s="140">
        <v>18900000</v>
      </c>
      <c r="J50" s="140">
        <v>18900000</v>
      </c>
      <c r="K50" s="378">
        <v>8458124.7</v>
      </c>
    </row>
    <row r="51" spans="1:11" ht="12.75">
      <c r="A51" s="389">
        <v>45</v>
      </c>
      <c r="B51" s="109" t="s">
        <v>17</v>
      </c>
      <c r="C51" s="8">
        <v>2</v>
      </c>
      <c r="D51" s="8">
        <v>1</v>
      </c>
      <c r="E51" s="8">
        <v>8</v>
      </c>
      <c r="F51" s="124" t="s">
        <v>87</v>
      </c>
      <c r="G51" s="37" t="s">
        <v>161</v>
      </c>
      <c r="H51" s="123" t="s">
        <v>103</v>
      </c>
      <c r="I51" s="141">
        <f>SUM(I52:I61)</f>
        <v>17600000</v>
      </c>
      <c r="J51" s="141">
        <f>SUM(J52:J61)</f>
        <v>17600000</v>
      </c>
      <c r="K51" s="371">
        <f>SUM(K52:K61)</f>
        <v>4539231.2</v>
      </c>
    </row>
    <row r="52" spans="1:11" ht="12.75">
      <c r="A52" s="32">
        <v>45</v>
      </c>
      <c r="B52" s="190" t="s">
        <v>17</v>
      </c>
      <c r="C52" s="20">
        <v>2</v>
      </c>
      <c r="D52" s="20">
        <v>1</v>
      </c>
      <c r="E52" s="20">
        <v>8</v>
      </c>
      <c r="F52" s="387" t="s">
        <v>87</v>
      </c>
      <c r="G52" s="121" t="s">
        <v>161</v>
      </c>
      <c r="H52" s="388" t="s">
        <v>162</v>
      </c>
      <c r="I52" s="260">
        <v>8660000</v>
      </c>
      <c r="J52" s="260">
        <v>8660000</v>
      </c>
      <c r="K52" s="380">
        <v>354986</v>
      </c>
    </row>
    <row r="53" spans="1:11" ht="12.75">
      <c r="A53" s="89">
        <v>45</v>
      </c>
      <c r="B53" s="109" t="s">
        <v>17</v>
      </c>
      <c r="C53" s="8">
        <v>2</v>
      </c>
      <c r="D53" s="8">
        <v>1</v>
      </c>
      <c r="E53" s="8">
        <v>8</v>
      </c>
      <c r="F53" s="37" t="s">
        <v>87</v>
      </c>
      <c r="G53" s="37" t="s">
        <v>102</v>
      </c>
      <c r="H53" s="99" t="s">
        <v>127</v>
      </c>
      <c r="I53" s="140">
        <v>500000</v>
      </c>
      <c r="J53" s="140">
        <v>500000</v>
      </c>
      <c r="K53" s="371">
        <v>37457</v>
      </c>
    </row>
    <row r="54" spans="1:11" ht="12.75">
      <c r="A54" s="89">
        <v>45</v>
      </c>
      <c r="B54" s="109" t="s">
        <v>17</v>
      </c>
      <c r="C54" s="8">
        <v>2</v>
      </c>
      <c r="D54" s="8">
        <v>1</v>
      </c>
      <c r="E54" s="8">
        <v>8</v>
      </c>
      <c r="F54" s="37" t="s">
        <v>87</v>
      </c>
      <c r="G54" s="37" t="s">
        <v>101</v>
      </c>
      <c r="H54" s="99" t="s">
        <v>128</v>
      </c>
      <c r="I54" s="140">
        <v>4400000</v>
      </c>
      <c r="J54" s="140">
        <v>4400000</v>
      </c>
      <c r="K54" s="371">
        <v>177126.5</v>
      </c>
    </row>
    <row r="55" spans="1:11" ht="12.75">
      <c r="A55" s="89">
        <v>45</v>
      </c>
      <c r="B55" s="109" t="s">
        <v>17</v>
      </c>
      <c r="C55" s="8">
        <v>2</v>
      </c>
      <c r="D55" s="8">
        <v>1</v>
      </c>
      <c r="E55" s="8">
        <v>8</v>
      </c>
      <c r="F55" s="37" t="s">
        <v>87</v>
      </c>
      <c r="G55" s="37" t="s">
        <v>100</v>
      </c>
      <c r="H55" s="99" t="s">
        <v>129</v>
      </c>
      <c r="I55" s="140">
        <v>500000</v>
      </c>
      <c r="J55" s="140">
        <v>500000</v>
      </c>
      <c r="K55" s="371">
        <v>47848.1</v>
      </c>
    </row>
    <row r="56" spans="1:11" ht="12.75">
      <c r="A56" s="89">
        <v>45</v>
      </c>
      <c r="B56" s="109" t="s">
        <v>17</v>
      </c>
      <c r="C56" s="8">
        <v>2</v>
      </c>
      <c r="D56" s="8">
        <v>1</v>
      </c>
      <c r="E56" s="8">
        <v>8</v>
      </c>
      <c r="F56" s="37" t="s">
        <v>87</v>
      </c>
      <c r="G56" s="37" t="s">
        <v>104</v>
      </c>
      <c r="H56" s="99" t="s">
        <v>130</v>
      </c>
      <c r="I56" s="140">
        <v>1000000</v>
      </c>
      <c r="J56" s="140">
        <v>1000000</v>
      </c>
      <c r="K56" s="371">
        <v>247488</v>
      </c>
    </row>
    <row r="57" spans="1:11" ht="12.75">
      <c r="A57" s="89">
        <v>45</v>
      </c>
      <c r="B57" s="109" t="s">
        <v>17</v>
      </c>
      <c r="C57" s="8">
        <v>2</v>
      </c>
      <c r="D57" s="8">
        <v>1</v>
      </c>
      <c r="E57" s="8">
        <v>8</v>
      </c>
      <c r="F57" s="37" t="s">
        <v>87</v>
      </c>
      <c r="G57" s="37" t="s">
        <v>105</v>
      </c>
      <c r="H57" s="99" t="s">
        <v>131</v>
      </c>
      <c r="I57" s="140">
        <v>0</v>
      </c>
      <c r="J57" s="140">
        <v>0</v>
      </c>
      <c r="K57" s="371">
        <v>2854315.2</v>
      </c>
    </row>
    <row r="58" spans="1:11" ht="12.75">
      <c r="A58" s="89">
        <v>45</v>
      </c>
      <c r="B58" s="109" t="s">
        <v>17</v>
      </c>
      <c r="C58" s="8">
        <v>2</v>
      </c>
      <c r="D58" s="8">
        <v>1</v>
      </c>
      <c r="E58" s="8">
        <v>8</v>
      </c>
      <c r="F58" s="37" t="s">
        <v>87</v>
      </c>
      <c r="G58" s="37" t="s">
        <v>106</v>
      </c>
      <c r="H58" s="99" t="s">
        <v>132</v>
      </c>
      <c r="I58" s="140">
        <v>1000000</v>
      </c>
      <c r="J58" s="140">
        <v>1000000</v>
      </c>
      <c r="K58" s="371">
        <v>190941.5</v>
      </c>
    </row>
    <row r="59" spans="1:11" ht="12.75">
      <c r="A59" s="89">
        <v>45</v>
      </c>
      <c r="B59" s="109" t="s">
        <v>17</v>
      </c>
      <c r="C59" s="8">
        <v>2</v>
      </c>
      <c r="D59" s="8">
        <v>1</v>
      </c>
      <c r="E59" s="8">
        <v>8</v>
      </c>
      <c r="F59" s="37" t="s">
        <v>87</v>
      </c>
      <c r="G59" s="37" t="s">
        <v>107</v>
      </c>
      <c r="H59" s="99" t="s">
        <v>133</v>
      </c>
      <c r="I59" s="140">
        <v>20000</v>
      </c>
      <c r="J59" s="140">
        <v>20000</v>
      </c>
      <c r="K59" s="371">
        <v>24761</v>
      </c>
    </row>
    <row r="60" spans="1:11" ht="12.75">
      <c r="A60" s="89">
        <v>45</v>
      </c>
      <c r="B60" s="109" t="s">
        <v>17</v>
      </c>
      <c r="C60" s="8">
        <v>2</v>
      </c>
      <c r="D60" s="8">
        <v>1</v>
      </c>
      <c r="E60" s="8">
        <v>8</v>
      </c>
      <c r="F60" s="37" t="s">
        <v>87</v>
      </c>
      <c r="G60" s="37" t="s">
        <v>108</v>
      </c>
      <c r="H60" s="99" t="s">
        <v>134</v>
      </c>
      <c r="I60" s="140">
        <v>1200000</v>
      </c>
      <c r="J60" s="140">
        <v>1200000</v>
      </c>
      <c r="K60" s="371">
        <v>529455.9</v>
      </c>
    </row>
    <row r="61" spans="1:11" ht="12.75">
      <c r="A61" s="89">
        <v>45</v>
      </c>
      <c r="B61" s="109" t="s">
        <v>17</v>
      </c>
      <c r="C61" s="8">
        <v>2</v>
      </c>
      <c r="D61" s="8">
        <v>1</v>
      </c>
      <c r="E61" s="8">
        <v>8</v>
      </c>
      <c r="F61" s="37" t="s">
        <v>87</v>
      </c>
      <c r="G61" s="37" t="s">
        <v>109</v>
      </c>
      <c r="H61" s="99" t="s">
        <v>135</v>
      </c>
      <c r="I61" s="140">
        <v>320000</v>
      </c>
      <c r="J61" s="140">
        <v>320000</v>
      </c>
      <c r="K61" s="371">
        <v>74852</v>
      </c>
    </row>
    <row r="62" spans="1:11" ht="12.75">
      <c r="A62" s="32">
        <v>45</v>
      </c>
      <c r="B62" s="190" t="s">
        <v>17</v>
      </c>
      <c r="C62" s="20">
        <v>2</v>
      </c>
      <c r="D62" s="20">
        <v>1</v>
      </c>
      <c r="E62" s="20">
        <v>8</v>
      </c>
      <c r="F62" s="121" t="s">
        <v>88</v>
      </c>
      <c r="G62" s="121" t="s">
        <v>161</v>
      </c>
      <c r="H62" s="161" t="s">
        <v>95</v>
      </c>
      <c r="I62" s="260">
        <v>3850000</v>
      </c>
      <c r="J62" s="260">
        <v>3850000</v>
      </c>
      <c r="K62" s="380">
        <v>2891584.29</v>
      </c>
    </row>
    <row r="63" spans="1:11" ht="12.75">
      <c r="A63" s="89">
        <v>45</v>
      </c>
      <c r="B63" s="109" t="s">
        <v>17</v>
      </c>
      <c r="C63" s="8">
        <v>2</v>
      </c>
      <c r="D63" s="8">
        <v>1</v>
      </c>
      <c r="E63" s="8">
        <v>8</v>
      </c>
      <c r="F63" s="37" t="s">
        <v>88</v>
      </c>
      <c r="G63" s="37" t="s">
        <v>100</v>
      </c>
      <c r="H63" s="99" t="s">
        <v>163</v>
      </c>
      <c r="I63" s="140">
        <v>150000</v>
      </c>
      <c r="J63" s="140">
        <v>150000</v>
      </c>
      <c r="K63" s="371">
        <v>575631</v>
      </c>
    </row>
    <row r="64" spans="1:11" ht="12.75">
      <c r="A64" s="89">
        <v>45</v>
      </c>
      <c r="B64" s="109" t="s">
        <v>17</v>
      </c>
      <c r="C64" s="8">
        <v>2</v>
      </c>
      <c r="D64" s="8">
        <v>1</v>
      </c>
      <c r="E64" s="8">
        <v>8</v>
      </c>
      <c r="F64" s="37" t="s">
        <v>89</v>
      </c>
      <c r="G64" s="37" t="s">
        <v>161</v>
      </c>
      <c r="H64" s="99" t="s">
        <v>96</v>
      </c>
      <c r="I64" s="140">
        <v>5500000</v>
      </c>
      <c r="J64" s="140">
        <v>5500000</v>
      </c>
      <c r="K64" s="371">
        <v>2800601.89</v>
      </c>
    </row>
    <row r="65" spans="1:11" ht="12.75">
      <c r="A65" s="89">
        <v>45</v>
      </c>
      <c r="B65" s="109" t="s">
        <v>17</v>
      </c>
      <c r="C65" s="8">
        <v>2</v>
      </c>
      <c r="D65" s="8">
        <v>1</v>
      </c>
      <c r="E65" s="8">
        <v>8</v>
      </c>
      <c r="F65" s="37" t="s">
        <v>90</v>
      </c>
      <c r="G65" s="37" t="s">
        <v>161</v>
      </c>
      <c r="H65" s="99" t="s">
        <v>97</v>
      </c>
      <c r="I65" s="140">
        <v>3400000</v>
      </c>
      <c r="J65" s="140">
        <v>3400000</v>
      </c>
      <c r="K65" s="371">
        <v>2627087.2</v>
      </c>
    </row>
    <row r="66" spans="1:11" ht="12.75">
      <c r="A66" s="89">
        <v>45</v>
      </c>
      <c r="B66" s="109" t="s">
        <v>17</v>
      </c>
      <c r="C66" s="8">
        <v>2</v>
      </c>
      <c r="D66" s="8">
        <v>1</v>
      </c>
      <c r="E66" s="8">
        <v>8</v>
      </c>
      <c r="F66" s="124" t="s">
        <v>78</v>
      </c>
      <c r="G66" s="37" t="s">
        <v>161</v>
      </c>
      <c r="H66" s="123" t="s">
        <v>136</v>
      </c>
      <c r="I66" s="141">
        <f>SUM(I67:I83)</f>
        <v>115163000</v>
      </c>
      <c r="J66" s="141">
        <f>SUM(J67:J83)</f>
        <v>115163000</v>
      </c>
      <c r="K66" s="371">
        <f>SUM(K67:K83)</f>
        <v>72534859.08</v>
      </c>
    </row>
    <row r="67" spans="1:11" ht="12.75">
      <c r="A67" s="89">
        <v>45</v>
      </c>
      <c r="B67" s="109" t="s">
        <v>17</v>
      </c>
      <c r="C67" s="8">
        <v>2</v>
      </c>
      <c r="D67" s="8">
        <v>1</v>
      </c>
      <c r="E67" s="8">
        <v>8</v>
      </c>
      <c r="F67" s="124" t="s">
        <v>78</v>
      </c>
      <c r="G67" s="37" t="s">
        <v>161</v>
      </c>
      <c r="H67" s="123" t="s">
        <v>164</v>
      </c>
      <c r="I67" s="140">
        <v>10450000</v>
      </c>
      <c r="J67" s="140">
        <v>10450000</v>
      </c>
      <c r="K67" s="371">
        <v>1179435.1</v>
      </c>
    </row>
    <row r="68" spans="1:11" ht="12.75">
      <c r="A68" s="89">
        <v>45</v>
      </c>
      <c r="B68" s="109" t="s">
        <v>17</v>
      </c>
      <c r="C68" s="8">
        <v>2</v>
      </c>
      <c r="D68" s="8">
        <v>1</v>
      </c>
      <c r="E68" s="8">
        <v>8</v>
      </c>
      <c r="F68" s="37" t="s">
        <v>78</v>
      </c>
      <c r="G68" s="37" t="s">
        <v>102</v>
      </c>
      <c r="H68" s="99" t="s">
        <v>137</v>
      </c>
      <c r="I68" s="140">
        <v>1150000</v>
      </c>
      <c r="J68" s="140">
        <v>1150000</v>
      </c>
      <c r="K68" s="371">
        <v>341065.9</v>
      </c>
    </row>
    <row r="69" spans="1:11" ht="13.5" thickBot="1">
      <c r="A69" s="96">
        <v>45</v>
      </c>
      <c r="B69" s="151" t="s">
        <v>17</v>
      </c>
      <c r="C69" s="34">
        <v>2</v>
      </c>
      <c r="D69" s="34">
        <v>1</v>
      </c>
      <c r="E69" s="34">
        <v>8</v>
      </c>
      <c r="F69" s="40" t="s">
        <v>78</v>
      </c>
      <c r="G69" s="40" t="s">
        <v>104</v>
      </c>
      <c r="H69" s="152" t="s">
        <v>138</v>
      </c>
      <c r="I69" s="258">
        <v>12513000</v>
      </c>
      <c r="J69" s="258">
        <v>12513000</v>
      </c>
      <c r="K69" s="373">
        <v>2681518.34</v>
      </c>
    </row>
    <row r="70" spans="1:11" ht="12.75">
      <c r="A70" s="114">
        <v>45</v>
      </c>
      <c r="B70" s="153" t="s">
        <v>17</v>
      </c>
      <c r="C70" s="154">
        <v>2</v>
      </c>
      <c r="D70" s="154">
        <v>1</v>
      </c>
      <c r="E70" s="154">
        <v>8</v>
      </c>
      <c r="F70" s="155" t="s">
        <v>78</v>
      </c>
      <c r="G70" s="155" t="s">
        <v>110</v>
      </c>
      <c r="H70" s="98" t="s">
        <v>139</v>
      </c>
      <c r="I70" s="139">
        <v>40400000</v>
      </c>
      <c r="J70" s="139">
        <v>40400000</v>
      </c>
      <c r="K70" s="379">
        <v>11075895.6</v>
      </c>
    </row>
    <row r="71" spans="1:11" ht="12.75">
      <c r="A71" s="89">
        <v>45</v>
      </c>
      <c r="B71" s="109" t="s">
        <v>17</v>
      </c>
      <c r="C71" s="8">
        <v>2</v>
      </c>
      <c r="D71" s="8">
        <v>1</v>
      </c>
      <c r="E71" s="8">
        <v>8</v>
      </c>
      <c r="F71" s="37" t="s">
        <v>78</v>
      </c>
      <c r="G71" s="37" t="s">
        <v>159</v>
      </c>
      <c r="H71" s="99" t="s">
        <v>91</v>
      </c>
      <c r="I71" s="140">
        <v>2100000</v>
      </c>
      <c r="J71" s="140">
        <v>2100000</v>
      </c>
      <c r="K71" s="371">
        <v>0</v>
      </c>
    </row>
    <row r="72" spans="1:11" ht="12.75">
      <c r="A72" s="89">
        <v>45</v>
      </c>
      <c r="B72" s="109" t="s">
        <v>17</v>
      </c>
      <c r="C72" s="8">
        <v>2</v>
      </c>
      <c r="D72" s="8">
        <v>1</v>
      </c>
      <c r="E72" s="8">
        <v>8</v>
      </c>
      <c r="F72" s="37" t="s">
        <v>78</v>
      </c>
      <c r="G72" s="37" t="s">
        <v>111</v>
      </c>
      <c r="H72" s="99" t="s">
        <v>140</v>
      </c>
      <c r="I72" s="140">
        <v>6000000</v>
      </c>
      <c r="J72" s="140">
        <v>6000000</v>
      </c>
      <c r="K72" s="371">
        <v>4386289.13</v>
      </c>
    </row>
    <row r="73" spans="1:11" ht="12.75">
      <c r="A73" s="89">
        <v>45</v>
      </c>
      <c r="B73" s="109" t="s">
        <v>17</v>
      </c>
      <c r="C73" s="8">
        <v>2</v>
      </c>
      <c r="D73" s="8">
        <v>1</v>
      </c>
      <c r="E73" s="8">
        <v>8</v>
      </c>
      <c r="F73" s="37" t="s">
        <v>78</v>
      </c>
      <c r="G73" s="37" t="s">
        <v>112</v>
      </c>
      <c r="H73" s="99" t="s">
        <v>141</v>
      </c>
      <c r="I73" s="140">
        <v>0</v>
      </c>
      <c r="J73" s="140">
        <v>0</v>
      </c>
      <c r="K73" s="371">
        <v>19683397.01</v>
      </c>
    </row>
    <row r="74" spans="1:11" ht="12.75">
      <c r="A74" s="89">
        <v>45</v>
      </c>
      <c r="B74" s="109" t="s">
        <v>17</v>
      </c>
      <c r="C74" s="8">
        <v>2</v>
      </c>
      <c r="D74" s="8">
        <v>1</v>
      </c>
      <c r="E74" s="8">
        <v>8</v>
      </c>
      <c r="F74" s="37" t="s">
        <v>78</v>
      </c>
      <c r="G74" s="37" t="s">
        <v>113</v>
      </c>
      <c r="H74" s="99" t="s">
        <v>142</v>
      </c>
      <c r="I74" s="140">
        <v>4000000</v>
      </c>
      <c r="J74" s="140">
        <v>4000000</v>
      </c>
      <c r="K74" s="371">
        <v>4124161.4</v>
      </c>
    </row>
    <row r="75" spans="1:11" ht="12.75">
      <c r="A75" s="89">
        <v>45</v>
      </c>
      <c r="B75" s="109" t="s">
        <v>17</v>
      </c>
      <c r="C75" s="8">
        <v>2</v>
      </c>
      <c r="D75" s="8">
        <v>1</v>
      </c>
      <c r="E75" s="8">
        <v>8</v>
      </c>
      <c r="F75" s="37" t="s">
        <v>78</v>
      </c>
      <c r="G75" s="37" t="s">
        <v>114</v>
      </c>
      <c r="H75" s="99" t="s">
        <v>143</v>
      </c>
      <c r="I75" s="140">
        <v>200000</v>
      </c>
      <c r="J75" s="140">
        <v>200000</v>
      </c>
      <c r="K75" s="371">
        <v>10563</v>
      </c>
    </row>
    <row r="76" spans="1:11" ht="12.75">
      <c r="A76" s="89">
        <v>45</v>
      </c>
      <c r="B76" s="109" t="s">
        <v>17</v>
      </c>
      <c r="C76" s="8">
        <v>2</v>
      </c>
      <c r="D76" s="8">
        <v>1</v>
      </c>
      <c r="E76" s="8">
        <v>8</v>
      </c>
      <c r="F76" s="37" t="s">
        <v>78</v>
      </c>
      <c r="G76" s="37" t="s">
        <v>109</v>
      </c>
      <c r="H76" s="99" t="s">
        <v>144</v>
      </c>
      <c r="I76" s="140">
        <v>1300000</v>
      </c>
      <c r="J76" s="140">
        <v>1300000</v>
      </c>
      <c r="K76" s="371">
        <v>754178</v>
      </c>
    </row>
    <row r="77" spans="1:11" ht="12.75">
      <c r="A77" s="89">
        <v>45</v>
      </c>
      <c r="B77" s="109" t="s">
        <v>17</v>
      </c>
      <c r="C77" s="8">
        <v>2</v>
      </c>
      <c r="D77" s="8">
        <v>1</v>
      </c>
      <c r="E77" s="8">
        <v>8</v>
      </c>
      <c r="F77" s="37" t="s">
        <v>78</v>
      </c>
      <c r="G77" s="37" t="s">
        <v>115</v>
      </c>
      <c r="H77" s="99" t="s">
        <v>145</v>
      </c>
      <c r="I77" s="140">
        <v>25000000</v>
      </c>
      <c r="J77" s="140">
        <v>25000000</v>
      </c>
      <c r="K77" s="371">
        <v>4707422</v>
      </c>
    </row>
    <row r="78" spans="1:11" ht="12.75">
      <c r="A78" s="89">
        <v>45</v>
      </c>
      <c r="B78" s="109" t="s">
        <v>17</v>
      </c>
      <c r="C78" s="8">
        <v>2</v>
      </c>
      <c r="D78" s="8">
        <v>1</v>
      </c>
      <c r="E78" s="8">
        <v>8</v>
      </c>
      <c r="F78" s="37" t="s">
        <v>78</v>
      </c>
      <c r="G78" s="37" t="s">
        <v>160</v>
      </c>
      <c r="H78" s="99" t="s">
        <v>165</v>
      </c>
      <c r="I78" s="140">
        <v>50000</v>
      </c>
      <c r="J78" s="140">
        <v>50000</v>
      </c>
      <c r="K78" s="371">
        <v>0</v>
      </c>
    </row>
    <row r="79" spans="1:11" ht="12.75">
      <c r="A79" s="89">
        <v>45</v>
      </c>
      <c r="B79" s="109" t="s">
        <v>17</v>
      </c>
      <c r="C79" s="8">
        <v>2</v>
      </c>
      <c r="D79" s="8">
        <v>1</v>
      </c>
      <c r="E79" s="8">
        <v>8</v>
      </c>
      <c r="F79" s="37" t="s">
        <v>78</v>
      </c>
      <c r="G79" s="37" t="s">
        <v>224</v>
      </c>
      <c r="H79" s="99" t="s">
        <v>226</v>
      </c>
      <c r="I79" s="140">
        <v>0</v>
      </c>
      <c r="J79" s="140">
        <v>0</v>
      </c>
      <c r="K79" s="371">
        <v>1170500</v>
      </c>
    </row>
    <row r="80" spans="1:11" ht="12.75">
      <c r="A80" s="89">
        <v>45</v>
      </c>
      <c r="B80" s="109" t="s">
        <v>17</v>
      </c>
      <c r="C80" s="8">
        <v>2</v>
      </c>
      <c r="D80" s="8">
        <v>1</v>
      </c>
      <c r="E80" s="8">
        <v>8</v>
      </c>
      <c r="F80" s="37" t="s">
        <v>78</v>
      </c>
      <c r="G80" s="37" t="s">
        <v>116</v>
      </c>
      <c r="H80" s="99" t="s">
        <v>146</v>
      </c>
      <c r="I80" s="140">
        <v>2500000</v>
      </c>
      <c r="J80" s="140">
        <v>2500000</v>
      </c>
      <c r="K80" s="371">
        <v>45000</v>
      </c>
    </row>
    <row r="81" spans="1:11" ht="12.75">
      <c r="A81" s="89">
        <v>45</v>
      </c>
      <c r="B81" s="109" t="s">
        <v>17</v>
      </c>
      <c r="C81" s="8">
        <v>2</v>
      </c>
      <c r="D81" s="8">
        <v>1</v>
      </c>
      <c r="E81" s="8">
        <v>8</v>
      </c>
      <c r="F81" s="37" t="s">
        <v>78</v>
      </c>
      <c r="G81" s="37" t="s">
        <v>117</v>
      </c>
      <c r="H81" s="99" t="s">
        <v>147</v>
      </c>
      <c r="I81" s="140">
        <v>0</v>
      </c>
      <c r="J81" s="140">
        <v>0</v>
      </c>
      <c r="K81" s="371">
        <v>10240965.5</v>
      </c>
    </row>
    <row r="82" spans="1:11" ht="12.75">
      <c r="A82" s="89">
        <v>45</v>
      </c>
      <c r="B82" s="109" t="s">
        <v>17</v>
      </c>
      <c r="C82" s="8">
        <v>2</v>
      </c>
      <c r="D82" s="8">
        <v>1</v>
      </c>
      <c r="E82" s="8">
        <v>8</v>
      </c>
      <c r="F82" s="37" t="s">
        <v>78</v>
      </c>
      <c r="G82" s="37" t="s">
        <v>118</v>
      </c>
      <c r="H82" s="99" t="s">
        <v>148</v>
      </c>
      <c r="I82" s="140">
        <v>9500000</v>
      </c>
      <c r="J82" s="140">
        <v>9500000</v>
      </c>
      <c r="K82" s="371">
        <v>11341886.88</v>
      </c>
    </row>
    <row r="83" spans="1:11" ht="12.75">
      <c r="A83" s="89">
        <v>45</v>
      </c>
      <c r="B83" s="109" t="s">
        <v>17</v>
      </c>
      <c r="C83" s="8">
        <v>2</v>
      </c>
      <c r="D83" s="8">
        <v>1</v>
      </c>
      <c r="E83" s="8">
        <v>8</v>
      </c>
      <c r="F83" s="37" t="s">
        <v>78</v>
      </c>
      <c r="G83" s="37" t="s">
        <v>149</v>
      </c>
      <c r="H83" s="99" t="s">
        <v>150</v>
      </c>
      <c r="I83" s="140">
        <v>0</v>
      </c>
      <c r="J83" s="140">
        <v>0</v>
      </c>
      <c r="K83" s="371">
        <v>792581.22</v>
      </c>
    </row>
    <row r="84" spans="1:11" ht="12.75">
      <c r="A84" s="283">
        <v>45</v>
      </c>
      <c r="B84" s="277" t="s">
        <v>17</v>
      </c>
      <c r="C84" s="278">
        <v>2</v>
      </c>
      <c r="D84" s="278">
        <v>1</v>
      </c>
      <c r="E84" s="278">
        <v>8</v>
      </c>
      <c r="F84" s="268" t="s">
        <v>181</v>
      </c>
      <c r="G84" s="268" t="s">
        <v>161</v>
      </c>
      <c r="H84" s="272" t="s">
        <v>184</v>
      </c>
      <c r="I84" s="286">
        <f>SUM(I85:I86)</f>
        <v>151800000</v>
      </c>
      <c r="J84" s="286">
        <f>SUM(J85:J86)</f>
        <v>151800000</v>
      </c>
      <c r="K84" s="381">
        <f>SUM(K85:K86)</f>
        <v>120655335.85</v>
      </c>
    </row>
    <row r="85" spans="1:11" ht="12.75">
      <c r="A85" s="89">
        <v>45</v>
      </c>
      <c r="B85" s="109" t="s">
        <v>17</v>
      </c>
      <c r="C85" s="8">
        <v>2</v>
      </c>
      <c r="D85" s="8">
        <v>1</v>
      </c>
      <c r="E85" s="8">
        <v>8</v>
      </c>
      <c r="F85" s="37" t="s">
        <v>42</v>
      </c>
      <c r="G85" s="37" t="s">
        <v>112</v>
      </c>
      <c r="H85" s="99" t="s">
        <v>151</v>
      </c>
      <c r="I85" s="140">
        <v>100000000</v>
      </c>
      <c r="J85" s="140">
        <v>100000000</v>
      </c>
      <c r="K85" s="371">
        <v>100000000</v>
      </c>
    </row>
    <row r="86" spans="1:11" ht="12.75">
      <c r="A86" s="89">
        <v>45</v>
      </c>
      <c r="B86" s="109" t="s">
        <v>17</v>
      </c>
      <c r="C86" s="8">
        <v>2</v>
      </c>
      <c r="D86" s="8">
        <v>1</v>
      </c>
      <c r="E86" s="8">
        <v>8</v>
      </c>
      <c r="F86" s="124" t="s">
        <v>43</v>
      </c>
      <c r="G86" s="124" t="s">
        <v>161</v>
      </c>
      <c r="H86" s="123" t="s">
        <v>119</v>
      </c>
      <c r="I86" s="141">
        <f>SUM(I87:I92)</f>
        <v>51800000</v>
      </c>
      <c r="J86" s="141">
        <f>SUM(J87:J92)</f>
        <v>51800000</v>
      </c>
      <c r="K86" s="371">
        <f>SUM(K87:K92)</f>
        <v>20655335.85</v>
      </c>
    </row>
    <row r="87" spans="1:11" ht="12.75">
      <c r="A87" s="89">
        <v>45</v>
      </c>
      <c r="B87" s="109" t="s">
        <v>17</v>
      </c>
      <c r="C87" s="8">
        <v>2</v>
      </c>
      <c r="D87" s="8">
        <v>1</v>
      </c>
      <c r="E87" s="8">
        <v>8</v>
      </c>
      <c r="F87" s="37" t="s">
        <v>43</v>
      </c>
      <c r="G87" s="37" t="s">
        <v>105</v>
      </c>
      <c r="H87" s="99" t="s">
        <v>152</v>
      </c>
      <c r="I87" s="140">
        <v>0</v>
      </c>
      <c r="J87" s="140">
        <v>0</v>
      </c>
      <c r="K87" s="371">
        <v>19000</v>
      </c>
    </row>
    <row r="88" spans="1:11" ht="12.75">
      <c r="A88" s="89">
        <v>45</v>
      </c>
      <c r="B88" s="109" t="s">
        <v>17</v>
      </c>
      <c r="C88" s="8">
        <v>2</v>
      </c>
      <c r="D88" s="8">
        <v>1</v>
      </c>
      <c r="E88" s="8">
        <v>8</v>
      </c>
      <c r="F88" s="37" t="s">
        <v>43</v>
      </c>
      <c r="G88" s="37" t="s">
        <v>112</v>
      </c>
      <c r="H88" s="99" t="s">
        <v>153</v>
      </c>
      <c r="I88" s="140">
        <v>1000000</v>
      </c>
      <c r="J88" s="140">
        <v>1000000</v>
      </c>
      <c r="K88" s="371">
        <v>0</v>
      </c>
    </row>
    <row r="89" spans="1:11" ht="12.75">
      <c r="A89" s="89">
        <v>45</v>
      </c>
      <c r="B89" s="109" t="s">
        <v>17</v>
      </c>
      <c r="C89" s="8">
        <v>2</v>
      </c>
      <c r="D89" s="8">
        <v>1</v>
      </c>
      <c r="E89" s="8">
        <v>8</v>
      </c>
      <c r="F89" s="37" t="s">
        <v>43</v>
      </c>
      <c r="G89" s="37" t="s">
        <v>108</v>
      </c>
      <c r="H89" s="99" t="s">
        <v>158</v>
      </c>
      <c r="I89" s="140">
        <v>400000</v>
      </c>
      <c r="J89" s="140">
        <v>400000</v>
      </c>
      <c r="K89" s="371">
        <v>668860</v>
      </c>
    </row>
    <row r="90" spans="1:11" ht="12.75">
      <c r="A90" s="89">
        <v>45</v>
      </c>
      <c r="B90" s="109" t="s">
        <v>17</v>
      </c>
      <c r="C90" s="8">
        <v>2</v>
      </c>
      <c r="D90" s="8">
        <v>1</v>
      </c>
      <c r="E90" s="8">
        <v>8</v>
      </c>
      <c r="F90" s="37" t="s">
        <v>43</v>
      </c>
      <c r="G90" s="37" t="s">
        <v>113</v>
      </c>
      <c r="H90" s="99" t="s">
        <v>154</v>
      </c>
      <c r="I90" s="140">
        <v>50000000</v>
      </c>
      <c r="J90" s="140">
        <v>50000000</v>
      </c>
      <c r="K90" s="371">
        <v>19602667.85</v>
      </c>
    </row>
    <row r="91" spans="1:11" ht="12.75">
      <c r="A91" s="89">
        <v>45</v>
      </c>
      <c r="B91" s="109" t="s">
        <v>17</v>
      </c>
      <c r="C91" s="8">
        <v>2</v>
      </c>
      <c r="D91" s="8">
        <v>1</v>
      </c>
      <c r="E91" s="8">
        <v>8</v>
      </c>
      <c r="F91" s="37" t="s">
        <v>43</v>
      </c>
      <c r="G91" s="37" t="s">
        <v>114</v>
      </c>
      <c r="H91" s="99" t="s">
        <v>155</v>
      </c>
      <c r="I91" s="140">
        <v>200000</v>
      </c>
      <c r="J91" s="140">
        <v>200000</v>
      </c>
      <c r="K91" s="371">
        <v>250808</v>
      </c>
    </row>
    <row r="92" spans="1:11" ht="12.75">
      <c r="A92" s="90">
        <v>45</v>
      </c>
      <c r="B92" s="113" t="s">
        <v>17</v>
      </c>
      <c r="C92" s="70">
        <v>2</v>
      </c>
      <c r="D92" s="70">
        <v>1</v>
      </c>
      <c r="E92" s="70">
        <v>8</v>
      </c>
      <c r="F92" s="41" t="s">
        <v>43</v>
      </c>
      <c r="G92" s="41" t="s">
        <v>116</v>
      </c>
      <c r="H92" s="100" t="s">
        <v>156</v>
      </c>
      <c r="I92" s="142">
        <v>200000</v>
      </c>
      <c r="J92" s="142">
        <v>200000</v>
      </c>
      <c r="K92" s="378">
        <v>114000</v>
      </c>
    </row>
    <row r="93" spans="1:11" ht="14.25">
      <c r="A93" s="339">
        <v>45</v>
      </c>
      <c r="B93" s="295" t="s">
        <v>17</v>
      </c>
      <c r="C93" s="296">
        <v>2</v>
      </c>
      <c r="D93" s="296">
        <v>1</v>
      </c>
      <c r="E93" s="296">
        <v>8</v>
      </c>
      <c r="F93" s="297" t="s">
        <v>170</v>
      </c>
      <c r="G93" s="297" t="s">
        <v>161</v>
      </c>
      <c r="H93" s="298" t="s">
        <v>185</v>
      </c>
      <c r="I93" s="299">
        <f>SUM(I94:I97)</f>
        <v>23700000</v>
      </c>
      <c r="J93" s="299">
        <f>SUM(J94:J97)</f>
        <v>23700000</v>
      </c>
      <c r="K93" s="382">
        <f>SUM(K94:K97)</f>
        <v>570941</v>
      </c>
    </row>
    <row r="94" spans="1:11" ht="12.75">
      <c r="A94" s="30">
        <v>45</v>
      </c>
      <c r="B94" s="108" t="s">
        <v>17</v>
      </c>
      <c r="C94" s="27">
        <v>2</v>
      </c>
      <c r="D94" s="27">
        <v>1</v>
      </c>
      <c r="E94" s="27">
        <v>8</v>
      </c>
      <c r="F94" s="51" t="s">
        <v>44</v>
      </c>
      <c r="G94" s="51" t="s">
        <v>100</v>
      </c>
      <c r="H94" s="95" t="s">
        <v>157</v>
      </c>
      <c r="I94" s="360">
        <v>3500000</v>
      </c>
      <c r="J94" s="360">
        <v>3500000</v>
      </c>
      <c r="K94" s="390">
        <v>95217</v>
      </c>
    </row>
    <row r="95" spans="1:11" ht="12.75">
      <c r="A95" s="89">
        <v>45</v>
      </c>
      <c r="B95" s="109" t="s">
        <v>17</v>
      </c>
      <c r="C95" s="8">
        <v>2</v>
      </c>
      <c r="D95" s="8">
        <v>1</v>
      </c>
      <c r="E95" s="8">
        <v>8</v>
      </c>
      <c r="F95" s="37" t="s">
        <v>45</v>
      </c>
      <c r="G95" s="37" t="s">
        <v>161</v>
      </c>
      <c r="H95" s="99" t="s">
        <v>54</v>
      </c>
      <c r="I95" s="140">
        <v>6500000</v>
      </c>
      <c r="J95" s="140">
        <v>6500000</v>
      </c>
      <c r="K95" s="371">
        <v>274602</v>
      </c>
    </row>
    <row r="96" spans="1:11" ht="12.75">
      <c r="A96" s="89">
        <v>45</v>
      </c>
      <c r="B96" s="109" t="s">
        <v>17</v>
      </c>
      <c r="C96" s="8">
        <v>2</v>
      </c>
      <c r="D96" s="8">
        <v>1</v>
      </c>
      <c r="E96" s="8">
        <v>8</v>
      </c>
      <c r="F96" s="37" t="s">
        <v>46</v>
      </c>
      <c r="G96" s="37" t="s">
        <v>161</v>
      </c>
      <c r="H96" s="99" t="s">
        <v>55</v>
      </c>
      <c r="I96" s="140">
        <v>10000000</v>
      </c>
      <c r="J96" s="140">
        <v>10000000</v>
      </c>
      <c r="K96" s="371">
        <v>0</v>
      </c>
    </row>
    <row r="97" spans="1:11" ht="13.5" thickBot="1">
      <c r="A97" s="96">
        <v>45</v>
      </c>
      <c r="B97" s="151" t="s">
        <v>17</v>
      </c>
      <c r="C97" s="35">
        <v>2</v>
      </c>
      <c r="D97" s="35">
        <v>1</v>
      </c>
      <c r="E97" s="35">
        <v>8</v>
      </c>
      <c r="F97" s="40" t="s">
        <v>47</v>
      </c>
      <c r="G97" s="40" t="s">
        <v>161</v>
      </c>
      <c r="H97" s="152" t="s">
        <v>56</v>
      </c>
      <c r="I97" s="258">
        <v>3700000</v>
      </c>
      <c r="J97" s="258">
        <v>3700000</v>
      </c>
      <c r="K97" s="373">
        <v>201122</v>
      </c>
    </row>
    <row r="98" spans="1:11" ht="15.75" thickBot="1">
      <c r="A98" s="301"/>
      <c r="B98" s="302"/>
      <c r="C98" s="302"/>
      <c r="D98" s="303" t="s">
        <v>8</v>
      </c>
      <c r="E98" s="302"/>
      <c r="F98" s="304"/>
      <c r="G98" s="305"/>
      <c r="H98" s="306"/>
      <c r="I98" s="307">
        <f>SUM(I39,I93)</f>
        <v>478923000</v>
      </c>
      <c r="J98" s="307">
        <f>SUM(J39,J93)</f>
        <v>478923000</v>
      </c>
      <c r="K98" s="383">
        <f>SUM(K39,K93)</f>
        <v>297245966.71000004</v>
      </c>
    </row>
    <row r="99" spans="7:8" ht="12.75">
      <c r="G99" s="442" t="s">
        <v>233</v>
      </c>
      <c r="H99" s="443" t="s">
        <v>234</v>
      </c>
    </row>
    <row r="100" spans="1:8" ht="12.75">
      <c r="A100" t="s">
        <v>221</v>
      </c>
      <c r="G100" t="s">
        <v>193</v>
      </c>
      <c r="H100" t="s">
        <v>235</v>
      </c>
    </row>
    <row r="101" spans="1:8" ht="12.75">
      <c r="A101" t="s">
        <v>67</v>
      </c>
      <c r="G101" t="s">
        <v>194</v>
      </c>
      <c r="H101" t="s">
        <v>228</v>
      </c>
    </row>
    <row r="102" ht="12.75">
      <c r="H102" s="408" t="s">
        <v>231</v>
      </c>
    </row>
    <row r="103" ht="12.75">
      <c r="H103" t="s">
        <v>229</v>
      </c>
    </row>
    <row r="104" ht="12.75">
      <c r="H104" t="s">
        <v>230</v>
      </c>
    </row>
    <row r="105" spans="7:8" ht="12.75">
      <c r="G105" t="s">
        <v>195</v>
      </c>
      <c r="H105" t="s">
        <v>232</v>
      </c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21"/>
  <sheetViews>
    <sheetView zoomScalePageLayoutView="0" workbookViewId="0" topLeftCell="A1">
      <selection activeCell="J41" sqref="J41"/>
    </sheetView>
  </sheetViews>
  <sheetFormatPr defaultColWidth="9.140625" defaultRowHeight="12.75"/>
  <cols>
    <col min="1" max="1" width="7.00390625" style="0" customWidth="1"/>
    <col min="2" max="2" width="7.28125" style="0" customWidth="1"/>
    <col min="3" max="3" width="8.28125" style="0" customWidth="1"/>
    <col min="4" max="4" width="14.7109375" style="0" customWidth="1"/>
    <col min="5" max="5" width="15.28125" style="0" customWidth="1"/>
    <col min="6" max="6" width="14.28125" style="0" customWidth="1"/>
    <col min="7" max="7" width="15.140625" style="0" customWidth="1"/>
    <col min="8" max="8" width="14.8515625" style="0" customWidth="1"/>
    <col min="9" max="9" width="8.57421875" style="0" customWidth="1"/>
    <col min="10" max="10" width="9.57421875" style="0" customWidth="1"/>
    <col min="11" max="11" width="10.8515625" style="0" customWidth="1"/>
    <col min="12" max="12" width="12.8515625" style="0" customWidth="1"/>
    <col min="13" max="13" width="15.140625" style="0" customWidth="1"/>
  </cols>
  <sheetData>
    <row r="1" ht="8.25" customHeight="1"/>
    <row r="2" spans="2:9" ht="18" customHeight="1">
      <c r="B2" s="1" t="s">
        <v>58</v>
      </c>
      <c r="C2" s="1"/>
      <c r="E2" s="1"/>
      <c r="F2" s="1"/>
      <c r="I2" s="5"/>
    </row>
    <row r="3" spans="2:9" s="6" customFormat="1" ht="13.5" customHeight="1" thickBot="1">
      <c r="B3" s="9"/>
      <c r="C3" s="9"/>
      <c r="D3" s="9"/>
      <c r="E3" s="9"/>
      <c r="F3" s="9"/>
      <c r="G3" s="368"/>
      <c r="H3" s="368" t="s">
        <v>69</v>
      </c>
      <c r="I3" s="9"/>
    </row>
    <row r="4" spans="1:13" s="2" customFormat="1" ht="15.75" customHeight="1" thickBot="1">
      <c r="A4" s="110"/>
      <c r="B4" s="22" t="s">
        <v>76</v>
      </c>
      <c r="C4" s="22"/>
      <c r="D4" s="21"/>
      <c r="E4" s="4"/>
      <c r="F4" s="23"/>
      <c r="G4" s="23"/>
      <c r="H4" s="120"/>
      <c r="I4" s="354"/>
      <c r="M4" s="6"/>
    </row>
    <row r="5" spans="1:8" s="6" customFormat="1" ht="12.75">
      <c r="A5" s="30" t="s">
        <v>22</v>
      </c>
      <c r="B5" s="6" t="s">
        <v>0</v>
      </c>
      <c r="C5" s="28" t="s">
        <v>2</v>
      </c>
      <c r="D5" s="29" t="s">
        <v>4</v>
      </c>
      <c r="E5" s="135" t="s">
        <v>23</v>
      </c>
      <c r="F5" s="135" t="s">
        <v>6</v>
      </c>
      <c r="G5" s="253" t="s">
        <v>7</v>
      </c>
      <c r="H5" s="138" t="s">
        <v>204</v>
      </c>
    </row>
    <row r="6" spans="1:9" s="6" customFormat="1" ht="12.75">
      <c r="A6" s="32"/>
      <c r="B6" s="7"/>
      <c r="C6" s="26"/>
      <c r="D6" s="26"/>
      <c r="E6" s="145" t="s">
        <v>24</v>
      </c>
      <c r="F6" s="145" t="s">
        <v>25</v>
      </c>
      <c r="G6" s="254" t="s">
        <v>203</v>
      </c>
      <c r="H6" s="135" t="s">
        <v>213</v>
      </c>
      <c r="I6" s="12"/>
    </row>
    <row r="7" spans="1:9" s="2" customFormat="1" ht="13.5" thickBot="1">
      <c r="A7" s="96" t="s">
        <v>1</v>
      </c>
      <c r="B7" s="106" t="s">
        <v>3</v>
      </c>
      <c r="C7" s="35" t="s">
        <v>5</v>
      </c>
      <c r="D7" s="128" t="s">
        <v>14</v>
      </c>
      <c r="E7" s="136">
        <v>1</v>
      </c>
      <c r="F7" s="136">
        <v>2</v>
      </c>
      <c r="G7" s="356">
        <v>3</v>
      </c>
      <c r="H7" s="413">
        <v>4</v>
      </c>
      <c r="I7" s="14"/>
    </row>
    <row r="8" spans="1:9" s="2" customFormat="1" ht="14.25">
      <c r="A8" s="340">
        <v>45</v>
      </c>
      <c r="B8" s="344">
        <v>400</v>
      </c>
      <c r="C8" s="332" t="s">
        <v>161</v>
      </c>
      <c r="D8" s="366" t="s">
        <v>197</v>
      </c>
      <c r="E8" s="357">
        <f>SUM(E9,E11)</f>
        <v>31000</v>
      </c>
      <c r="F8" s="357">
        <f>SUM(F9,F11)</f>
        <v>31000</v>
      </c>
      <c r="G8" s="410">
        <f>SUM(G9,G11)</f>
        <v>136543</v>
      </c>
      <c r="H8" s="357">
        <f>SUM(H9,H11)</f>
        <v>152000</v>
      </c>
      <c r="I8" s="14"/>
    </row>
    <row r="9" spans="1:13" s="2" customFormat="1" ht="12.75">
      <c r="A9" s="32">
        <v>45</v>
      </c>
      <c r="B9" s="102">
        <v>440</v>
      </c>
      <c r="C9" s="127" t="s">
        <v>161</v>
      </c>
      <c r="D9" s="146" t="s">
        <v>59</v>
      </c>
      <c r="E9" s="143">
        <v>31000</v>
      </c>
      <c r="F9" s="143">
        <v>31000</v>
      </c>
      <c r="G9" s="411">
        <v>15954</v>
      </c>
      <c r="H9" s="143">
        <v>31000</v>
      </c>
      <c r="I9" s="14"/>
      <c r="M9" s="14"/>
    </row>
    <row r="10" spans="1:13" s="2" customFormat="1" ht="13.5" customHeight="1">
      <c r="A10" s="119"/>
      <c r="B10" s="103"/>
      <c r="C10" s="315"/>
      <c r="D10" s="148" t="s">
        <v>60</v>
      </c>
      <c r="E10" s="141"/>
      <c r="F10" s="141"/>
      <c r="G10" s="248"/>
      <c r="H10" s="141"/>
      <c r="I10" s="87"/>
      <c r="L10" s="87"/>
      <c r="M10" s="87"/>
    </row>
    <row r="11" spans="1:13" s="2" customFormat="1" ht="13.5" customHeight="1" thickBot="1">
      <c r="A11" s="90">
        <v>45</v>
      </c>
      <c r="B11" s="105">
        <v>456</v>
      </c>
      <c r="C11" s="352" t="s">
        <v>161</v>
      </c>
      <c r="D11" s="67" t="s">
        <v>62</v>
      </c>
      <c r="E11" s="242">
        <v>0</v>
      </c>
      <c r="F11" s="242">
        <v>0</v>
      </c>
      <c r="G11" s="11">
        <v>120589</v>
      </c>
      <c r="H11" s="242">
        <v>121000</v>
      </c>
      <c r="I11" s="87"/>
      <c r="L11" s="87"/>
      <c r="M11" s="87"/>
    </row>
    <row r="12" spans="1:13" s="6" customFormat="1" ht="16.5" customHeight="1" thickBot="1">
      <c r="A12" s="351"/>
      <c r="B12" s="347"/>
      <c r="C12" s="353"/>
      <c r="D12" s="345" t="s">
        <v>8</v>
      </c>
      <c r="E12" s="358">
        <f>SUM(E9:E11)</f>
        <v>31000</v>
      </c>
      <c r="F12" s="358">
        <f>SUM(F9:F11)</f>
        <v>31000</v>
      </c>
      <c r="G12" s="412">
        <f>SUM(G9:G11)</f>
        <v>136543</v>
      </c>
      <c r="H12" s="358">
        <f>SUM(H9:H11)</f>
        <v>152000</v>
      </c>
      <c r="I12" s="88"/>
      <c r="L12" s="88"/>
      <c r="M12" s="88"/>
    </row>
    <row r="13" spans="2:12" s="2" customFormat="1" ht="12.75" customHeight="1" thickBot="1">
      <c r="B13" s="6"/>
      <c r="C13" s="6"/>
      <c r="D13" s="6"/>
      <c r="E13" s="6"/>
      <c r="F13" s="17"/>
      <c r="H13" s="13"/>
      <c r="I13" s="14"/>
      <c r="K13" s="368"/>
      <c r="L13" s="368" t="s">
        <v>69</v>
      </c>
    </row>
    <row r="14" spans="1:12" s="2" customFormat="1" ht="17.25" customHeight="1" thickBot="1">
      <c r="A14" s="110"/>
      <c r="B14" s="22" t="s">
        <v>77</v>
      </c>
      <c r="C14" s="22"/>
      <c r="D14" s="56"/>
      <c r="E14" s="4"/>
      <c r="F14" s="23"/>
      <c r="G14" s="23"/>
      <c r="H14" s="38"/>
      <c r="I14" s="39"/>
      <c r="J14" s="23"/>
      <c r="K14" s="23"/>
      <c r="L14" s="24"/>
    </row>
    <row r="15" spans="1:12" s="2" customFormat="1" ht="12.75">
      <c r="A15" s="30" t="s">
        <v>22</v>
      </c>
      <c r="B15" s="6" t="s">
        <v>10</v>
      </c>
      <c r="C15" s="29" t="s">
        <v>11</v>
      </c>
      <c r="D15" s="29" t="s">
        <v>12</v>
      </c>
      <c r="E15" s="29" t="s">
        <v>13</v>
      </c>
      <c r="F15" s="44" t="s">
        <v>0</v>
      </c>
      <c r="G15" s="27" t="s">
        <v>2</v>
      </c>
      <c r="H15" s="414" t="s">
        <v>4</v>
      </c>
      <c r="I15" s="365" t="s">
        <v>26</v>
      </c>
      <c r="J15" s="135" t="s">
        <v>6</v>
      </c>
      <c r="K15" s="253" t="s">
        <v>7</v>
      </c>
      <c r="L15" s="253" t="s">
        <v>214</v>
      </c>
    </row>
    <row r="16" spans="1:12" s="2" customFormat="1" ht="12.75">
      <c r="A16" s="32"/>
      <c r="B16" s="6"/>
      <c r="C16" s="29"/>
      <c r="D16" s="29"/>
      <c r="E16" s="29"/>
      <c r="F16" s="44"/>
      <c r="G16" s="45"/>
      <c r="H16" s="359"/>
      <c r="I16" s="365" t="s">
        <v>24</v>
      </c>
      <c r="J16" s="135" t="s">
        <v>25</v>
      </c>
      <c r="K16" s="254" t="s">
        <v>203</v>
      </c>
      <c r="L16" s="254" t="s">
        <v>215</v>
      </c>
    </row>
    <row r="17" spans="1:12" s="2" customFormat="1" ht="13.5" thickBot="1">
      <c r="A17" s="96" t="s">
        <v>1</v>
      </c>
      <c r="B17" s="107" t="s">
        <v>3</v>
      </c>
      <c r="C17" s="34" t="s">
        <v>5</v>
      </c>
      <c r="D17" s="34" t="s">
        <v>14</v>
      </c>
      <c r="E17" s="34" t="s">
        <v>15</v>
      </c>
      <c r="F17" s="40" t="s">
        <v>27</v>
      </c>
      <c r="G17" s="34" t="s">
        <v>16</v>
      </c>
      <c r="H17" s="363" t="s">
        <v>28</v>
      </c>
      <c r="I17" s="288">
        <v>1</v>
      </c>
      <c r="J17" s="137">
        <v>2</v>
      </c>
      <c r="K17" s="49">
        <v>3</v>
      </c>
      <c r="L17" s="49">
        <v>4</v>
      </c>
    </row>
    <row r="18" spans="1:13" s="2" customFormat="1" ht="13.5" thickBot="1">
      <c r="A18" s="30">
        <v>45</v>
      </c>
      <c r="B18" s="108" t="s">
        <v>17</v>
      </c>
      <c r="C18" s="27">
        <v>2</v>
      </c>
      <c r="D18" s="65">
        <v>1</v>
      </c>
      <c r="E18" s="27">
        <v>8</v>
      </c>
      <c r="F18" s="51" t="s">
        <v>61</v>
      </c>
      <c r="G18" s="45"/>
      <c r="H18" s="359" t="s">
        <v>65</v>
      </c>
      <c r="I18" s="360">
        <v>0</v>
      </c>
      <c r="J18" s="360">
        <v>0</v>
      </c>
      <c r="K18" s="61">
        <v>90954</v>
      </c>
      <c r="L18" s="61">
        <v>91000</v>
      </c>
      <c r="M18" s="101"/>
    </row>
    <row r="19" spans="1:13" s="2" customFormat="1" ht="15" thickBot="1">
      <c r="A19" s="346"/>
      <c r="B19" s="347"/>
      <c r="C19" s="347"/>
      <c r="D19" s="345" t="s">
        <v>8</v>
      </c>
      <c r="E19" s="347"/>
      <c r="F19" s="348"/>
      <c r="G19" s="349"/>
      <c r="H19" s="350"/>
      <c r="I19" s="361">
        <f>SUM(I18:I18)</f>
        <v>0</v>
      </c>
      <c r="J19" s="361">
        <f>SUM(J18:J18)</f>
        <v>0</v>
      </c>
      <c r="K19" s="409">
        <f>K18</f>
        <v>90954</v>
      </c>
      <c r="L19" s="409">
        <f>L18</f>
        <v>91000</v>
      </c>
      <c r="M19" s="14"/>
    </row>
    <row r="20" spans="1:13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2.75">
      <c r="A21" t="s">
        <v>222</v>
      </c>
      <c r="F21" t="s">
        <v>196</v>
      </c>
      <c r="G21" t="s">
        <v>223</v>
      </c>
      <c r="M21" s="2"/>
    </row>
  </sheetData>
  <sheetProtection/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00"/>
  <sheetViews>
    <sheetView zoomScalePageLayoutView="0" workbookViewId="0" topLeftCell="A1">
      <selection activeCell="L43" sqref="L43"/>
    </sheetView>
  </sheetViews>
  <sheetFormatPr defaultColWidth="9.140625" defaultRowHeight="12.75"/>
  <cols>
    <col min="1" max="1" width="6.28125" style="0" customWidth="1"/>
    <col min="2" max="2" width="5.421875" style="0" customWidth="1"/>
    <col min="3" max="3" width="6.7109375" style="0" customWidth="1"/>
    <col min="4" max="4" width="15.28125" style="0" customWidth="1"/>
    <col min="5" max="5" width="11.28125" style="0" customWidth="1"/>
    <col min="6" max="6" width="10.8515625" style="0" customWidth="1"/>
    <col min="7" max="7" width="12.57421875" style="0" customWidth="1"/>
    <col min="8" max="8" width="18.140625" style="0" customWidth="1"/>
    <col min="9" max="9" width="11.421875" style="0" customWidth="1"/>
    <col min="10" max="10" width="11.57421875" style="0" customWidth="1"/>
    <col min="11" max="11" width="12.8515625" style="0" customWidth="1"/>
    <col min="12" max="12" width="16.28125" style="0" customWidth="1"/>
  </cols>
  <sheetData>
    <row r="1" spans="2:9" s="2" customFormat="1" ht="15.75" customHeight="1">
      <c r="B1" s="10"/>
      <c r="C1" s="10"/>
      <c r="D1" s="10"/>
      <c r="E1" s="9"/>
      <c r="F1" s="10"/>
      <c r="G1" s="10"/>
      <c r="H1" s="10"/>
      <c r="I1" s="9"/>
    </row>
    <row r="2" spans="2:9" ht="16.5" customHeight="1" thickBot="1">
      <c r="B2" s="1"/>
      <c r="D2" s="1" t="s">
        <v>21</v>
      </c>
      <c r="E2" s="1"/>
      <c r="G2" s="86"/>
      <c r="H2" s="86" t="s">
        <v>166</v>
      </c>
      <c r="I2" s="5"/>
    </row>
    <row r="3" spans="1:9" s="2" customFormat="1" ht="15.75" customHeight="1" thickBot="1">
      <c r="A3" s="110"/>
      <c r="B3" s="22" t="s">
        <v>70</v>
      </c>
      <c r="C3" s="22"/>
      <c r="D3" s="22"/>
      <c r="E3" s="21" t="s">
        <v>71</v>
      </c>
      <c r="F3" s="22"/>
      <c r="G3" s="22"/>
      <c r="H3" s="91"/>
      <c r="I3" s="9"/>
    </row>
    <row r="4" spans="1:8" s="6" customFormat="1" ht="12.75">
      <c r="A4" s="30" t="s">
        <v>22</v>
      </c>
      <c r="B4" s="6" t="s">
        <v>0</v>
      </c>
      <c r="C4" s="28" t="s">
        <v>2</v>
      </c>
      <c r="D4" s="29" t="s">
        <v>4</v>
      </c>
      <c r="E4" s="135" t="s">
        <v>23</v>
      </c>
      <c r="F4" s="6" t="s">
        <v>6</v>
      </c>
      <c r="G4" s="135" t="s">
        <v>7</v>
      </c>
      <c r="H4" s="421" t="s">
        <v>201</v>
      </c>
    </row>
    <row r="5" spans="1:10" s="6" customFormat="1" ht="12.75">
      <c r="A5" s="30"/>
      <c r="B5" s="7"/>
      <c r="C5" s="26"/>
      <c r="D5" s="26"/>
      <c r="E5" s="145" t="s">
        <v>24</v>
      </c>
      <c r="F5" s="7" t="s">
        <v>25</v>
      </c>
      <c r="G5" s="145" t="s">
        <v>200</v>
      </c>
      <c r="H5" s="422" t="s">
        <v>202</v>
      </c>
      <c r="I5" s="12"/>
      <c r="J5" s="420"/>
    </row>
    <row r="6" spans="1:9" s="2" customFormat="1" ht="13.5" thickBot="1">
      <c r="A6" s="96" t="s">
        <v>1</v>
      </c>
      <c r="B6" s="106" t="s">
        <v>3</v>
      </c>
      <c r="C6" s="35" t="s">
        <v>5</v>
      </c>
      <c r="D6" s="128" t="s">
        <v>14</v>
      </c>
      <c r="E6" s="136">
        <v>1</v>
      </c>
      <c r="F6" s="150">
        <v>2</v>
      </c>
      <c r="G6" s="136">
        <v>3</v>
      </c>
      <c r="H6" s="423"/>
      <c r="I6" s="14"/>
    </row>
    <row r="7" spans="1:9" s="2" customFormat="1" ht="14.25">
      <c r="A7" s="308">
        <v>45</v>
      </c>
      <c r="B7" s="309">
        <v>200</v>
      </c>
      <c r="C7" s="315" t="s">
        <v>161</v>
      </c>
      <c r="D7" s="343" t="s">
        <v>187</v>
      </c>
      <c r="E7" s="314">
        <f>SUM(E8,E12,E15,E18,E21)</f>
        <v>475173</v>
      </c>
      <c r="F7" s="314">
        <f>SUM(F8,F12,F15,F18,F21)</f>
        <v>475173</v>
      </c>
      <c r="G7" s="314">
        <f>SUM(G8,G12,G15,G18,G21)</f>
        <v>240646</v>
      </c>
      <c r="H7" s="424">
        <f>SUM(H8,H12,H15,H18,H21)</f>
        <v>578535</v>
      </c>
      <c r="I7" s="14"/>
    </row>
    <row r="8" spans="1:9" s="2" customFormat="1" ht="12.75">
      <c r="A8" s="283">
        <v>45</v>
      </c>
      <c r="B8" s="310">
        <v>210</v>
      </c>
      <c r="C8" s="268" t="s">
        <v>161</v>
      </c>
      <c r="D8" s="316" t="s">
        <v>188</v>
      </c>
      <c r="E8" s="274">
        <f>SUM(E9:E11)</f>
        <v>271400</v>
      </c>
      <c r="F8" s="274">
        <f>SUM(F9:F11)</f>
        <v>271400</v>
      </c>
      <c r="G8" s="274">
        <f>SUM(G9:G11)</f>
        <v>144553</v>
      </c>
      <c r="H8" s="425">
        <f>SUM(H9:H11)</f>
        <v>271400</v>
      </c>
      <c r="I8" s="14"/>
    </row>
    <row r="9" spans="1:9" s="2" customFormat="1" ht="12.75">
      <c r="A9" s="89">
        <v>45</v>
      </c>
      <c r="B9" s="103">
        <v>211</v>
      </c>
      <c r="C9" s="37" t="s">
        <v>100</v>
      </c>
      <c r="D9" s="147" t="s">
        <v>120</v>
      </c>
      <c r="E9" s="141">
        <v>1000</v>
      </c>
      <c r="F9" s="141">
        <v>1000</v>
      </c>
      <c r="G9" s="141">
        <v>0</v>
      </c>
      <c r="H9" s="426">
        <v>1000</v>
      </c>
      <c r="I9" s="14"/>
    </row>
    <row r="10" spans="1:9" s="2" customFormat="1" ht="12.75">
      <c r="A10" s="89">
        <v>45</v>
      </c>
      <c r="B10" s="103">
        <v>212</v>
      </c>
      <c r="C10" s="37" t="s">
        <v>101</v>
      </c>
      <c r="D10" s="147" t="s">
        <v>121</v>
      </c>
      <c r="E10" s="141">
        <v>260000</v>
      </c>
      <c r="F10" s="141">
        <v>260000</v>
      </c>
      <c r="G10" s="141">
        <v>142753</v>
      </c>
      <c r="H10" s="426">
        <v>260000</v>
      </c>
      <c r="I10" s="14"/>
    </row>
    <row r="11" spans="1:9" s="2" customFormat="1" ht="12.75">
      <c r="A11" s="89">
        <v>45</v>
      </c>
      <c r="B11" s="103">
        <v>212</v>
      </c>
      <c r="C11" s="37" t="s">
        <v>100</v>
      </c>
      <c r="D11" s="147" t="s">
        <v>122</v>
      </c>
      <c r="E11" s="141">
        <v>10400</v>
      </c>
      <c r="F11" s="141">
        <v>10400</v>
      </c>
      <c r="G11" s="141">
        <v>1800</v>
      </c>
      <c r="H11" s="426">
        <v>10400</v>
      </c>
      <c r="I11" s="14"/>
    </row>
    <row r="12" spans="1:9" s="2" customFormat="1" ht="12.75">
      <c r="A12" s="283">
        <v>45</v>
      </c>
      <c r="B12" s="310">
        <v>220</v>
      </c>
      <c r="C12" s="268" t="s">
        <v>161</v>
      </c>
      <c r="D12" s="311" t="s">
        <v>189</v>
      </c>
      <c r="E12" s="274">
        <f>SUM(E13,E14)</f>
        <v>10500</v>
      </c>
      <c r="F12" s="274">
        <f>SUM(F13,F14)</f>
        <v>10500</v>
      </c>
      <c r="G12" s="274">
        <f>SUM(G13,G14)</f>
        <v>3001</v>
      </c>
      <c r="H12" s="425">
        <f>SUM(H13,H14)</f>
        <v>10500</v>
      </c>
      <c r="I12" s="14"/>
    </row>
    <row r="13" spans="1:9" s="2" customFormat="1" ht="12.75">
      <c r="A13" s="89">
        <v>45</v>
      </c>
      <c r="B13" s="103">
        <v>222</v>
      </c>
      <c r="C13" s="37" t="s">
        <v>100</v>
      </c>
      <c r="D13" s="147" t="s">
        <v>123</v>
      </c>
      <c r="E13" s="141">
        <v>6000</v>
      </c>
      <c r="F13" s="141">
        <v>6000</v>
      </c>
      <c r="G13" s="141">
        <v>1069</v>
      </c>
      <c r="H13" s="426">
        <v>6000</v>
      </c>
      <c r="I13" s="14"/>
    </row>
    <row r="14" spans="1:9" s="2" customFormat="1" ht="12.75">
      <c r="A14" s="89">
        <v>45</v>
      </c>
      <c r="B14" s="103">
        <v>223</v>
      </c>
      <c r="C14" s="37" t="s">
        <v>161</v>
      </c>
      <c r="D14" s="147" t="s">
        <v>64</v>
      </c>
      <c r="E14" s="141">
        <v>4500</v>
      </c>
      <c r="F14" s="141">
        <v>4500</v>
      </c>
      <c r="G14" s="141">
        <v>1932</v>
      </c>
      <c r="H14" s="426">
        <v>4500</v>
      </c>
      <c r="I14" s="14"/>
    </row>
    <row r="15" spans="1:9" s="2" customFormat="1" ht="12.75">
      <c r="A15" s="283">
        <v>45</v>
      </c>
      <c r="B15" s="310">
        <v>230</v>
      </c>
      <c r="C15" s="268" t="s">
        <v>161</v>
      </c>
      <c r="D15" s="311" t="s">
        <v>190</v>
      </c>
      <c r="E15" s="274">
        <f>SUM(E16,E17)</f>
        <v>164273</v>
      </c>
      <c r="F15" s="274">
        <f>SUM(F16,F17)</f>
        <v>164273</v>
      </c>
      <c r="G15" s="274">
        <f>SUM(G16,G17)</f>
        <v>5216</v>
      </c>
      <c r="H15" s="425">
        <f>SUM(H16,H17)</f>
        <v>204273</v>
      </c>
      <c r="I15" s="14"/>
    </row>
    <row r="16" spans="1:9" s="2" customFormat="1" ht="12.75">
      <c r="A16" s="89">
        <v>45</v>
      </c>
      <c r="B16" s="103">
        <v>231</v>
      </c>
      <c r="C16" s="37" t="s">
        <v>161</v>
      </c>
      <c r="D16" s="147" t="s">
        <v>31</v>
      </c>
      <c r="E16" s="141">
        <v>1273</v>
      </c>
      <c r="F16" s="141">
        <v>1273</v>
      </c>
      <c r="G16" s="141">
        <v>497</v>
      </c>
      <c r="H16" s="426">
        <v>1273</v>
      </c>
      <c r="I16" s="14"/>
    </row>
    <row r="17" spans="1:9" s="2" customFormat="1" ht="12.75">
      <c r="A17" s="89">
        <v>45</v>
      </c>
      <c r="B17" s="103">
        <v>233</v>
      </c>
      <c r="C17" s="37" t="s">
        <v>102</v>
      </c>
      <c r="D17" s="147" t="s">
        <v>124</v>
      </c>
      <c r="E17" s="141">
        <v>163000</v>
      </c>
      <c r="F17" s="141">
        <v>163000</v>
      </c>
      <c r="G17" s="141">
        <v>4719</v>
      </c>
      <c r="H17" s="426">
        <v>203000</v>
      </c>
      <c r="I17" s="14"/>
    </row>
    <row r="18" spans="1:9" s="2" customFormat="1" ht="12.75">
      <c r="A18" s="283">
        <v>45</v>
      </c>
      <c r="B18" s="310">
        <v>240</v>
      </c>
      <c r="C18" s="268" t="s">
        <v>161</v>
      </c>
      <c r="D18" s="311" t="s">
        <v>191</v>
      </c>
      <c r="E18" s="274">
        <f>SUM(E19:E20)</f>
        <v>29000</v>
      </c>
      <c r="F18" s="274">
        <f>SUM(F19:F20)</f>
        <v>29000</v>
      </c>
      <c r="G18" s="274">
        <f>SUM(G19:G20)</f>
        <v>46170</v>
      </c>
      <c r="H18" s="425">
        <f>SUM(H19:H20)</f>
        <v>50350</v>
      </c>
      <c r="I18" s="14"/>
    </row>
    <row r="19" spans="1:9" s="2" customFormat="1" ht="12.75">
      <c r="A19" s="89">
        <v>45</v>
      </c>
      <c r="B19" s="103">
        <v>243</v>
      </c>
      <c r="C19" s="37" t="s">
        <v>161</v>
      </c>
      <c r="D19" s="147" t="s">
        <v>33</v>
      </c>
      <c r="E19" s="141">
        <v>500</v>
      </c>
      <c r="F19" s="141">
        <v>500</v>
      </c>
      <c r="G19" s="141">
        <v>198</v>
      </c>
      <c r="H19" s="426">
        <v>350</v>
      </c>
      <c r="I19" s="14"/>
    </row>
    <row r="20" spans="1:9" s="2" customFormat="1" ht="12.75" customHeight="1">
      <c r="A20" s="89">
        <v>45</v>
      </c>
      <c r="B20" s="103">
        <v>244</v>
      </c>
      <c r="C20" s="37" t="s">
        <v>161</v>
      </c>
      <c r="D20" s="148" t="s">
        <v>34</v>
      </c>
      <c r="E20" s="141">
        <v>28500</v>
      </c>
      <c r="F20" s="141">
        <v>28500</v>
      </c>
      <c r="G20" s="141">
        <v>45972</v>
      </c>
      <c r="H20" s="426">
        <v>50000</v>
      </c>
      <c r="I20" s="14"/>
    </row>
    <row r="21" spans="1:9" s="2" customFormat="1" ht="12.75" customHeight="1">
      <c r="A21" s="279">
        <v>45</v>
      </c>
      <c r="B21" s="282">
        <v>290</v>
      </c>
      <c r="C21" s="270" t="s">
        <v>161</v>
      </c>
      <c r="D21" s="312" t="s">
        <v>192</v>
      </c>
      <c r="E21" s="313">
        <f>E22</f>
        <v>0</v>
      </c>
      <c r="F21" s="313">
        <f>F22</f>
        <v>0</v>
      </c>
      <c r="G21" s="313">
        <f>G22</f>
        <v>41706</v>
      </c>
      <c r="H21" s="427">
        <f>H22</f>
        <v>42012</v>
      </c>
      <c r="I21" s="14"/>
    </row>
    <row r="22" spans="1:9" s="2" customFormat="1" ht="13.5" customHeight="1" thickBot="1">
      <c r="A22" s="96">
        <v>45</v>
      </c>
      <c r="B22" s="105">
        <v>292</v>
      </c>
      <c r="C22" s="125" t="s">
        <v>161</v>
      </c>
      <c r="D22" s="149" t="s">
        <v>63</v>
      </c>
      <c r="E22" s="144">
        <v>0</v>
      </c>
      <c r="F22" s="144">
        <v>0</v>
      </c>
      <c r="G22" s="144">
        <v>41706</v>
      </c>
      <c r="H22" s="428">
        <v>42012</v>
      </c>
      <c r="I22" s="16"/>
    </row>
    <row r="23" spans="1:8" s="6" customFormat="1" ht="16.5" customHeight="1" thickBot="1">
      <c r="A23" s="317"/>
      <c r="B23" s="318"/>
      <c r="C23" s="318"/>
      <c r="D23" s="319" t="s">
        <v>8</v>
      </c>
      <c r="E23" s="320">
        <f>E7</f>
        <v>475173</v>
      </c>
      <c r="F23" s="320">
        <f>F7</f>
        <v>475173</v>
      </c>
      <c r="G23" s="320">
        <f>G7</f>
        <v>240646</v>
      </c>
      <c r="H23" s="429">
        <f>H7</f>
        <v>578535</v>
      </c>
    </row>
    <row r="24" spans="1:7" s="6" customFormat="1" ht="16.5" customHeight="1">
      <c r="A24" s="326"/>
      <c r="B24" s="326"/>
      <c r="C24" s="326"/>
      <c r="D24" s="327"/>
      <c r="E24" s="328"/>
      <c r="F24" s="328"/>
      <c r="G24" s="328"/>
    </row>
    <row r="25" spans="1:12" s="6" customFormat="1" ht="16.5" customHeight="1" thickBot="1">
      <c r="A25" s="326"/>
      <c r="B25" s="326"/>
      <c r="C25" s="326"/>
      <c r="D25" s="327"/>
      <c r="E25" s="328"/>
      <c r="F25" s="328"/>
      <c r="G25" s="328"/>
      <c r="L25" s="6" t="s">
        <v>166</v>
      </c>
    </row>
    <row r="26" spans="1:12" s="2" customFormat="1" ht="17.25" customHeight="1" thickBot="1">
      <c r="A26" s="110"/>
      <c r="B26" s="22" t="s">
        <v>72</v>
      </c>
      <c r="C26" s="22"/>
      <c r="D26" s="4"/>
      <c r="E26" s="22"/>
      <c r="F26" s="22"/>
      <c r="G26" s="22"/>
      <c r="H26" s="38"/>
      <c r="I26" s="39"/>
      <c r="J26" s="23"/>
      <c r="K26" s="23"/>
      <c r="L26" s="120"/>
    </row>
    <row r="27" spans="1:12" s="2" customFormat="1" ht="12.75">
      <c r="A27" s="30" t="s">
        <v>22</v>
      </c>
      <c r="B27" s="6" t="s">
        <v>10</v>
      </c>
      <c r="C27" s="29" t="s">
        <v>11</v>
      </c>
      <c r="D27" s="29" t="s">
        <v>12</v>
      </c>
      <c r="E27" s="29" t="s">
        <v>13</v>
      </c>
      <c r="F27" s="44" t="s">
        <v>0</v>
      </c>
      <c r="G27" s="45" t="s">
        <v>2</v>
      </c>
      <c r="H27" s="95" t="s">
        <v>4</v>
      </c>
      <c r="I27" s="406" t="s">
        <v>26</v>
      </c>
      <c r="J27" s="2" t="s">
        <v>6</v>
      </c>
      <c r="K27" s="407" t="s">
        <v>7</v>
      </c>
      <c r="L27" s="421" t="s">
        <v>204</v>
      </c>
    </row>
    <row r="28" spans="1:12" s="2" customFormat="1" ht="13.5" thickBot="1">
      <c r="A28" s="329"/>
      <c r="B28" s="150"/>
      <c r="C28" s="128"/>
      <c r="D28" s="128"/>
      <c r="E28" s="128"/>
      <c r="F28" s="335"/>
      <c r="G28" s="336"/>
      <c r="H28" s="337"/>
      <c r="I28" s="338" t="s">
        <v>24</v>
      </c>
      <c r="J28" s="266" t="s">
        <v>25</v>
      </c>
      <c r="K28" s="395" t="s">
        <v>203</v>
      </c>
      <c r="L28" s="430" t="s">
        <v>205</v>
      </c>
    </row>
    <row r="29" spans="1:12" s="2" customFormat="1" ht="13.5" thickBot="1">
      <c r="A29" s="329" t="s">
        <v>1</v>
      </c>
      <c r="B29" s="106" t="s">
        <v>3</v>
      </c>
      <c r="C29" s="35" t="s">
        <v>5</v>
      </c>
      <c r="D29" s="35" t="s">
        <v>14</v>
      </c>
      <c r="E29" s="35" t="s">
        <v>15</v>
      </c>
      <c r="F29" s="331" t="s">
        <v>27</v>
      </c>
      <c r="G29" s="35" t="s">
        <v>16</v>
      </c>
      <c r="H29" s="333" t="s">
        <v>28</v>
      </c>
      <c r="I29" s="334">
        <v>1</v>
      </c>
      <c r="J29" s="150">
        <v>2</v>
      </c>
      <c r="K29" s="395">
        <v>3</v>
      </c>
      <c r="L29" s="431">
        <v>4</v>
      </c>
    </row>
    <row r="30" spans="1:12" s="2" customFormat="1" ht="14.25">
      <c r="A30" s="289">
        <v>45</v>
      </c>
      <c r="B30" s="290" t="s">
        <v>17</v>
      </c>
      <c r="C30" s="291">
        <v>2</v>
      </c>
      <c r="D30" s="291">
        <v>1</v>
      </c>
      <c r="E30" s="291">
        <v>8</v>
      </c>
      <c r="F30" s="292" t="s">
        <v>168</v>
      </c>
      <c r="G30" s="292" t="s">
        <v>161</v>
      </c>
      <c r="H30" s="293" t="s">
        <v>182</v>
      </c>
      <c r="I30" s="415">
        <f>SUM(I31,I33,I39,I75)</f>
        <v>455223</v>
      </c>
      <c r="J30" s="415">
        <f>SUM(J31,J33,J39,J75)</f>
        <v>455223</v>
      </c>
      <c r="K30" s="416">
        <f>SUM(K31,K33,K39,K75)</f>
        <v>296675</v>
      </c>
      <c r="L30" s="432">
        <f>SUM(L31,L33,L39,L75)</f>
        <v>526951</v>
      </c>
    </row>
    <row r="31" spans="1:12" s="2" customFormat="1" ht="12.75">
      <c r="A31" s="279">
        <v>45</v>
      </c>
      <c r="B31" s="280" t="s">
        <v>17</v>
      </c>
      <c r="C31" s="281">
        <v>2</v>
      </c>
      <c r="D31" s="281">
        <v>1</v>
      </c>
      <c r="E31" s="281">
        <v>8</v>
      </c>
      <c r="F31" s="270" t="s">
        <v>35</v>
      </c>
      <c r="G31" s="270" t="s">
        <v>161</v>
      </c>
      <c r="H31" s="271" t="s">
        <v>186</v>
      </c>
      <c r="I31" s="417">
        <f>I32</f>
        <v>99260</v>
      </c>
      <c r="J31" s="418">
        <f>J32</f>
        <v>99260</v>
      </c>
      <c r="K31" s="419">
        <f>K32</f>
        <v>59589</v>
      </c>
      <c r="L31" s="433">
        <f>L32</f>
        <v>99260</v>
      </c>
    </row>
    <row r="32" spans="1:12" s="2" customFormat="1" ht="12.75">
      <c r="A32" s="89">
        <v>45</v>
      </c>
      <c r="B32" s="109" t="s">
        <v>17</v>
      </c>
      <c r="C32" s="8">
        <v>2</v>
      </c>
      <c r="D32" s="8">
        <v>1</v>
      </c>
      <c r="E32" s="8">
        <v>8</v>
      </c>
      <c r="F32" s="37" t="s">
        <v>125</v>
      </c>
      <c r="G32" s="37" t="s">
        <v>161</v>
      </c>
      <c r="H32" s="161" t="s">
        <v>126</v>
      </c>
      <c r="I32" s="260">
        <v>99260</v>
      </c>
      <c r="J32" s="259">
        <v>99260</v>
      </c>
      <c r="K32" s="251">
        <v>59589</v>
      </c>
      <c r="L32" s="426">
        <v>99260</v>
      </c>
    </row>
    <row r="33" spans="1:12" s="2" customFormat="1" ht="12.75">
      <c r="A33" s="32">
        <v>45</v>
      </c>
      <c r="B33" s="108" t="s">
        <v>17</v>
      </c>
      <c r="C33" s="27">
        <v>2</v>
      </c>
      <c r="D33" s="27">
        <v>1</v>
      </c>
      <c r="E33" s="27">
        <v>8</v>
      </c>
      <c r="F33" s="269" t="s">
        <v>180</v>
      </c>
      <c r="G33" s="269" t="s">
        <v>161</v>
      </c>
      <c r="H33" s="273" t="s">
        <v>183</v>
      </c>
      <c r="I33" s="285">
        <f>SUM(I34:I38)</f>
        <v>36500</v>
      </c>
      <c r="J33" s="275">
        <f>SUM(J34:J38)</f>
        <v>36500</v>
      </c>
      <c r="K33" s="396">
        <f>SUM(K34:K38)</f>
        <v>21666</v>
      </c>
      <c r="L33" s="434">
        <f>SUM(L34:L38)</f>
        <v>36500</v>
      </c>
    </row>
    <row r="34" spans="1:12" s="2" customFormat="1" ht="12.75">
      <c r="A34" s="89">
        <v>45</v>
      </c>
      <c r="B34" s="109" t="s">
        <v>17</v>
      </c>
      <c r="C34" s="8">
        <v>2</v>
      </c>
      <c r="D34" s="8">
        <v>1</v>
      </c>
      <c r="E34" s="8">
        <v>8</v>
      </c>
      <c r="F34" s="37" t="s">
        <v>36</v>
      </c>
      <c r="G34" s="37" t="s">
        <v>161</v>
      </c>
      <c r="H34" s="99" t="s">
        <v>49</v>
      </c>
      <c r="I34" s="140">
        <v>5700</v>
      </c>
      <c r="J34" s="250">
        <v>5700</v>
      </c>
      <c r="K34" s="251">
        <v>3326</v>
      </c>
      <c r="L34" s="426">
        <v>5700</v>
      </c>
    </row>
    <row r="35" spans="1:12" s="2" customFormat="1" ht="12.75">
      <c r="A35" s="89">
        <v>45</v>
      </c>
      <c r="B35" s="109" t="s">
        <v>17</v>
      </c>
      <c r="C35" s="8">
        <v>2</v>
      </c>
      <c r="D35" s="8">
        <v>1</v>
      </c>
      <c r="E35" s="8">
        <v>8</v>
      </c>
      <c r="F35" s="37" t="s">
        <v>37</v>
      </c>
      <c r="G35" s="37" t="s">
        <v>161</v>
      </c>
      <c r="H35" s="99" t="s">
        <v>50</v>
      </c>
      <c r="I35" s="140">
        <v>2900</v>
      </c>
      <c r="J35" s="250">
        <v>2900</v>
      </c>
      <c r="K35" s="251">
        <v>1825</v>
      </c>
      <c r="L35" s="426">
        <v>2900</v>
      </c>
    </row>
    <row r="36" spans="1:12" s="2" customFormat="1" ht="12.75">
      <c r="A36" s="89">
        <v>45</v>
      </c>
      <c r="B36" s="109" t="s">
        <v>17</v>
      </c>
      <c r="C36" s="8">
        <v>2</v>
      </c>
      <c r="D36" s="8">
        <v>1</v>
      </c>
      <c r="E36" s="8">
        <v>8</v>
      </c>
      <c r="F36" s="37" t="s">
        <v>38</v>
      </c>
      <c r="G36" s="37" t="s">
        <v>161</v>
      </c>
      <c r="H36" s="99" t="s">
        <v>51</v>
      </c>
      <c r="I36" s="140">
        <v>2100</v>
      </c>
      <c r="J36" s="250">
        <v>2100</v>
      </c>
      <c r="K36" s="251">
        <v>1243</v>
      </c>
      <c r="L36" s="426">
        <v>2100</v>
      </c>
    </row>
    <row r="37" spans="1:12" s="2" customFormat="1" ht="12.75">
      <c r="A37" s="89">
        <v>45</v>
      </c>
      <c r="B37" s="109" t="s">
        <v>17</v>
      </c>
      <c r="C37" s="8">
        <v>2</v>
      </c>
      <c r="D37" s="8">
        <v>1</v>
      </c>
      <c r="E37" s="8">
        <v>8</v>
      </c>
      <c r="F37" s="37" t="s">
        <v>39</v>
      </c>
      <c r="G37" s="37" t="s">
        <v>161</v>
      </c>
      <c r="H37" s="99" t="s">
        <v>18</v>
      </c>
      <c r="I37" s="140">
        <v>23200</v>
      </c>
      <c r="J37" s="250">
        <v>23200</v>
      </c>
      <c r="K37" s="251">
        <v>14358</v>
      </c>
      <c r="L37" s="426">
        <v>23200</v>
      </c>
    </row>
    <row r="38" spans="1:12" s="2" customFormat="1" ht="12.75">
      <c r="A38" s="89">
        <v>45</v>
      </c>
      <c r="B38" s="109" t="s">
        <v>17</v>
      </c>
      <c r="C38" s="8">
        <v>2</v>
      </c>
      <c r="D38" s="8">
        <v>1</v>
      </c>
      <c r="E38" s="8">
        <v>8</v>
      </c>
      <c r="F38" s="37" t="s">
        <v>40</v>
      </c>
      <c r="G38" s="37" t="s">
        <v>161</v>
      </c>
      <c r="H38" s="99" t="s">
        <v>57</v>
      </c>
      <c r="I38" s="140">
        <v>2600</v>
      </c>
      <c r="J38" s="250">
        <v>2600</v>
      </c>
      <c r="K38" s="251">
        <v>914</v>
      </c>
      <c r="L38" s="426">
        <v>2600</v>
      </c>
    </row>
    <row r="39" spans="1:12" s="2" customFormat="1" ht="12.75">
      <c r="A39" s="283">
        <v>45</v>
      </c>
      <c r="B39" s="277" t="s">
        <v>17</v>
      </c>
      <c r="C39" s="278">
        <v>2</v>
      </c>
      <c r="D39" s="278">
        <v>1</v>
      </c>
      <c r="E39" s="278">
        <v>8</v>
      </c>
      <c r="F39" s="268" t="s">
        <v>41</v>
      </c>
      <c r="G39" s="267" t="s">
        <v>161</v>
      </c>
      <c r="H39" s="272" t="s">
        <v>92</v>
      </c>
      <c r="I39" s="274">
        <f>+I40+I41+I42+I53+I54+I55+I56+I57</f>
        <v>167663</v>
      </c>
      <c r="J39" s="287">
        <f>+J40+J41+J42+J53+J54+J55+J56+J57</f>
        <v>167663</v>
      </c>
      <c r="K39" s="397">
        <f>+K40+K41+K42+K53+K54+K55+K56+K57+6</f>
        <v>94764</v>
      </c>
      <c r="L39" s="425">
        <f>+L40+L41+L42+L53+L54+L55+L56+L57</f>
        <v>188972</v>
      </c>
    </row>
    <row r="40" spans="1:12" s="2" customFormat="1" ht="12.75">
      <c r="A40" s="89">
        <v>45</v>
      </c>
      <c r="B40" s="109" t="s">
        <v>17</v>
      </c>
      <c r="C40" s="8">
        <v>2</v>
      </c>
      <c r="D40" s="8">
        <v>1</v>
      </c>
      <c r="E40" s="8">
        <v>8</v>
      </c>
      <c r="F40" s="37" t="s">
        <v>85</v>
      </c>
      <c r="G40" s="37" t="s">
        <v>161</v>
      </c>
      <c r="H40" s="99" t="s">
        <v>91</v>
      </c>
      <c r="I40" s="140">
        <v>3100</v>
      </c>
      <c r="J40" s="250">
        <v>3100</v>
      </c>
      <c r="K40" s="251">
        <v>330</v>
      </c>
      <c r="L40" s="426">
        <v>1100</v>
      </c>
    </row>
    <row r="41" spans="1:12" s="2" customFormat="1" ht="12.75">
      <c r="A41" s="90">
        <v>45</v>
      </c>
      <c r="B41" s="109" t="s">
        <v>17</v>
      </c>
      <c r="C41" s="8">
        <v>2</v>
      </c>
      <c r="D41" s="8">
        <v>1</v>
      </c>
      <c r="E41" s="8">
        <v>8</v>
      </c>
      <c r="F41" s="37" t="s">
        <v>86</v>
      </c>
      <c r="G41" s="37" t="s">
        <v>161</v>
      </c>
      <c r="H41" s="99" t="s">
        <v>93</v>
      </c>
      <c r="I41" s="140">
        <v>18900</v>
      </c>
      <c r="J41" s="250">
        <v>18900</v>
      </c>
      <c r="K41" s="398">
        <v>8458</v>
      </c>
      <c r="L41" s="435">
        <v>18900</v>
      </c>
    </row>
    <row r="42" spans="1:12" s="2" customFormat="1" ht="13.5" thickBot="1">
      <c r="A42" s="137">
        <v>45</v>
      </c>
      <c r="B42" s="151" t="s">
        <v>17</v>
      </c>
      <c r="C42" s="34">
        <v>2</v>
      </c>
      <c r="D42" s="34">
        <v>1</v>
      </c>
      <c r="E42" s="34">
        <v>8</v>
      </c>
      <c r="F42" s="321" t="s">
        <v>87</v>
      </c>
      <c r="G42" s="40" t="s">
        <v>161</v>
      </c>
      <c r="H42" s="322" t="s">
        <v>103</v>
      </c>
      <c r="I42" s="144">
        <f>SUM(I43:I52)</f>
        <v>17600</v>
      </c>
      <c r="J42" s="323">
        <f>SUM(J43:J52)</f>
        <v>17600</v>
      </c>
      <c r="K42" s="399">
        <f>SUM(K43:K52)</f>
        <v>4540</v>
      </c>
      <c r="L42" s="428">
        <f>SUM(L43:L52)</f>
        <v>17700</v>
      </c>
    </row>
    <row r="43" spans="1:12" s="2" customFormat="1" ht="12.75">
      <c r="A43" s="114">
        <v>45</v>
      </c>
      <c r="B43" s="153" t="s">
        <v>17</v>
      </c>
      <c r="C43" s="154">
        <v>2</v>
      </c>
      <c r="D43" s="154">
        <v>1</v>
      </c>
      <c r="E43" s="154">
        <v>8</v>
      </c>
      <c r="F43" s="324" t="s">
        <v>87</v>
      </c>
      <c r="G43" s="155" t="s">
        <v>161</v>
      </c>
      <c r="H43" s="325" t="s">
        <v>162</v>
      </c>
      <c r="I43" s="139">
        <v>8660</v>
      </c>
      <c r="J43" s="249">
        <v>8660</v>
      </c>
      <c r="K43" s="400">
        <v>355</v>
      </c>
      <c r="L43" s="436">
        <v>7655</v>
      </c>
    </row>
    <row r="44" spans="1:12" s="2" customFormat="1" ht="12.75">
      <c r="A44" s="89">
        <v>45</v>
      </c>
      <c r="B44" s="109" t="s">
        <v>17</v>
      </c>
      <c r="C44" s="8">
        <v>2</v>
      </c>
      <c r="D44" s="8">
        <v>1</v>
      </c>
      <c r="E44" s="8">
        <v>8</v>
      </c>
      <c r="F44" s="37" t="s">
        <v>87</v>
      </c>
      <c r="G44" s="37" t="s">
        <v>102</v>
      </c>
      <c r="H44" s="99" t="s">
        <v>127</v>
      </c>
      <c r="I44" s="140">
        <v>500</v>
      </c>
      <c r="J44" s="250">
        <v>500</v>
      </c>
      <c r="K44" s="251">
        <v>38</v>
      </c>
      <c r="L44" s="426">
        <v>500</v>
      </c>
    </row>
    <row r="45" spans="1:12" s="2" customFormat="1" ht="12.75">
      <c r="A45" s="89">
        <v>45</v>
      </c>
      <c r="B45" s="109" t="s">
        <v>17</v>
      </c>
      <c r="C45" s="8">
        <v>2</v>
      </c>
      <c r="D45" s="8">
        <v>1</v>
      </c>
      <c r="E45" s="8">
        <v>8</v>
      </c>
      <c r="F45" s="37" t="s">
        <v>87</v>
      </c>
      <c r="G45" s="37" t="s">
        <v>101</v>
      </c>
      <c r="H45" s="99" t="s">
        <v>128</v>
      </c>
      <c r="I45" s="140">
        <v>4400</v>
      </c>
      <c r="J45" s="250">
        <v>4400</v>
      </c>
      <c r="K45" s="251">
        <v>177</v>
      </c>
      <c r="L45" s="426">
        <v>2000</v>
      </c>
    </row>
    <row r="46" spans="1:12" s="2" customFormat="1" ht="12.75">
      <c r="A46" s="89">
        <v>45</v>
      </c>
      <c r="B46" s="109" t="s">
        <v>17</v>
      </c>
      <c r="C46" s="8">
        <v>2</v>
      </c>
      <c r="D46" s="8">
        <v>1</v>
      </c>
      <c r="E46" s="8">
        <v>8</v>
      </c>
      <c r="F46" s="37" t="s">
        <v>87</v>
      </c>
      <c r="G46" s="37" t="s">
        <v>100</v>
      </c>
      <c r="H46" s="99" t="s">
        <v>129</v>
      </c>
      <c r="I46" s="140">
        <v>500</v>
      </c>
      <c r="J46" s="250">
        <v>500</v>
      </c>
      <c r="K46" s="251">
        <v>48</v>
      </c>
      <c r="L46" s="426">
        <v>500</v>
      </c>
    </row>
    <row r="47" spans="1:12" s="2" customFormat="1" ht="12.75">
      <c r="A47" s="89">
        <v>45</v>
      </c>
      <c r="B47" s="109" t="s">
        <v>17</v>
      </c>
      <c r="C47" s="8">
        <v>2</v>
      </c>
      <c r="D47" s="8">
        <v>1</v>
      </c>
      <c r="E47" s="8">
        <v>8</v>
      </c>
      <c r="F47" s="37" t="s">
        <v>87</v>
      </c>
      <c r="G47" s="37" t="s">
        <v>104</v>
      </c>
      <c r="H47" s="99" t="s">
        <v>130</v>
      </c>
      <c r="I47" s="140">
        <v>1000</v>
      </c>
      <c r="J47" s="250">
        <v>1000</v>
      </c>
      <c r="K47" s="251">
        <v>247</v>
      </c>
      <c r="L47" s="426">
        <v>1000</v>
      </c>
    </row>
    <row r="48" spans="1:12" s="2" customFormat="1" ht="12.75">
      <c r="A48" s="89">
        <v>45</v>
      </c>
      <c r="B48" s="109" t="s">
        <v>17</v>
      </c>
      <c r="C48" s="8">
        <v>2</v>
      </c>
      <c r="D48" s="8">
        <v>1</v>
      </c>
      <c r="E48" s="8">
        <v>8</v>
      </c>
      <c r="F48" s="37" t="s">
        <v>87</v>
      </c>
      <c r="G48" s="37" t="s">
        <v>105</v>
      </c>
      <c r="H48" s="99" t="s">
        <v>131</v>
      </c>
      <c r="I48" s="140">
        <v>0</v>
      </c>
      <c r="J48" s="250">
        <v>0</v>
      </c>
      <c r="K48" s="251">
        <v>2854</v>
      </c>
      <c r="L48" s="426">
        <v>3500</v>
      </c>
    </row>
    <row r="49" spans="1:12" s="2" customFormat="1" ht="12.75">
      <c r="A49" s="89">
        <v>45</v>
      </c>
      <c r="B49" s="109" t="s">
        <v>17</v>
      </c>
      <c r="C49" s="8">
        <v>2</v>
      </c>
      <c r="D49" s="8">
        <v>1</v>
      </c>
      <c r="E49" s="8">
        <v>8</v>
      </c>
      <c r="F49" s="37" t="s">
        <v>87</v>
      </c>
      <c r="G49" s="37" t="s">
        <v>106</v>
      </c>
      <c r="H49" s="99" t="s">
        <v>132</v>
      </c>
      <c r="I49" s="140">
        <v>1000</v>
      </c>
      <c r="J49" s="250">
        <v>1000</v>
      </c>
      <c r="K49" s="251">
        <v>191</v>
      </c>
      <c r="L49" s="426">
        <v>1000</v>
      </c>
    </row>
    <row r="50" spans="1:12" s="2" customFormat="1" ht="12.75">
      <c r="A50" s="89">
        <v>45</v>
      </c>
      <c r="B50" s="109" t="s">
        <v>17</v>
      </c>
      <c r="C50" s="8">
        <v>2</v>
      </c>
      <c r="D50" s="8">
        <v>1</v>
      </c>
      <c r="E50" s="8">
        <v>8</v>
      </c>
      <c r="F50" s="37" t="s">
        <v>87</v>
      </c>
      <c r="G50" s="37" t="s">
        <v>107</v>
      </c>
      <c r="H50" s="99" t="s">
        <v>133</v>
      </c>
      <c r="I50" s="140">
        <v>20</v>
      </c>
      <c r="J50" s="250">
        <v>20</v>
      </c>
      <c r="K50" s="251">
        <v>25</v>
      </c>
      <c r="L50" s="426">
        <v>25</v>
      </c>
    </row>
    <row r="51" spans="1:12" s="2" customFormat="1" ht="12.75">
      <c r="A51" s="89">
        <v>45</v>
      </c>
      <c r="B51" s="109" t="s">
        <v>17</v>
      </c>
      <c r="C51" s="8">
        <v>2</v>
      </c>
      <c r="D51" s="8">
        <v>1</v>
      </c>
      <c r="E51" s="8">
        <v>8</v>
      </c>
      <c r="F51" s="37" t="s">
        <v>87</v>
      </c>
      <c r="G51" s="37" t="s">
        <v>108</v>
      </c>
      <c r="H51" s="99" t="s">
        <v>134</v>
      </c>
      <c r="I51" s="140">
        <v>1200</v>
      </c>
      <c r="J51" s="250">
        <v>1200</v>
      </c>
      <c r="K51" s="251">
        <v>530</v>
      </c>
      <c r="L51" s="426">
        <v>1200</v>
      </c>
    </row>
    <row r="52" spans="1:12" s="2" customFormat="1" ht="12.75">
      <c r="A52" s="89">
        <v>45</v>
      </c>
      <c r="B52" s="109" t="s">
        <v>17</v>
      </c>
      <c r="C52" s="8">
        <v>2</v>
      </c>
      <c r="D52" s="8">
        <v>1</v>
      </c>
      <c r="E52" s="8">
        <v>8</v>
      </c>
      <c r="F52" s="37" t="s">
        <v>87</v>
      </c>
      <c r="G52" s="37" t="s">
        <v>109</v>
      </c>
      <c r="H52" s="99" t="s">
        <v>135</v>
      </c>
      <c r="I52" s="140">
        <v>320</v>
      </c>
      <c r="J52" s="250">
        <v>320</v>
      </c>
      <c r="K52" s="251">
        <v>75</v>
      </c>
      <c r="L52" s="426">
        <v>320</v>
      </c>
    </row>
    <row r="53" spans="1:12" s="2" customFormat="1" ht="12.75">
      <c r="A53" s="32">
        <v>45</v>
      </c>
      <c r="B53" s="190" t="s">
        <v>17</v>
      </c>
      <c r="C53" s="20">
        <v>2</v>
      </c>
      <c r="D53" s="20">
        <v>1</v>
      </c>
      <c r="E53" s="20">
        <v>8</v>
      </c>
      <c r="F53" s="121" t="s">
        <v>88</v>
      </c>
      <c r="G53" s="121" t="s">
        <v>161</v>
      </c>
      <c r="H53" s="161" t="s">
        <v>95</v>
      </c>
      <c r="I53" s="260">
        <v>3850</v>
      </c>
      <c r="J53" s="259">
        <v>3850</v>
      </c>
      <c r="K53" s="401">
        <v>2892</v>
      </c>
      <c r="L53" s="437">
        <v>3850</v>
      </c>
    </row>
    <row r="54" spans="1:12" s="2" customFormat="1" ht="12.75">
      <c r="A54" s="89">
        <v>45</v>
      </c>
      <c r="B54" s="109" t="s">
        <v>17</v>
      </c>
      <c r="C54" s="8">
        <v>2</v>
      </c>
      <c r="D54" s="8">
        <v>1</v>
      </c>
      <c r="E54" s="8">
        <v>8</v>
      </c>
      <c r="F54" s="37" t="s">
        <v>88</v>
      </c>
      <c r="G54" s="37" t="s">
        <v>100</v>
      </c>
      <c r="H54" s="99" t="s">
        <v>163</v>
      </c>
      <c r="I54" s="140">
        <v>150</v>
      </c>
      <c r="J54" s="250">
        <v>150</v>
      </c>
      <c r="K54" s="251">
        <v>576</v>
      </c>
      <c r="L54" s="426">
        <v>576</v>
      </c>
    </row>
    <row r="55" spans="1:12" s="2" customFormat="1" ht="12.75">
      <c r="A55" s="89">
        <v>45</v>
      </c>
      <c r="B55" s="109" t="s">
        <v>17</v>
      </c>
      <c r="C55" s="8">
        <v>2</v>
      </c>
      <c r="D55" s="8">
        <v>1</v>
      </c>
      <c r="E55" s="8">
        <v>8</v>
      </c>
      <c r="F55" s="37" t="s">
        <v>89</v>
      </c>
      <c r="G55" s="37" t="s">
        <v>161</v>
      </c>
      <c r="H55" s="99" t="s">
        <v>96</v>
      </c>
      <c r="I55" s="140">
        <v>5500</v>
      </c>
      <c r="J55" s="250">
        <v>5500</v>
      </c>
      <c r="K55" s="251">
        <v>2801</v>
      </c>
      <c r="L55" s="426">
        <v>5500</v>
      </c>
    </row>
    <row r="56" spans="1:12" s="2" customFormat="1" ht="12.75">
      <c r="A56" s="89">
        <v>45</v>
      </c>
      <c r="B56" s="109" t="s">
        <v>17</v>
      </c>
      <c r="C56" s="8">
        <v>2</v>
      </c>
      <c r="D56" s="8">
        <v>1</v>
      </c>
      <c r="E56" s="8">
        <v>8</v>
      </c>
      <c r="F56" s="37" t="s">
        <v>90</v>
      </c>
      <c r="G56" s="37" t="s">
        <v>161</v>
      </c>
      <c r="H56" s="99" t="s">
        <v>97</v>
      </c>
      <c r="I56" s="140">
        <v>3400</v>
      </c>
      <c r="J56" s="250">
        <v>3400</v>
      </c>
      <c r="K56" s="251">
        <v>2627</v>
      </c>
      <c r="L56" s="426">
        <v>3400</v>
      </c>
    </row>
    <row r="57" spans="1:12" s="2" customFormat="1" ht="12.75">
      <c r="A57" s="89">
        <v>45</v>
      </c>
      <c r="B57" s="109" t="s">
        <v>17</v>
      </c>
      <c r="C57" s="8">
        <v>2</v>
      </c>
      <c r="D57" s="8">
        <v>1</v>
      </c>
      <c r="E57" s="8">
        <v>8</v>
      </c>
      <c r="F57" s="124" t="s">
        <v>78</v>
      </c>
      <c r="G57" s="37" t="s">
        <v>161</v>
      </c>
      <c r="H57" s="123" t="s">
        <v>136</v>
      </c>
      <c r="I57" s="141">
        <f>SUM(I58:I74)</f>
        <v>115163</v>
      </c>
      <c r="J57" s="248">
        <f>SUM(J58:J74)</f>
        <v>115163</v>
      </c>
      <c r="K57" s="251">
        <f>SUM(K58:K74)</f>
        <v>72534</v>
      </c>
      <c r="L57" s="426">
        <f>SUM(L58:L74)</f>
        <v>137946</v>
      </c>
    </row>
    <row r="58" spans="1:12" s="2" customFormat="1" ht="12.75">
      <c r="A58" s="89">
        <v>45</v>
      </c>
      <c r="B58" s="109" t="s">
        <v>17</v>
      </c>
      <c r="C58" s="8">
        <v>2</v>
      </c>
      <c r="D58" s="8">
        <v>1</v>
      </c>
      <c r="E58" s="8">
        <v>8</v>
      </c>
      <c r="F58" s="124" t="s">
        <v>78</v>
      </c>
      <c r="G58" s="37" t="s">
        <v>161</v>
      </c>
      <c r="H58" s="123" t="s">
        <v>164</v>
      </c>
      <c r="I58" s="140">
        <v>10450</v>
      </c>
      <c r="J58" s="250">
        <v>10450</v>
      </c>
      <c r="K58" s="251">
        <v>1179</v>
      </c>
      <c r="L58" s="426">
        <v>1200</v>
      </c>
    </row>
    <row r="59" spans="1:12" s="2" customFormat="1" ht="12.75">
      <c r="A59" s="89">
        <v>45</v>
      </c>
      <c r="B59" s="109" t="s">
        <v>17</v>
      </c>
      <c r="C59" s="8">
        <v>2</v>
      </c>
      <c r="D59" s="8">
        <v>1</v>
      </c>
      <c r="E59" s="8">
        <v>8</v>
      </c>
      <c r="F59" s="37" t="s">
        <v>78</v>
      </c>
      <c r="G59" s="37" t="s">
        <v>102</v>
      </c>
      <c r="H59" s="99" t="s">
        <v>137</v>
      </c>
      <c r="I59" s="140">
        <v>1150</v>
      </c>
      <c r="J59" s="250">
        <v>1150</v>
      </c>
      <c r="K59" s="251">
        <v>341</v>
      </c>
      <c r="L59" s="426">
        <v>1130</v>
      </c>
    </row>
    <row r="60" spans="1:12" s="2" customFormat="1" ht="12.75">
      <c r="A60" s="89">
        <v>45</v>
      </c>
      <c r="B60" s="109" t="s">
        <v>17</v>
      </c>
      <c r="C60" s="8">
        <v>2</v>
      </c>
      <c r="D60" s="8">
        <v>1</v>
      </c>
      <c r="E60" s="8">
        <v>8</v>
      </c>
      <c r="F60" s="37" t="s">
        <v>78</v>
      </c>
      <c r="G60" s="37" t="s">
        <v>104</v>
      </c>
      <c r="H60" s="99" t="s">
        <v>138</v>
      </c>
      <c r="I60" s="140">
        <v>12513</v>
      </c>
      <c r="J60" s="250">
        <v>12513</v>
      </c>
      <c r="K60" s="251">
        <v>2682</v>
      </c>
      <c r="L60" s="426">
        <v>10507</v>
      </c>
    </row>
    <row r="61" spans="1:12" s="2" customFormat="1" ht="12.75">
      <c r="A61" s="89">
        <v>45</v>
      </c>
      <c r="B61" s="109" t="s">
        <v>17</v>
      </c>
      <c r="C61" s="8">
        <v>2</v>
      </c>
      <c r="D61" s="8">
        <v>1</v>
      </c>
      <c r="E61" s="8">
        <v>8</v>
      </c>
      <c r="F61" s="37" t="s">
        <v>78</v>
      </c>
      <c r="G61" s="37" t="s">
        <v>110</v>
      </c>
      <c r="H61" s="99" t="s">
        <v>139</v>
      </c>
      <c r="I61" s="140">
        <v>40400</v>
      </c>
      <c r="J61" s="250">
        <v>40400</v>
      </c>
      <c r="K61" s="251">
        <v>11076</v>
      </c>
      <c r="L61" s="426">
        <v>40400</v>
      </c>
    </row>
    <row r="62" spans="1:12" s="2" customFormat="1" ht="12.75">
      <c r="A62" s="89">
        <v>45</v>
      </c>
      <c r="B62" s="109" t="s">
        <v>17</v>
      </c>
      <c r="C62" s="8">
        <v>2</v>
      </c>
      <c r="D62" s="8">
        <v>1</v>
      </c>
      <c r="E62" s="8">
        <v>8</v>
      </c>
      <c r="F62" s="37" t="s">
        <v>78</v>
      </c>
      <c r="G62" s="37" t="s">
        <v>159</v>
      </c>
      <c r="H62" s="99" t="s">
        <v>91</v>
      </c>
      <c r="I62" s="140">
        <v>2100</v>
      </c>
      <c r="J62" s="250">
        <v>2100</v>
      </c>
      <c r="K62" s="251">
        <v>0</v>
      </c>
      <c r="L62" s="426">
        <v>1100</v>
      </c>
    </row>
    <row r="63" spans="1:12" s="2" customFormat="1" ht="12.75">
      <c r="A63" s="89">
        <v>45</v>
      </c>
      <c r="B63" s="109" t="s">
        <v>17</v>
      </c>
      <c r="C63" s="8">
        <v>2</v>
      </c>
      <c r="D63" s="8">
        <v>1</v>
      </c>
      <c r="E63" s="8">
        <v>8</v>
      </c>
      <c r="F63" s="37" t="s">
        <v>78</v>
      </c>
      <c r="G63" s="37" t="s">
        <v>111</v>
      </c>
      <c r="H63" s="99" t="s">
        <v>140</v>
      </c>
      <c r="I63" s="140">
        <v>6000</v>
      </c>
      <c r="J63" s="250">
        <v>6000</v>
      </c>
      <c r="K63" s="251">
        <v>4386</v>
      </c>
      <c r="L63" s="426">
        <v>6000</v>
      </c>
    </row>
    <row r="64" spans="1:12" s="2" customFormat="1" ht="12.75">
      <c r="A64" s="89">
        <v>45</v>
      </c>
      <c r="B64" s="109" t="s">
        <v>17</v>
      </c>
      <c r="C64" s="8">
        <v>2</v>
      </c>
      <c r="D64" s="8">
        <v>1</v>
      </c>
      <c r="E64" s="8">
        <v>8</v>
      </c>
      <c r="F64" s="37" t="s">
        <v>78</v>
      </c>
      <c r="G64" s="37" t="s">
        <v>112</v>
      </c>
      <c r="H64" s="99" t="s">
        <v>141</v>
      </c>
      <c r="I64" s="140">
        <v>0</v>
      </c>
      <c r="J64" s="250">
        <v>0</v>
      </c>
      <c r="K64" s="251">
        <v>19683</v>
      </c>
      <c r="L64" s="426">
        <v>20000</v>
      </c>
    </row>
    <row r="65" spans="1:12" s="2" customFormat="1" ht="12.75">
      <c r="A65" s="89">
        <v>45</v>
      </c>
      <c r="B65" s="109" t="s">
        <v>17</v>
      </c>
      <c r="C65" s="8">
        <v>2</v>
      </c>
      <c r="D65" s="8">
        <v>1</v>
      </c>
      <c r="E65" s="8">
        <v>8</v>
      </c>
      <c r="F65" s="37" t="s">
        <v>78</v>
      </c>
      <c r="G65" s="37" t="s">
        <v>113</v>
      </c>
      <c r="H65" s="99" t="s">
        <v>142</v>
      </c>
      <c r="I65" s="140">
        <v>4000</v>
      </c>
      <c r="J65" s="250">
        <v>4000</v>
      </c>
      <c r="K65" s="251">
        <v>4124</v>
      </c>
      <c r="L65" s="426">
        <v>5000</v>
      </c>
    </row>
    <row r="66" spans="1:12" s="2" customFormat="1" ht="12.75">
      <c r="A66" s="89">
        <v>45</v>
      </c>
      <c r="B66" s="109" t="s">
        <v>17</v>
      </c>
      <c r="C66" s="8">
        <v>2</v>
      </c>
      <c r="D66" s="8">
        <v>1</v>
      </c>
      <c r="E66" s="8">
        <v>8</v>
      </c>
      <c r="F66" s="37" t="s">
        <v>78</v>
      </c>
      <c r="G66" s="37" t="s">
        <v>114</v>
      </c>
      <c r="H66" s="99" t="s">
        <v>143</v>
      </c>
      <c r="I66" s="140">
        <v>200</v>
      </c>
      <c r="J66" s="250">
        <v>200</v>
      </c>
      <c r="K66" s="251">
        <v>11</v>
      </c>
      <c r="L66" s="426">
        <v>200</v>
      </c>
    </row>
    <row r="67" spans="1:12" s="2" customFormat="1" ht="12.75">
      <c r="A67" s="89">
        <v>45</v>
      </c>
      <c r="B67" s="109" t="s">
        <v>17</v>
      </c>
      <c r="C67" s="8">
        <v>2</v>
      </c>
      <c r="D67" s="8">
        <v>1</v>
      </c>
      <c r="E67" s="8">
        <v>8</v>
      </c>
      <c r="F67" s="37" t="s">
        <v>78</v>
      </c>
      <c r="G67" s="37" t="s">
        <v>109</v>
      </c>
      <c r="H67" s="99" t="s">
        <v>144</v>
      </c>
      <c r="I67" s="140">
        <v>1300</v>
      </c>
      <c r="J67" s="250">
        <v>1300</v>
      </c>
      <c r="K67" s="251">
        <v>754</v>
      </c>
      <c r="L67" s="426">
        <v>1300</v>
      </c>
    </row>
    <row r="68" spans="1:12" s="2" customFormat="1" ht="12.75">
      <c r="A68" s="89">
        <v>45</v>
      </c>
      <c r="B68" s="109" t="s">
        <v>17</v>
      </c>
      <c r="C68" s="8">
        <v>2</v>
      </c>
      <c r="D68" s="8">
        <v>1</v>
      </c>
      <c r="E68" s="8">
        <v>8</v>
      </c>
      <c r="F68" s="37" t="s">
        <v>78</v>
      </c>
      <c r="G68" s="37" t="s">
        <v>115</v>
      </c>
      <c r="H68" s="99" t="s">
        <v>145</v>
      </c>
      <c r="I68" s="140">
        <v>25000</v>
      </c>
      <c r="J68" s="250">
        <v>25000</v>
      </c>
      <c r="K68" s="251">
        <v>4707</v>
      </c>
      <c r="L68" s="426">
        <v>25000</v>
      </c>
    </row>
    <row r="69" spans="1:12" s="2" customFormat="1" ht="12.75">
      <c r="A69" s="89">
        <v>45</v>
      </c>
      <c r="B69" s="109" t="s">
        <v>17</v>
      </c>
      <c r="C69" s="8">
        <v>2</v>
      </c>
      <c r="D69" s="8">
        <v>1</v>
      </c>
      <c r="E69" s="8">
        <v>8</v>
      </c>
      <c r="F69" s="37" t="s">
        <v>78</v>
      </c>
      <c r="G69" s="37" t="s">
        <v>160</v>
      </c>
      <c r="H69" s="99" t="s">
        <v>165</v>
      </c>
      <c r="I69" s="140">
        <v>50</v>
      </c>
      <c r="J69" s="250">
        <v>50</v>
      </c>
      <c r="K69" s="251">
        <v>0</v>
      </c>
      <c r="L69" s="426">
        <v>50</v>
      </c>
    </row>
    <row r="70" spans="1:12" s="2" customFormat="1" ht="12.75">
      <c r="A70" s="89">
        <v>45</v>
      </c>
      <c r="B70" s="109" t="s">
        <v>17</v>
      </c>
      <c r="C70" s="8">
        <v>2</v>
      </c>
      <c r="D70" s="8">
        <v>1</v>
      </c>
      <c r="E70" s="8">
        <v>8</v>
      </c>
      <c r="F70" s="37" t="s">
        <v>78</v>
      </c>
      <c r="G70" s="37" t="s">
        <v>224</v>
      </c>
      <c r="H70" s="99" t="s">
        <v>225</v>
      </c>
      <c r="I70" s="140">
        <v>0</v>
      </c>
      <c r="J70" s="250">
        <v>0</v>
      </c>
      <c r="K70" s="251">
        <v>1170</v>
      </c>
      <c r="L70" s="426">
        <v>518</v>
      </c>
    </row>
    <row r="71" spans="1:12" s="2" customFormat="1" ht="12.75">
      <c r="A71" s="89">
        <v>45</v>
      </c>
      <c r="B71" s="109" t="s">
        <v>17</v>
      </c>
      <c r="C71" s="8">
        <v>2</v>
      </c>
      <c r="D71" s="8">
        <v>1</v>
      </c>
      <c r="E71" s="8">
        <v>8</v>
      </c>
      <c r="F71" s="37" t="s">
        <v>78</v>
      </c>
      <c r="G71" s="37" t="s">
        <v>116</v>
      </c>
      <c r="H71" s="99" t="s">
        <v>146</v>
      </c>
      <c r="I71" s="140">
        <v>2500</v>
      </c>
      <c r="J71" s="250">
        <v>2500</v>
      </c>
      <c r="K71" s="251">
        <v>45</v>
      </c>
      <c r="L71" s="426">
        <v>2500</v>
      </c>
    </row>
    <row r="72" spans="1:12" s="2" customFormat="1" ht="12.75">
      <c r="A72" s="89">
        <v>45</v>
      </c>
      <c r="B72" s="109" t="s">
        <v>17</v>
      </c>
      <c r="C72" s="8">
        <v>2</v>
      </c>
      <c r="D72" s="8">
        <v>1</v>
      </c>
      <c r="E72" s="8">
        <v>8</v>
      </c>
      <c r="F72" s="37" t="s">
        <v>78</v>
      </c>
      <c r="G72" s="37" t="s">
        <v>117</v>
      </c>
      <c r="H72" s="99" t="s">
        <v>147</v>
      </c>
      <c r="I72" s="140">
        <v>0</v>
      </c>
      <c r="J72" s="250">
        <v>0</v>
      </c>
      <c r="K72" s="251">
        <v>10241</v>
      </c>
      <c r="L72" s="426">
        <v>10241</v>
      </c>
    </row>
    <row r="73" spans="1:12" s="2" customFormat="1" ht="12.75">
      <c r="A73" s="89">
        <v>45</v>
      </c>
      <c r="B73" s="109" t="s">
        <v>17</v>
      </c>
      <c r="C73" s="8">
        <v>2</v>
      </c>
      <c r="D73" s="8">
        <v>1</v>
      </c>
      <c r="E73" s="8">
        <v>8</v>
      </c>
      <c r="F73" s="37" t="s">
        <v>78</v>
      </c>
      <c r="G73" s="37" t="s">
        <v>118</v>
      </c>
      <c r="H73" s="99" t="s">
        <v>148</v>
      </c>
      <c r="I73" s="140">
        <v>9500</v>
      </c>
      <c r="J73" s="250">
        <v>9500</v>
      </c>
      <c r="K73" s="251">
        <v>11342</v>
      </c>
      <c r="L73" s="426">
        <v>12000</v>
      </c>
    </row>
    <row r="74" spans="1:12" s="2" customFormat="1" ht="12.75">
      <c r="A74" s="89">
        <v>45</v>
      </c>
      <c r="B74" s="109" t="s">
        <v>17</v>
      </c>
      <c r="C74" s="8">
        <v>2</v>
      </c>
      <c r="D74" s="8">
        <v>1</v>
      </c>
      <c r="E74" s="8">
        <v>8</v>
      </c>
      <c r="F74" s="37" t="s">
        <v>78</v>
      </c>
      <c r="G74" s="37" t="s">
        <v>149</v>
      </c>
      <c r="H74" s="99" t="s">
        <v>150</v>
      </c>
      <c r="I74" s="140">
        <v>0</v>
      </c>
      <c r="J74" s="250">
        <v>0</v>
      </c>
      <c r="K74" s="251">
        <v>793</v>
      </c>
      <c r="L74" s="426">
        <v>800</v>
      </c>
    </row>
    <row r="75" spans="1:12" s="2" customFormat="1" ht="12.75">
      <c r="A75" s="283">
        <v>45</v>
      </c>
      <c r="B75" s="277" t="s">
        <v>17</v>
      </c>
      <c r="C75" s="278">
        <v>2</v>
      </c>
      <c r="D75" s="278">
        <v>1</v>
      </c>
      <c r="E75" s="278">
        <v>8</v>
      </c>
      <c r="F75" s="268" t="s">
        <v>181</v>
      </c>
      <c r="G75" s="268" t="s">
        <v>161</v>
      </c>
      <c r="H75" s="272" t="s">
        <v>184</v>
      </c>
      <c r="I75" s="286">
        <f>SUM(I76:I77)</f>
        <v>151800</v>
      </c>
      <c r="J75" s="276">
        <f>SUM(J76:J77)</f>
        <v>151800</v>
      </c>
      <c r="K75" s="402">
        <f>SUM(K76:K77)</f>
        <v>120656</v>
      </c>
      <c r="L75" s="438">
        <f>SUM(L76:L77)</f>
        <v>202219</v>
      </c>
    </row>
    <row r="76" spans="1:12" s="2" customFormat="1" ht="12.75">
      <c r="A76" s="89">
        <v>45</v>
      </c>
      <c r="B76" s="109" t="s">
        <v>17</v>
      </c>
      <c r="C76" s="8">
        <v>2</v>
      </c>
      <c r="D76" s="8">
        <v>1</v>
      </c>
      <c r="E76" s="8">
        <v>8</v>
      </c>
      <c r="F76" s="37" t="s">
        <v>42</v>
      </c>
      <c r="G76" s="37" t="s">
        <v>112</v>
      </c>
      <c r="H76" s="99" t="s">
        <v>151</v>
      </c>
      <c r="I76" s="140">
        <v>100000</v>
      </c>
      <c r="J76" s="250">
        <v>100000</v>
      </c>
      <c r="K76" s="251">
        <v>100000</v>
      </c>
      <c r="L76" s="426">
        <v>150000</v>
      </c>
    </row>
    <row r="77" spans="1:12" s="2" customFormat="1" ht="12.75">
      <c r="A77" s="89">
        <v>45</v>
      </c>
      <c r="B77" s="109" t="s">
        <v>17</v>
      </c>
      <c r="C77" s="8">
        <v>2</v>
      </c>
      <c r="D77" s="8">
        <v>1</v>
      </c>
      <c r="E77" s="8">
        <v>8</v>
      </c>
      <c r="F77" s="124" t="s">
        <v>43</v>
      </c>
      <c r="G77" s="124" t="s">
        <v>161</v>
      </c>
      <c r="H77" s="123" t="s">
        <v>119</v>
      </c>
      <c r="I77" s="141">
        <f>SUM(I78:I83)</f>
        <v>51800</v>
      </c>
      <c r="J77" s="248">
        <f>SUM(J78:J83)</f>
        <v>51800</v>
      </c>
      <c r="K77" s="251">
        <f>SUM(K78:K83)</f>
        <v>20656</v>
      </c>
      <c r="L77" s="426">
        <f>SUM(L78:L83)</f>
        <v>52219</v>
      </c>
    </row>
    <row r="78" spans="1:12" s="2" customFormat="1" ht="12.75">
      <c r="A78" s="89">
        <v>45</v>
      </c>
      <c r="B78" s="109" t="s">
        <v>17</v>
      </c>
      <c r="C78" s="8">
        <v>2</v>
      </c>
      <c r="D78" s="8">
        <v>1</v>
      </c>
      <c r="E78" s="8">
        <v>8</v>
      </c>
      <c r="F78" s="37" t="s">
        <v>43</v>
      </c>
      <c r="G78" s="37" t="s">
        <v>105</v>
      </c>
      <c r="H78" s="99" t="s">
        <v>152</v>
      </c>
      <c r="I78" s="140">
        <v>0</v>
      </c>
      <c r="J78" s="250">
        <v>0</v>
      </c>
      <c r="K78" s="251">
        <v>19</v>
      </c>
      <c r="L78" s="426">
        <v>19</v>
      </c>
    </row>
    <row r="79" spans="1:12" s="2" customFormat="1" ht="12.75">
      <c r="A79" s="89">
        <v>45</v>
      </c>
      <c r="B79" s="109" t="s">
        <v>17</v>
      </c>
      <c r="C79" s="8">
        <v>2</v>
      </c>
      <c r="D79" s="8">
        <v>1</v>
      </c>
      <c r="E79" s="8">
        <v>8</v>
      </c>
      <c r="F79" s="37" t="s">
        <v>43</v>
      </c>
      <c r="G79" s="37" t="s">
        <v>112</v>
      </c>
      <c r="H79" s="99" t="s">
        <v>153</v>
      </c>
      <c r="I79" s="140">
        <v>1000</v>
      </c>
      <c r="J79" s="250">
        <v>1000</v>
      </c>
      <c r="K79" s="251">
        <v>0</v>
      </c>
      <c r="L79" s="426">
        <v>1000</v>
      </c>
    </row>
    <row r="80" spans="1:12" s="2" customFormat="1" ht="12.75">
      <c r="A80" s="89">
        <v>45</v>
      </c>
      <c r="B80" s="109" t="s">
        <v>17</v>
      </c>
      <c r="C80" s="8">
        <v>2</v>
      </c>
      <c r="D80" s="8">
        <v>1</v>
      </c>
      <c r="E80" s="8">
        <v>8</v>
      </c>
      <c r="F80" s="37" t="s">
        <v>43</v>
      </c>
      <c r="G80" s="37" t="s">
        <v>108</v>
      </c>
      <c r="H80" s="99" t="s">
        <v>158</v>
      </c>
      <c r="I80" s="140">
        <v>400</v>
      </c>
      <c r="J80" s="250">
        <v>400</v>
      </c>
      <c r="K80" s="251">
        <v>669</v>
      </c>
      <c r="L80" s="426">
        <v>700</v>
      </c>
    </row>
    <row r="81" spans="1:12" s="2" customFormat="1" ht="12.75">
      <c r="A81" s="89">
        <v>45</v>
      </c>
      <c r="B81" s="109" t="s">
        <v>17</v>
      </c>
      <c r="C81" s="8">
        <v>2</v>
      </c>
      <c r="D81" s="8">
        <v>1</v>
      </c>
      <c r="E81" s="8">
        <v>8</v>
      </c>
      <c r="F81" s="37" t="s">
        <v>43</v>
      </c>
      <c r="G81" s="37" t="s">
        <v>113</v>
      </c>
      <c r="H81" s="99" t="s">
        <v>154</v>
      </c>
      <c r="I81" s="140">
        <v>50000</v>
      </c>
      <c r="J81" s="250">
        <v>50000</v>
      </c>
      <c r="K81" s="251">
        <v>19603</v>
      </c>
      <c r="L81" s="426">
        <v>50000</v>
      </c>
    </row>
    <row r="82" spans="1:12" s="2" customFormat="1" ht="14.25" customHeight="1">
      <c r="A82" s="89">
        <v>45</v>
      </c>
      <c r="B82" s="109" t="s">
        <v>17</v>
      </c>
      <c r="C82" s="8">
        <v>2</v>
      </c>
      <c r="D82" s="8">
        <v>1</v>
      </c>
      <c r="E82" s="8">
        <v>8</v>
      </c>
      <c r="F82" s="37" t="s">
        <v>43</v>
      </c>
      <c r="G82" s="37" t="s">
        <v>114</v>
      </c>
      <c r="H82" s="99" t="s">
        <v>155</v>
      </c>
      <c r="I82" s="140">
        <v>200</v>
      </c>
      <c r="J82" s="250">
        <v>200</v>
      </c>
      <c r="K82" s="251">
        <v>251</v>
      </c>
      <c r="L82" s="426">
        <v>300</v>
      </c>
    </row>
    <row r="83" spans="1:12" s="2" customFormat="1" ht="18" customHeight="1">
      <c r="A83" s="90">
        <v>45</v>
      </c>
      <c r="B83" s="113" t="s">
        <v>17</v>
      </c>
      <c r="C83" s="70">
        <v>2</v>
      </c>
      <c r="D83" s="70">
        <v>1</v>
      </c>
      <c r="E83" s="70">
        <v>8</v>
      </c>
      <c r="F83" s="41" t="s">
        <v>43</v>
      </c>
      <c r="G83" s="41" t="s">
        <v>116</v>
      </c>
      <c r="H83" s="100" t="s">
        <v>156</v>
      </c>
      <c r="I83" s="142">
        <v>200</v>
      </c>
      <c r="J83" s="252">
        <v>200</v>
      </c>
      <c r="K83" s="398">
        <v>114</v>
      </c>
      <c r="L83" s="435">
        <v>200</v>
      </c>
    </row>
    <row r="84" spans="1:12" s="2" customFormat="1" ht="15" customHeight="1">
      <c r="A84" s="339">
        <v>45</v>
      </c>
      <c r="B84" s="295" t="s">
        <v>17</v>
      </c>
      <c r="C84" s="296">
        <v>2</v>
      </c>
      <c r="D84" s="296">
        <v>1</v>
      </c>
      <c r="E84" s="296">
        <v>8</v>
      </c>
      <c r="F84" s="297" t="s">
        <v>170</v>
      </c>
      <c r="G84" s="297" t="s">
        <v>161</v>
      </c>
      <c r="H84" s="298" t="s">
        <v>185</v>
      </c>
      <c r="I84" s="299">
        <f>SUM(I85:I88)</f>
        <v>23700</v>
      </c>
      <c r="J84" s="300">
        <f>SUM(J85:J88)</f>
        <v>23700</v>
      </c>
      <c r="K84" s="403">
        <f>SUM(K85:K88)</f>
        <v>571</v>
      </c>
      <c r="L84" s="439">
        <f>SUM(L85:L88)</f>
        <v>23700</v>
      </c>
    </row>
    <row r="85" spans="1:13" ht="13.5" thickBot="1">
      <c r="A85" s="329">
        <v>45</v>
      </c>
      <c r="B85" s="330" t="s">
        <v>17</v>
      </c>
      <c r="C85" s="35">
        <v>2</v>
      </c>
      <c r="D85" s="35">
        <v>1</v>
      </c>
      <c r="E85" s="35">
        <v>8</v>
      </c>
      <c r="F85" s="331" t="s">
        <v>44</v>
      </c>
      <c r="G85" s="331" t="s">
        <v>100</v>
      </c>
      <c r="H85" s="337" t="s">
        <v>157</v>
      </c>
      <c r="I85" s="341">
        <v>3500</v>
      </c>
      <c r="J85" s="342">
        <v>3500</v>
      </c>
      <c r="K85" s="404">
        <v>95</v>
      </c>
      <c r="L85" s="440">
        <v>3500</v>
      </c>
      <c r="M85" s="2"/>
    </row>
    <row r="86" spans="1:13" ht="12.75">
      <c r="A86" s="114">
        <v>45</v>
      </c>
      <c r="B86" s="153" t="s">
        <v>17</v>
      </c>
      <c r="C86" s="154">
        <v>2</v>
      </c>
      <c r="D86" s="154">
        <v>1</v>
      </c>
      <c r="E86" s="154">
        <v>8</v>
      </c>
      <c r="F86" s="155" t="s">
        <v>45</v>
      </c>
      <c r="G86" s="155" t="s">
        <v>161</v>
      </c>
      <c r="H86" s="98" t="s">
        <v>54</v>
      </c>
      <c r="I86" s="139">
        <v>6500</v>
      </c>
      <c r="J86" s="249">
        <v>6500</v>
      </c>
      <c r="K86" s="400">
        <v>275</v>
      </c>
      <c r="L86" s="436">
        <v>6500</v>
      </c>
      <c r="M86" s="2"/>
    </row>
    <row r="87" spans="1:13" ht="12.75">
      <c r="A87" s="89">
        <v>45</v>
      </c>
      <c r="B87" s="109" t="s">
        <v>17</v>
      </c>
      <c r="C87" s="8">
        <v>2</v>
      </c>
      <c r="D87" s="8">
        <v>1</v>
      </c>
      <c r="E87" s="8">
        <v>8</v>
      </c>
      <c r="F87" s="37" t="s">
        <v>46</v>
      </c>
      <c r="G87" s="37" t="s">
        <v>161</v>
      </c>
      <c r="H87" s="99" t="s">
        <v>55</v>
      </c>
      <c r="I87" s="140">
        <v>10000</v>
      </c>
      <c r="J87" s="250">
        <v>10000</v>
      </c>
      <c r="K87" s="251">
        <v>0</v>
      </c>
      <c r="L87" s="426">
        <v>10000</v>
      </c>
      <c r="M87" s="2"/>
    </row>
    <row r="88" spans="1:13" ht="13.5" thickBot="1">
      <c r="A88" s="96">
        <v>45</v>
      </c>
      <c r="B88" s="151" t="s">
        <v>17</v>
      </c>
      <c r="C88" s="35">
        <v>2</v>
      </c>
      <c r="D88" s="35">
        <v>1</v>
      </c>
      <c r="E88" s="35">
        <v>8</v>
      </c>
      <c r="F88" s="40" t="s">
        <v>47</v>
      </c>
      <c r="G88" s="40" t="s">
        <v>161</v>
      </c>
      <c r="H88" s="152" t="s">
        <v>56</v>
      </c>
      <c r="I88" s="258">
        <v>3700</v>
      </c>
      <c r="J88" s="262">
        <v>3700</v>
      </c>
      <c r="K88" s="399">
        <v>201</v>
      </c>
      <c r="L88" s="428">
        <v>3700</v>
      </c>
      <c r="M88" s="2"/>
    </row>
    <row r="89" spans="1:13" ht="15.75" thickBot="1">
      <c r="A89" s="301"/>
      <c r="B89" s="302"/>
      <c r="C89" s="302"/>
      <c r="D89" s="303" t="s">
        <v>8</v>
      </c>
      <c r="E89" s="302"/>
      <c r="F89" s="304"/>
      <c r="G89" s="305"/>
      <c r="H89" s="306"/>
      <c r="I89" s="307">
        <f>SUM(I30,I84)</f>
        <v>478923</v>
      </c>
      <c r="J89" s="307">
        <f>SUM(J30,J84)</f>
        <v>478923</v>
      </c>
      <c r="K89" s="405">
        <f>SUM(K30,K84)</f>
        <v>297246</v>
      </c>
      <c r="L89" s="441">
        <f>SUM(L30,L84)</f>
        <v>550651</v>
      </c>
      <c r="M89" s="2"/>
    </row>
    <row r="91" ht="12.75">
      <c r="A91" t="s">
        <v>221</v>
      </c>
    </row>
    <row r="92" spans="1:11" ht="12.75">
      <c r="A92" t="s">
        <v>67</v>
      </c>
      <c r="G92" t="s">
        <v>193</v>
      </c>
      <c r="H92" s="408" t="s">
        <v>175</v>
      </c>
      <c r="I92" s="408"/>
      <c r="J92" s="408"/>
      <c r="K92" s="408"/>
    </row>
    <row r="93" spans="7:11" ht="12.75">
      <c r="G93" t="s">
        <v>194</v>
      </c>
      <c r="H93" s="408" t="s">
        <v>206</v>
      </c>
      <c r="I93" s="408"/>
      <c r="J93" s="408"/>
      <c r="K93" s="408"/>
    </row>
    <row r="94" spans="8:11" ht="12.75">
      <c r="H94" s="408" t="s">
        <v>207</v>
      </c>
      <c r="I94" s="408"/>
      <c r="J94" s="408"/>
      <c r="K94" s="408"/>
    </row>
    <row r="95" spans="8:11" ht="12.75">
      <c r="H95" s="408" t="s">
        <v>208</v>
      </c>
      <c r="I95" s="408"/>
      <c r="J95" s="408"/>
      <c r="K95" s="408"/>
    </row>
    <row r="96" spans="8:11" ht="12.75">
      <c r="H96" s="408" t="s">
        <v>209</v>
      </c>
      <c r="I96" s="408"/>
      <c r="J96" s="408"/>
      <c r="K96" s="408"/>
    </row>
    <row r="97" spans="8:11" ht="12.75">
      <c r="H97" s="408" t="s">
        <v>210</v>
      </c>
      <c r="I97" s="408"/>
      <c r="J97" s="408"/>
      <c r="K97" s="408"/>
    </row>
    <row r="98" spans="8:11" ht="12.75">
      <c r="H98" s="408" t="s">
        <v>227</v>
      </c>
      <c r="I98" s="408"/>
      <c r="J98" s="408"/>
      <c r="K98" s="408"/>
    </row>
    <row r="99" spans="7:11" ht="12.75">
      <c r="G99" t="s">
        <v>195</v>
      </c>
      <c r="H99" s="408" t="s">
        <v>179</v>
      </c>
      <c r="I99" s="408"/>
      <c r="J99" s="408"/>
      <c r="K99" s="408"/>
    </row>
    <row r="100" spans="7:8" ht="12.75">
      <c r="G100" t="s">
        <v>211</v>
      </c>
      <c r="H100" s="408" t="s">
        <v>212</v>
      </c>
    </row>
  </sheetData>
  <sheetProtection/>
  <printOptions/>
  <pageMargins left="0.5905511811023623" right="0.3937007874015748" top="0.3937007874015748" bottom="0.1968503937007874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22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5.7109375" style="0" customWidth="1"/>
    <col min="2" max="2" width="8.140625" style="0" customWidth="1"/>
    <col min="3" max="3" width="10.140625" style="0" customWidth="1"/>
    <col min="4" max="4" width="32.7109375" style="0" customWidth="1"/>
    <col min="5" max="5" width="15.8515625" style="0" customWidth="1"/>
    <col min="6" max="6" width="17.00390625" style="0" customWidth="1"/>
    <col min="7" max="7" width="16.140625" style="0" customWidth="1"/>
    <col min="8" max="8" width="24.00390625" style="0" customWidth="1"/>
    <col min="9" max="9" width="16.28125" style="0" customWidth="1"/>
    <col min="10" max="10" width="14.421875" style="0" customWidth="1"/>
    <col min="11" max="11" width="20.28125" style="0" customWidth="1"/>
  </cols>
  <sheetData>
    <row r="1" spans="1:11" ht="12.75">
      <c r="A1" s="2"/>
      <c r="B1" s="10"/>
      <c r="C1" s="10"/>
      <c r="D1" s="10"/>
      <c r="E1" s="9"/>
      <c r="F1" s="10"/>
      <c r="G1" s="10"/>
      <c r="H1" s="10"/>
      <c r="I1" s="9"/>
      <c r="J1" s="2"/>
      <c r="K1" s="2"/>
    </row>
    <row r="2" spans="2:9" ht="16.5" thickBot="1">
      <c r="B2" s="1"/>
      <c r="D2" s="1" t="s">
        <v>251</v>
      </c>
      <c r="E2" s="1"/>
      <c r="G2" s="367" t="s">
        <v>198</v>
      </c>
      <c r="I2" s="5"/>
    </row>
    <row r="3" spans="1:11" ht="13.5" thickBot="1">
      <c r="A3" s="110"/>
      <c r="B3" s="4"/>
      <c r="C3" s="22"/>
      <c r="D3" s="4" t="s">
        <v>255</v>
      </c>
      <c r="E3" s="21" t="s">
        <v>71</v>
      </c>
      <c r="F3" s="22"/>
      <c r="G3" s="91"/>
      <c r="H3" s="10"/>
      <c r="I3" s="9"/>
      <c r="J3" s="2"/>
      <c r="K3" s="2"/>
    </row>
    <row r="4" spans="1:11" ht="12.75">
      <c r="A4" s="30" t="s">
        <v>22</v>
      </c>
      <c r="B4" s="6" t="s">
        <v>0</v>
      </c>
      <c r="C4" s="28" t="s">
        <v>2</v>
      </c>
      <c r="D4" s="29" t="s">
        <v>4</v>
      </c>
      <c r="E4" s="138" t="s">
        <v>23</v>
      </c>
      <c r="F4" s="6" t="s">
        <v>6</v>
      </c>
      <c r="G4" s="138" t="s">
        <v>7</v>
      </c>
      <c r="H4" s="6"/>
      <c r="I4" s="6"/>
      <c r="J4" s="6"/>
      <c r="K4" s="6"/>
    </row>
    <row r="5" spans="1:11" ht="12.75">
      <c r="A5" s="30"/>
      <c r="B5" s="7"/>
      <c r="C5" s="26"/>
      <c r="D5" s="26"/>
      <c r="E5" s="145" t="s">
        <v>24</v>
      </c>
      <c r="F5" s="7" t="s">
        <v>25</v>
      </c>
      <c r="G5" s="145" t="s">
        <v>264</v>
      </c>
      <c r="H5" s="11"/>
      <c r="I5" s="12"/>
      <c r="J5" s="6"/>
      <c r="K5" s="6"/>
    </row>
    <row r="6" spans="1:11" ht="13.5" thickBot="1">
      <c r="A6" s="96" t="s">
        <v>1</v>
      </c>
      <c r="B6" s="106" t="s">
        <v>3</v>
      </c>
      <c r="C6" s="35" t="s">
        <v>5</v>
      </c>
      <c r="D6" s="128" t="s">
        <v>14</v>
      </c>
      <c r="E6" s="136">
        <v>1</v>
      </c>
      <c r="F6" s="150">
        <v>2</v>
      </c>
      <c r="G6" s="136">
        <v>3</v>
      </c>
      <c r="H6" s="13" t="s">
        <v>199</v>
      </c>
      <c r="I6" s="14"/>
      <c r="J6" s="2"/>
      <c r="K6" s="2"/>
    </row>
    <row r="7" spans="1:11" ht="14.25">
      <c r="A7" s="308">
        <v>45</v>
      </c>
      <c r="B7" s="309">
        <v>200</v>
      </c>
      <c r="C7" s="315" t="s">
        <v>161</v>
      </c>
      <c r="D7" s="343" t="s">
        <v>187</v>
      </c>
      <c r="E7" s="314">
        <f>SUM(E8,E12,E15,E19,E22)</f>
        <v>575150000</v>
      </c>
      <c r="F7" s="314">
        <f>SUM(F8,F12,F15,F19,F22)</f>
        <v>571153000</v>
      </c>
      <c r="G7" s="369">
        <f>SUM(G8,G12,G15,G19,G22)</f>
        <v>155684019.82999998</v>
      </c>
      <c r="H7" s="13"/>
      <c r="I7" s="481"/>
      <c r="J7" s="2"/>
      <c r="K7" s="2"/>
    </row>
    <row r="8" spans="1:11" ht="12.75">
      <c r="A8" s="283">
        <v>45</v>
      </c>
      <c r="B8" s="310">
        <v>210</v>
      </c>
      <c r="C8" s="268" t="s">
        <v>161</v>
      </c>
      <c r="D8" s="394" t="s">
        <v>188</v>
      </c>
      <c r="E8" s="274">
        <f>SUM(E9:E11)</f>
        <v>291900000</v>
      </c>
      <c r="F8" s="274">
        <f>SUM(F9:F11)</f>
        <v>291900000</v>
      </c>
      <c r="G8" s="370">
        <f>SUM(G9:G11)</f>
        <v>40604847.27</v>
      </c>
      <c r="H8" s="13"/>
      <c r="I8" s="14"/>
      <c r="J8" s="2"/>
      <c r="K8" s="2"/>
    </row>
    <row r="9" spans="1:11" ht="12.75">
      <c r="A9" s="89">
        <v>45</v>
      </c>
      <c r="B9" s="103">
        <v>211</v>
      </c>
      <c r="C9" s="37" t="s">
        <v>100</v>
      </c>
      <c r="D9" s="147" t="s">
        <v>120</v>
      </c>
      <c r="E9" s="141">
        <v>1000000</v>
      </c>
      <c r="F9" s="141">
        <v>1000000</v>
      </c>
      <c r="G9" s="371">
        <v>0</v>
      </c>
      <c r="H9" s="13"/>
      <c r="I9" s="14"/>
      <c r="J9" s="2"/>
      <c r="K9" s="2"/>
    </row>
    <row r="10" spans="1:11" ht="12.75">
      <c r="A10" s="89">
        <v>45</v>
      </c>
      <c r="B10" s="103">
        <v>212</v>
      </c>
      <c r="C10" s="37" t="s">
        <v>101</v>
      </c>
      <c r="D10" s="147" t="s">
        <v>121</v>
      </c>
      <c r="E10" s="141">
        <v>280000000</v>
      </c>
      <c r="F10" s="141">
        <v>280000000</v>
      </c>
      <c r="G10" s="371">
        <v>39668922.77</v>
      </c>
      <c r="H10" s="13"/>
      <c r="I10" s="14"/>
      <c r="J10" s="2"/>
      <c r="K10" s="2"/>
    </row>
    <row r="11" spans="1:11" ht="12.75">
      <c r="A11" s="89">
        <v>45</v>
      </c>
      <c r="B11" s="103">
        <v>212</v>
      </c>
      <c r="C11" s="37" t="s">
        <v>100</v>
      </c>
      <c r="D11" s="147" t="s">
        <v>122</v>
      </c>
      <c r="E11" s="141">
        <v>10900000</v>
      </c>
      <c r="F11" s="141">
        <v>10900000</v>
      </c>
      <c r="G11" s="371">
        <v>935924.5</v>
      </c>
      <c r="H11" s="13"/>
      <c r="I11" s="14"/>
      <c r="J11" s="2"/>
      <c r="K11" s="2"/>
    </row>
    <row r="12" spans="1:11" ht="12.75">
      <c r="A12" s="283">
        <v>45</v>
      </c>
      <c r="B12" s="310">
        <v>220</v>
      </c>
      <c r="C12" s="268" t="s">
        <v>161</v>
      </c>
      <c r="D12" s="311" t="s">
        <v>252</v>
      </c>
      <c r="E12" s="274">
        <f>SUM(E13,E14)</f>
        <v>6100000</v>
      </c>
      <c r="F12" s="274">
        <f>SUM(F13,F14)</f>
        <v>6100000</v>
      </c>
      <c r="G12" s="370">
        <f>SUM(G13,G14)</f>
        <v>2533029.87</v>
      </c>
      <c r="H12" s="13"/>
      <c r="I12" s="14"/>
      <c r="J12" s="2"/>
      <c r="K12" s="2"/>
    </row>
    <row r="13" spans="1:11" ht="12.75">
      <c r="A13" s="89">
        <v>45</v>
      </c>
      <c r="B13" s="103">
        <v>222</v>
      </c>
      <c r="C13" s="37" t="s">
        <v>100</v>
      </c>
      <c r="D13" s="147" t="s">
        <v>253</v>
      </c>
      <c r="E13" s="141">
        <v>3000000</v>
      </c>
      <c r="F13" s="141">
        <v>3000000</v>
      </c>
      <c r="G13" s="371">
        <v>605089.37</v>
      </c>
      <c r="H13" s="13"/>
      <c r="I13" s="10"/>
      <c r="J13" s="2"/>
      <c r="K13" s="486"/>
    </row>
    <row r="14" spans="1:11" ht="12.75">
      <c r="A14" s="89">
        <v>45</v>
      </c>
      <c r="B14" s="103">
        <v>223</v>
      </c>
      <c r="C14" s="37" t="s">
        <v>161</v>
      </c>
      <c r="D14" s="147" t="s">
        <v>64</v>
      </c>
      <c r="E14" s="141">
        <v>3100000</v>
      </c>
      <c r="F14" s="141">
        <v>3100000</v>
      </c>
      <c r="G14" s="371">
        <v>1927940.5</v>
      </c>
      <c r="H14" s="13"/>
      <c r="I14" s="509"/>
      <c r="J14" s="2"/>
      <c r="K14" s="486"/>
    </row>
    <row r="15" spans="1:11" ht="12.75">
      <c r="A15" s="283">
        <v>45</v>
      </c>
      <c r="B15" s="310">
        <v>230</v>
      </c>
      <c r="C15" s="268" t="s">
        <v>161</v>
      </c>
      <c r="D15" s="311" t="s">
        <v>190</v>
      </c>
      <c r="E15" s="274">
        <f>SUM(E16,E17)</f>
        <v>239650000</v>
      </c>
      <c r="F15" s="274">
        <f>SUM(F16,F17)</f>
        <v>235653000</v>
      </c>
      <c r="G15" s="370">
        <f>SUM(G16,G17,G18)</f>
        <v>63423122.8</v>
      </c>
      <c r="H15" s="13"/>
      <c r="I15" s="509"/>
      <c r="J15" s="2"/>
      <c r="K15" s="486"/>
    </row>
    <row r="16" spans="1:11" ht="15">
      <c r="A16" s="89">
        <v>45</v>
      </c>
      <c r="B16" s="103">
        <v>231</v>
      </c>
      <c r="C16" s="37" t="s">
        <v>161</v>
      </c>
      <c r="D16" s="147" t="s">
        <v>31</v>
      </c>
      <c r="E16" s="141">
        <v>1650000</v>
      </c>
      <c r="F16" s="141">
        <v>1650000</v>
      </c>
      <c r="G16" s="371">
        <v>1139595.3</v>
      </c>
      <c r="H16" s="13"/>
      <c r="I16" s="486"/>
      <c r="J16" s="2"/>
      <c r="K16" s="384"/>
    </row>
    <row r="17" spans="1:11" ht="15.75">
      <c r="A17" s="89">
        <v>45</v>
      </c>
      <c r="B17" s="103">
        <v>233</v>
      </c>
      <c r="C17" s="37" t="s">
        <v>102</v>
      </c>
      <c r="D17" s="147" t="s">
        <v>249</v>
      </c>
      <c r="E17" s="141">
        <v>238000000</v>
      </c>
      <c r="F17" s="141">
        <v>234003000</v>
      </c>
      <c r="G17" s="371">
        <v>62267501.5</v>
      </c>
      <c r="H17" s="13"/>
      <c r="I17" s="507"/>
      <c r="J17" s="2"/>
      <c r="K17" s="459"/>
    </row>
    <row r="18" spans="1:11" ht="15.75">
      <c r="A18" s="89">
        <v>45</v>
      </c>
      <c r="B18" s="103">
        <v>239</v>
      </c>
      <c r="C18" s="37" t="s">
        <v>161</v>
      </c>
      <c r="D18" s="147" t="s">
        <v>32</v>
      </c>
      <c r="E18" s="141">
        <v>0</v>
      </c>
      <c r="F18" s="141">
        <v>0</v>
      </c>
      <c r="G18" s="371">
        <v>16026</v>
      </c>
      <c r="H18" s="13"/>
      <c r="I18" s="459"/>
      <c r="J18" s="2"/>
      <c r="K18" s="2"/>
    </row>
    <row r="19" spans="1:11" ht="12.75">
      <c r="A19" s="283">
        <v>45</v>
      </c>
      <c r="B19" s="310">
        <v>240</v>
      </c>
      <c r="C19" s="268" t="s">
        <v>161</v>
      </c>
      <c r="D19" s="311" t="s">
        <v>254</v>
      </c>
      <c r="E19" s="274">
        <f>SUM(E20:E21)</f>
        <v>37500000</v>
      </c>
      <c r="F19" s="274">
        <f>SUM(F20:F21)</f>
        <v>37500000</v>
      </c>
      <c r="G19" s="370">
        <f>SUM(G20:G21)</f>
        <v>34908062.41</v>
      </c>
      <c r="H19" s="13"/>
      <c r="I19" s="14"/>
      <c r="J19" s="2"/>
      <c r="K19" s="2"/>
    </row>
    <row r="20" spans="1:11" ht="12.75">
      <c r="A20" s="89">
        <v>45</v>
      </c>
      <c r="B20" s="103">
        <v>243</v>
      </c>
      <c r="C20" s="37" t="s">
        <v>161</v>
      </c>
      <c r="D20" s="147" t="s">
        <v>33</v>
      </c>
      <c r="E20" s="141">
        <v>500000</v>
      </c>
      <c r="F20" s="141">
        <v>500000</v>
      </c>
      <c r="G20" s="371">
        <v>131103.5</v>
      </c>
      <c r="H20" s="13"/>
      <c r="I20" s="14"/>
      <c r="J20" s="2"/>
      <c r="K20" s="2"/>
    </row>
    <row r="21" spans="1:11" ht="12.75">
      <c r="A21" s="89">
        <v>45</v>
      </c>
      <c r="B21" s="103">
        <v>244</v>
      </c>
      <c r="C21" s="37" t="s">
        <v>161</v>
      </c>
      <c r="D21" s="148" t="s">
        <v>34</v>
      </c>
      <c r="E21" s="141">
        <v>37000000</v>
      </c>
      <c r="F21" s="141">
        <v>37000000</v>
      </c>
      <c r="G21" s="371">
        <v>34776958.91</v>
      </c>
      <c r="H21" s="13"/>
      <c r="I21" s="14"/>
      <c r="J21" s="2"/>
      <c r="K21" s="12"/>
    </row>
    <row r="22" spans="1:11" ht="12.75">
      <c r="A22" s="279">
        <v>45</v>
      </c>
      <c r="B22" s="282">
        <v>290</v>
      </c>
      <c r="C22" s="270" t="s">
        <v>161</v>
      </c>
      <c r="D22" s="312" t="s">
        <v>192</v>
      </c>
      <c r="E22" s="313">
        <f>E23</f>
        <v>0</v>
      </c>
      <c r="F22" s="313">
        <f>F23</f>
        <v>0</v>
      </c>
      <c r="G22" s="372">
        <f>G23</f>
        <v>14214957.48</v>
      </c>
      <c r="H22" s="13"/>
      <c r="I22" s="14"/>
      <c r="J22" s="2"/>
      <c r="K22" s="2"/>
    </row>
    <row r="23" spans="1:11" ht="13.5" thickBot="1">
      <c r="A23" s="96">
        <v>45</v>
      </c>
      <c r="B23" s="105">
        <v>292</v>
      </c>
      <c r="C23" s="125" t="s">
        <v>161</v>
      </c>
      <c r="D23" s="149" t="s">
        <v>63</v>
      </c>
      <c r="E23" s="144">
        <v>0</v>
      </c>
      <c r="F23" s="144">
        <v>0</v>
      </c>
      <c r="G23" s="373">
        <v>14214957.48</v>
      </c>
      <c r="H23" s="15"/>
      <c r="I23" s="16"/>
      <c r="J23" s="2"/>
      <c r="K23" s="14"/>
    </row>
    <row r="24" spans="1:11" ht="15.75" thickBot="1">
      <c r="A24" s="317"/>
      <c r="B24" s="318"/>
      <c r="C24" s="318"/>
      <c r="D24" s="319" t="s">
        <v>8</v>
      </c>
      <c r="E24" s="320">
        <f>E7</f>
        <v>575150000</v>
      </c>
      <c r="F24" s="320">
        <f>F7</f>
        <v>571153000</v>
      </c>
      <c r="G24" s="374">
        <f>G7</f>
        <v>155684019.82999998</v>
      </c>
      <c r="H24" s="6"/>
      <c r="I24" s="6"/>
      <c r="J24" s="6"/>
      <c r="K24" s="6"/>
    </row>
    <row r="25" spans="1:11" ht="15">
      <c r="A25" s="326"/>
      <c r="B25" s="326"/>
      <c r="C25" s="326"/>
      <c r="D25" s="327"/>
      <c r="E25" s="328"/>
      <c r="F25" s="328"/>
      <c r="G25" s="384"/>
      <c r="H25" s="6"/>
      <c r="I25" s="6"/>
      <c r="J25" s="6"/>
      <c r="K25" s="6"/>
    </row>
    <row r="26" spans="1:11" ht="15.75" thickBot="1">
      <c r="A26" s="326"/>
      <c r="B26" s="326"/>
      <c r="C26" s="326"/>
      <c r="D26" s="327"/>
      <c r="E26" s="328"/>
      <c r="F26" s="328"/>
      <c r="G26" s="384"/>
      <c r="H26" s="6"/>
      <c r="I26" s="6"/>
      <c r="J26" s="6"/>
      <c r="K26" s="6"/>
    </row>
    <row r="27" spans="1:11" ht="15.75" thickBot="1">
      <c r="A27" s="326"/>
      <c r="B27" s="326"/>
      <c r="C27" s="326"/>
      <c r="D27" s="508" t="s">
        <v>267</v>
      </c>
      <c r="E27" s="328"/>
      <c r="F27" s="328"/>
      <c r="G27" s="384"/>
      <c r="H27" s="6"/>
      <c r="I27" s="6"/>
      <c r="J27" s="6"/>
      <c r="K27" s="6"/>
    </row>
    <row r="28" spans="1:11" ht="15.75" thickBot="1">
      <c r="A28" s="326"/>
      <c r="B28" s="326"/>
      <c r="C28" s="326"/>
      <c r="D28" s="488">
        <v>2001767.5</v>
      </c>
      <c r="E28" s="328"/>
      <c r="F28" s="508" t="s">
        <v>271</v>
      </c>
      <c r="G28" s="384"/>
      <c r="H28" s="6"/>
      <c r="I28" s="6"/>
      <c r="J28" s="6"/>
      <c r="K28" s="6"/>
    </row>
    <row r="29" spans="1:11" ht="15">
      <c r="A29" s="326"/>
      <c r="B29" s="326"/>
      <c r="C29" s="326"/>
      <c r="D29" s="489">
        <v>2745</v>
      </c>
      <c r="E29" s="328"/>
      <c r="F29" s="488">
        <v>33296642.86</v>
      </c>
      <c r="G29" s="384"/>
      <c r="H29" s="6"/>
      <c r="I29" s="6"/>
      <c r="J29" s="6"/>
      <c r="K29" s="6"/>
    </row>
    <row r="30" spans="1:11" ht="15.75" thickBot="1">
      <c r="A30" s="326"/>
      <c r="B30" s="326"/>
      <c r="C30" s="326"/>
      <c r="D30" s="490">
        <v>10419027.45</v>
      </c>
      <c r="E30" s="328"/>
      <c r="F30" s="489">
        <v>280973897.28</v>
      </c>
      <c r="G30" s="384"/>
      <c r="H30" s="6"/>
      <c r="I30" s="6"/>
      <c r="J30" s="6"/>
      <c r="K30" s="6"/>
    </row>
    <row r="31" spans="1:11" ht="15.75" thickBot="1">
      <c r="A31" s="326"/>
      <c r="B31" s="326"/>
      <c r="C31" s="326"/>
      <c r="D31" s="491">
        <v>155684019.83</v>
      </c>
      <c r="E31" s="328"/>
      <c r="F31" s="510">
        <f>SUM(F29:F30)</f>
        <v>314270540.14</v>
      </c>
      <c r="G31" s="384"/>
      <c r="H31" s="6"/>
      <c r="I31" s="6"/>
      <c r="J31" s="6"/>
      <c r="K31" s="6"/>
    </row>
    <row r="32" spans="1:11" ht="16.5" thickBot="1">
      <c r="A32" s="326"/>
      <c r="B32" s="326"/>
      <c r="C32" s="326"/>
      <c r="D32" s="487">
        <f>SUM(D28:D31)</f>
        <v>168107559.78</v>
      </c>
      <c r="E32" s="328"/>
      <c r="F32" s="328"/>
      <c r="G32" s="384"/>
      <c r="H32" s="6"/>
      <c r="I32" s="6"/>
      <c r="J32" s="6"/>
      <c r="K32" s="6"/>
    </row>
    <row r="33" spans="1:11" ht="15">
      <c r="A33" s="326"/>
      <c r="B33" s="326"/>
      <c r="C33" s="326"/>
      <c r="D33" s="327"/>
      <c r="E33" s="328"/>
      <c r="F33" s="328"/>
      <c r="G33" s="384"/>
      <c r="H33" s="6"/>
      <c r="I33" s="6"/>
      <c r="J33" s="6"/>
      <c r="K33" s="6"/>
    </row>
    <row r="34" spans="1:11" ht="15">
      <c r="A34" s="326"/>
      <c r="B34" s="326"/>
      <c r="C34" s="326"/>
      <c r="D34" s="327"/>
      <c r="E34" s="328"/>
      <c r="F34" s="328"/>
      <c r="G34" s="328"/>
      <c r="H34" s="6"/>
      <c r="I34" s="6"/>
      <c r="J34" s="6"/>
      <c r="K34" s="6"/>
    </row>
    <row r="35" spans="1:11" ht="15.75" thickBot="1">
      <c r="A35" s="326"/>
      <c r="B35" s="326"/>
      <c r="C35" s="326"/>
      <c r="D35" s="327"/>
      <c r="E35" s="328"/>
      <c r="F35" s="328"/>
      <c r="G35" s="328"/>
      <c r="H35" s="6"/>
      <c r="I35" s="6"/>
      <c r="J35" s="6"/>
      <c r="K35" s="368" t="s">
        <v>198</v>
      </c>
    </row>
    <row r="36" spans="1:11" ht="13.5" thickBot="1">
      <c r="A36" s="110"/>
      <c r="B36" s="4"/>
      <c r="C36" s="56"/>
      <c r="D36" s="4"/>
      <c r="E36" s="22"/>
      <c r="F36" s="4" t="s">
        <v>256</v>
      </c>
      <c r="G36" s="22"/>
      <c r="H36" s="38"/>
      <c r="I36" s="39"/>
      <c r="J36" s="23"/>
      <c r="K36" s="24"/>
    </row>
    <row r="37" spans="1:11" ht="12.75">
      <c r="A37" s="115" t="s">
        <v>22</v>
      </c>
      <c r="B37" s="111" t="s">
        <v>10</v>
      </c>
      <c r="C37" s="244" t="s">
        <v>11</v>
      </c>
      <c r="D37" s="43" t="s">
        <v>12</v>
      </c>
      <c r="E37" s="43" t="s">
        <v>13</v>
      </c>
      <c r="F37" s="84" t="s">
        <v>0</v>
      </c>
      <c r="G37" s="112" t="s">
        <v>2</v>
      </c>
      <c r="H37" s="386" t="s">
        <v>4</v>
      </c>
      <c r="I37" s="364" t="s">
        <v>26</v>
      </c>
      <c r="J37" s="111" t="s">
        <v>6</v>
      </c>
      <c r="K37" s="138" t="s">
        <v>7</v>
      </c>
    </row>
    <row r="38" spans="1:11" ht="13.5" thickBot="1">
      <c r="A38" s="329"/>
      <c r="B38" s="150"/>
      <c r="C38" s="395"/>
      <c r="D38" s="128"/>
      <c r="E38" s="128"/>
      <c r="F38" s="335"/>
      <c r="G38" s="336"/>
      <c r="H38" s="337"/>
      <c r="I38" s="385" t="s">
        <v>24</v>
      </c>
      <c r="J38" s="150" t="s">
        <v>25</v>
      </c>
      <c r="K38" s="136" t="s">
        <v>265</v>
      </c>
    </row>
    <row r="39" spans="1:11" ht="13.5" thickBot="1">
      <c r="A39" s="329" t="s">
        <v>1</v>
      </c>
      <c r="B39" s="150" t="s">
        <v>3</v>
      </c>
      <c r="C39" s="329" t="s">
        <v>5</v>
      </c>
      <c r="D39" s="35" t="s">
        <v>14</v>
      </c>
      <c r="E39" s="35" t="s">
        <v>15</v>
      </c>
      <c r="F39" s="331" t="s">
        <v>27</v>
      </c>
      <c r="G39" s="35" t="s">
        <v>16</v>
      </c>
      <c r="H39" s="333" t="s">
        <v>28</v>
      </c>
      <c r="I39" s="334">
        <v>1</v>
      </c>
      <c r="J39" s="150">
        <v>2</v>
      </c>
      <c r="K39" s="136">
        <v>3</v>
      </c>
    </row>
    <row r="40" spans="1:11" ht="14.25">
      <c r="A40" s="289">
        <v>45</v>
      </c>
      <c r="B40" s="492" t="s">
        <v>17</v>
      </c>
      <c r="C40" s="289">
        <v>2</v>
      </c>
      <c r="D40" s="291">
        <v>1</v>
      </c>
      <c r="E40" s="291">
        <v>8</v>
      </c>
      <c r="F40" s="292" t="s">
        <v>168</v>
      </c>
      <c r="G40" s="292" t="s">
        <v>161</v>
      </c>
      <c r="H40" s="293" t="s">
        <v>182</v>
      </c>
      <c r="I40" s="415">
        <f>SUM(I41,I43,I49,I89)</f>
        <v>561650000</v>
      </c>
      <c r="J40" s="415">
        <f>SUM(J41,J43,J49,J89)</f>
        <v>557653000</v>
      </c>
      <c r="K40" s="375">
        <f>SUM(K41,K43,K49,K89)</f>
        <v>277131767.28000003</v>
      </c>
    </row>
    <row r="41" spans="1:11" ht="12.75">
      <c r="A41" s="279">
        <v>45</v>
      </c>
      <c r="B41" s="493" t="s">
        <v>17</v>
      </c>
      <c r="C41" s="279">
        <v>2</v>
      </c>
      <c r="D41" s="281">
        <v>1</v>
      </c>
      <c r="E41" s="281">
        <v>8</v>
      </c>
      <c r="F41" s="270" t="s">
        <v>35</v>
      </c>
      <c r="G41" s="270" t="s">
        <v>161</v>
      </c>
      <c r="H41" s="271" t="s">
        <v>186</v>
      </c>
      <c r="I41" s="417">
        <f>I42</f>
        <v>108220000</v>
      </c>
      <c r="J41" s="417">
        <f>J42</f>
        <v>104223000</v>
      </c>
      <c r="K41" s="376">
        <f>K42</f>
        <v>49903495</v>
      </c>
    </row>
    <row r="42" spans="1:11" ht="12.75">
      <c r="A42" s="89">
        <v>45</v>
      </c>
      <c r="B42" s="494" t="s">
        <v>17</v>
      </c>
      <c r="C42" s="89">
        <v>2</v>
      </c>
      <c r="D42" s="8">
        <v>1</v>
      </c>
      <c r="E42" s="8">
        <v>8</v>
      </c>
      <c r="F42" s="37" t="s">
        <v>125</v>
      </c>
      <c r="G42" s="37" t="s">
        <v>161</v>
      </c>
      <c r="H42" s="161" t="s">
        <v>126</v>
      </c>
      <c r="I42" s="260">
        <v>108220000</v>
      </c>
      <c r="J42" s="260">
        <v>104223000</v>
      </c>
      <c r="K42" s="371">
        <v>49903495</v>
      </c>
    </row>
    <row r="43" spans="1:11" ht="12.75">
      <c r="A43" s="32">
        <v>45</v>
      </c>
      <c r="B43" s="17" t="s">
        <v>17</v>
      </c>
      <c r="C43" s="30">
        <v>2</v>
      </c>
      <c r="D43" s="27">
        <v>1</v>
      </c>
      <c r="E43" s="27">
        <v>8</v>
      </c>
      <c r="F43" s="269" t="s">
        <v>180</v>
      </c>
      <c r="G43" s="269" t="s">
        <v>161</v>
      </c>
      <c r="H43" s="273" t="s">
        <v>183</v>
      </c>
      <c r="I43" s="285">
        <f>SUM(I44:I48)</f>
        <v>39900000</v>
      </c>
      <c r="J43" s="285">
        <f>SUM(J44:J48)</f>
        <v>39900000</v>
      </c>
      <c r="K43" s="377">
        <f>SUM(K44:K48)</f>
        <v>18590380</v>
      </c>
    </row>
    <row r="44" spans="1:11" ht="12.75">
      <c r="A44" s="89">
        <v>45</v>
      </c>
      <c r="B44" s="494" t="s">
        <v>17</v>
      </c>
      <c r="C44" s="89">
        <v>2</v>
      </c>
      <c r="D44" s="8">
        <v>1</v>
      </c>
      <c r="E44" s="8">
        <v>8</v>
      </c>
      <c r="F44" s="37" t="s">
        <v>36</v>
      </c>
      <c r="G44" s="37" t="s">
        <v>161</v>
      </c>
      <c r="H44" s="99" t="s">
        <v>49</v>
      </c>
      <c r="I44" s="140">
        <v>6000000</v>
      </c>
      <c r="J44" s="140">
        <v>6000000</v>
      </c>
      <c r="K44" s="371">
        <v>2745196</v>
      </c>
    </row>
    <row r="45" spans="1:11" ht="12.75">
      <c r="A45" s="89">
        <v>45</v>
      </c>
      <c r="B45" s="494" t="s">
        <v>17</v>
      </c>
      <c r="C45" s="89">
        <v>2</v>
      </c>
      <c r="D45" s="8">
        <v>1</v>
      </c>
      <c r="E45" s="8">
        <v>8</v>
      </c>
      <c r="F45" s="37" t="s">
        <v>37</v>
      </c>
      <c r="G45" s="37" t="s">
        <v>161</v>
      </c>
      <c r="H45" s="99" t="s">
        <v>50</v>
      </c>
      <c r="I45" s="140">
        <v>3800000</v>
      </c>
      <c r="J45" s="140">
        <v>3800000</v>
      </c>
      <c r="K45" s="371">
        <v>1442398</v>
      </c>
    </row>
    <row r="46" spans="1:11" ht="12.75">
      <c r="A46" s="89">
        <v>45</v>
      </c>
      <c r="B46" s="494" t="s">
        <v>17</v>
      </c>
      <c r="C46" s="89">
        <v>2</v>
      </c>
      <c r="D46" s="8">
        <v>1</v>
      </c>
      <c r="E46" s="8">
        <v>8</v>
      </c>
      <c r="F46" s="37" t="s">
        <v>38</v>
      </c>
      <c r="G46" s="37" t="s">
        <v>161</v>
      </c>
      <c r="H46" s="99" t="s">
        <v>51</v>
      </c>
      <c r="I46" s="140">
        <v>2800000</v>
      </c>
      <c r="J46" s="140">
        <v>2800000</v>
      </c>
      <c r="K46" s="371">
        <v>997441</v>
      </c>
    </row>
    <row r="47" spans="1:11" ht="12.75">
      <c r="A47" s="89">
        <v>45</v>
      </c>
      <c r="B47" s="494" t="s">
        <v>17</v>
      </c>
      <c r="C47" s="89">
        <v>2</v>
      </c>
      <c r="D47" s="8">
        <v>1</v>
      </c>
      <c r="E47" s="8">
        <v>8</v>
      </c>
      <c r="F47" s="37" t="s">
        <v>39</v>
      </c>
      <c r="G47" s="37" t="s">
        <v>161</v>
      </c>
      <c r="H47" s="99" t="s">
        <v>18</v>
      </c>
      <c r="I47" s="140">
        <v>25000000</v>
      </c>
      <c r="J47" s="140">
        <v>25000000</v>
      </c>
      <c r="K47" s="371">
        <v>12779945</v>
      </c>
    </row>
    <row r="48" spans="1:11" ht="12.75">
      <c r="A48" s="89">
        <v>45</v>
      </c>
      <c r="B48" s="494" t="s">
        <v>17</v>
      </c>
      <c r="C48" s="89">
        <v>2</v>
      </c>
      <c r="D48" s="8">
        <v>1</v>
      </c>
      <c r="E48" s="8">
        <v>8</v>
      </c>
      <c r="F48" s="37" t="s">
        <v>40</v>
      </c>
      <c r="G48" s="37" t="s">
        <v>161</v>
      </c>
      <c r="H48" s="99" t="s">
        <v>57</v>
      </c>
      <c r="I48" s="140">
        <v>2300000</v>
      </c>
      <c r="J48" s="140">
        <v>2300000</v>
      </c>
      <c r="K48" s="371">
        <v>625400</v>
      </c>
    </row>
    <row r="49" spans="1:11" ht="12.75">
      <c r="A49" s="283">
        <v>45</v>
      </c>
      <c r="B49" s="495" t="s">
        <v>17</v>
      </c>
      <c r="C49" s="283">
        <v>2</v>
      </c>
      <c r="D49" s="278">
        <v>1</v>
      </c>
      <c r="E49" s="278">
        <v>8</v>
      </c>
      <c r="F49" s="268" t="s">
        <v>41</v>
      </c>
      <c r="G49" s="267" t="s">
        <v>161</v>
      </c>
      <c r="H49" s="272" t="s">
        <v>92</v>
      </c>
      <c r="I49" s="274">
        <f>+I50+I51+I52+I63+I64+I65+I66+I67</f>
        <v>175860000</v>
      </c>
      <c r="J49" s="274">
        <f>+J50+J51+J52+J63+J64+J65+J66+J67</f>
        <v>174860000</v>
      </c>
      <c r="K49" s="370">
        <f>K50+K51+K52+K63+K64+K65+K66+K67</f>
        <v>48285388.42</v>
      </c>
    </row>
    <row r="50" spans="1:11" ht="12.75">
      <c r="A50" s="89">
        <v>45</v>
      </c>
      <c r="B50" s="494" t="s">
        <v>17</v>
      </c>
      <c r="C50" s="89">
        <v>2</v>
      </c>
      <c r="D50" s="8">
        <v>1</v>
      </c>
      <c r="E50" s="8">
        <v>8</v>
      </c>
      <c r="F50" s="37" t="s">
        <v>85</v>
      </c>
      <c r="G50" s="37" t="s">
        <v>161</v>
      </c>
      <c r="H50" s="99" t="s">
        <v>91</v>
      </c>
      <c r="I50" s="140">
        <v>2000000</v>
      </c>
      <c r="J50" s="140">
        <v>2000000</v>
      </c>
      <c r="K50" s="371">
        <v>421355</v>
      </c>
    </row>
    <row r="51" spans="1:11" ht="12.75">
      <c r="A51" s="90">
        <v>45</v>
      </c>
      <c r="B51" s="494" t="s">
        <v>17</v>
      </c>
      <c r="C51" s="89">
        <v>2</v>
      </c>
      <c r="D51" s="8">
        <v>1</v>
      </c>
      <c r="E51" s="8">
        <v>8</v>
      </c>
      <c r="F51" s="37" t="s">
        <v>86</v>
      </c>
      <c r="G51" s="37" t="s">
        <v>161</v>
      </c>
      <c r="H51" s="99" t="s">
        <v>93</v>
      </c>
      <c r="I51" s="140">
        <v>17000000</v>
      </c>
      <c r="J51" s="140">
        <v>17000000</v>
      </c>
      <c r="K51" s="378">
        <v>5105811.3</v>
      </c>
    </row>
    <row r="52" spans="1:11" ht="12.75">
      <c r="A52" s="512">
        <v>45</v>
      </c>
      <c r="B52" s="513" t="s">
        <v>17</v>
      </c>
      <c r="C52" s="89">
        <v>2</v>
      </c>
      <c r="D52" s="8">
        <v>1</v>
      </c>
      <c r="E52" s="8">
        <v>8</v>
      </c>
      <c r="F52" s="124" t="s">
        <v>87</v>
      </c>
      <c r="G52" s="37" t="s">
        <v>161</v>
      </c>
      <c r="H52" s="123" t="s">
        <v>103</v>
      </c>
      <c r="I52" s="141">
        <f>SUM(I53:I62)</f>
        <v>23730000</v>
      </c>
      <c r="J52" s="141">
        <f>SUM(J53:J62)</f>
        <v>23730000</v>
      </c>
      <c r="K52" s="371">
        <f>SUM(K53:K62)</f>
        <v>3575067.59</v>
      </c>
    </row>
    <row r="53" spans="1:11" ht="12.75">
      <c r="A53" s="89">
        <v>45</v>
      </c>
      <c r="B53" s="494" t="s">
        <v>17</v>
      </c>
      <c r="C53" s="89">
        <v>2</v>
      </c>
      <c r="D53" s="8">
        <v>1</v>
      </c>
      <c r="E53" s="8">
        <v>8</v>
      </c>
      <c r="F53" s="37" t="s">
        <v>87</v>
      </c>
      <c r="G53" s="37" t="s">
        <v>102</v>
      </c>
      <c r="H53" s="99" t="s">
        <v>127</v>
      </c>
      <c r="I53" s="140">
        <v>2500000</v>
      </c>
      <c r="J53" s="140">
        <v>2500000</v>
      </c>
      <c r="K53" s="371">
        <v>97412.5</v>
      </c>
    </row>
    <row r="54" spans="1:11" ht="12.75">
      <c r="A54" s="89">
        <v>45</v>
      </c>
      <c r="B54" s="494" t="s">
        <v>17</v>
      </c>
      <c r="C54" s="89">
        <v>2</v>
      </c>
      <c r="D54" s="8">
        <v>1</v>
      </c>
      <c r="E54" s="8">
        <v>8</v>
      </c>
      <c r="F54" s="37" t="s">
        <v>87</v>
      </c>
      <c r="G54" s="37" t="s">
        <v>101</v>
      </c>
      <c r="H54" s="99" t="s">
        <v>128</v>
      </c>
      <c r="I54" s="140">
        <v>3300000</v>
      </c>
      <c r="J54" s="140">
        <v>3300000</v>
      </c>
      <c r="K54" s="371">
        <v>1553997.4</v>
      </c>
    </row>
    <row r="55" spans="1:11" ht="12.75">
      <c r="A55" s="89">
        <v>45</v>
      </c>
      <c r="B55" s="494" t="s">
        <v>17</v>
      </c>
      <c r="C55" s="89">
        <v>2</v>
      </c>
      <c r="D55" s="8">
        <v>1</v>
      </c>
      <c r="E55" s="8">
        <v>8</v>
      </c>
      <c r="F55" s="37" t="s">
        <v>87</v>
      </c>
      <c r="G55" s="37" t="s">
        <v>100</v>
      </c>
      <c r="H55" s="99" t="s">
        <v>129</v>
      </c>
      <c r="I55" s="140">
        <v>800000</v>
      </c>
      <c r="J55" s="140">
        <v>800000</v>
      </c>
      <c r="K55" s="371">
        <v>2083</v>
      </c>
    </row>
    <row r="56" spans="1:11" ht="12.75">
      <c r="A56" s="89">
        <v>45</v>
      </c>
      <c r="B56" s="494" t="s">
        <v>17</v>
      </c>
      <c r="C56" s="89">
        <v>2</v>
      </c>
      <c r="D56" s="8">
        <v>1</v>
      </c>
      <c r="E56" s="8">
        <v>8</v>
      </c>
      <c r="F56" s="37" t="s">
        <v>87</v>
      </c>
      <c r="G56" s="37" t="s">
        <v>104</v>
      </c>
      <c r="H56" s="99" t="s">
        <v>130</v>
      </c>
      <c r="I56" s="140">
        <v>1000000</v>
      </c>
      <c r="J56" s="140">
        <v>1000000</v>
      </c>
      <c r="K56" s="371">
        <v>156497.9</v>
      </c>
    </row>
    <row r="57" spans="1:11" ht="12.75">
      <c r="A57" s="89">
        <v>45</v>
      </c>
      <c r="B57" s="494" t="s">
        <v>17</v>
      </c>
      <c r="C57" s="89">
        <v>2</v>
      </c>
      <c r="D57" s="8">
        <v>1</v>
      </c>
      <c r="E57" s="8">
        <v>8</v>
      </c>
      <c r="F57" s="37" t="s">
        <v>87</v>
      </c>
      <c r="G57" s="37" t="s">
        <v>105</v>
      </c>
      <c r="H57" s="99" t="s">
        <v>131</v>
      </c>
      <c r="I57" s="140">
        <v>7000000</v>
      </c>
      <c r="J57" s="140">
        <v>7000000</v>
      </c>
      <c r="K57" s="371">
        <v>1412141.9</v>
      </c>
    </row>
    <row r="58" spans="1:11" ht="12.75">
      <c r="A58" s="89">
        <v>45</v>
      </c>
      <c r="B58" s="494" t="s">
        <v>17</v>
      </c>
      <c r="C58" s="89">
        <v>2</v>
      </c>
      <c r="D58" s="8">
        <v>1</v>
      </c>
      <c r="E58" s="8">
        <v>8</v>
      </c>
      <c r="F58" s="37" t="s">
        <v>87</v>
      </c>
      <c r="G58" s="37" t="s">
        <v>106</v>
      </c>
      <c r="H58" s="99" t="s">
        <v>132</v>
      </c>
      <c r="I58" s="140">
        <v>1000000</v>
      </c>
      <c r="J58" s="140">
        <v>1000000</v>
      </c>
      <c r="K58" s="371">
        <v>156744</v>
      </c>
    </row>
    <row r="59" spans="1:11" ht="12.75">
      <c r="A59" s="89">
        <v>45</v>
      </c>
      <c r="B59" s="494" t="s">
        <v>17</v>
      </c>
      <c r="C59" s="89">
        <v>2</v>
      </c>
      <c r="D59" s="8">
        <v>1</v>
      </c>
      <c r="E59" s="8">
        <v>8</v>
      </c>
      <c r="F59" s="37" t="s">
        <v>87</v>
      </c>
      <c r="G59" s="37" t="s">
        <v>107</v>
      </c>
      <c r="H59" s="99" t="s">
        <v>133</v>
      </c>
      <c r="I59" s="140">
        <v>20000</v>
      </c>
      <c r="J59" s="140">
        <v>20000</v>
      </c>
      <c r="K59" s="371">
        <v>0</v>
      </c>
    </row>
    <row r="60" spans="1:11" ht="12.75">
      <c r="A60" s="89">
        <v>45</v>
      </c>
      <c r="B60" s="494" t="s">
        <v>17</v>
      </c>
      <c r="C60" s="89">
        <v>2</v>
      </c>
      <c r="D60" s="8">
        <v>1</v>
      </c>
      <c r="E60" s="8">
        <v>8</v>
      </c>
      <c r="F60" s="37" t="s">
        <v>87</v>
      </c>
      <c r="G60" s="37" t="s">
        <v>108</v>
      </c>
      <c r="H60" s="99" t="s">
        <v>134</v>
      </c>
      <c r="I60" s="140">
        <v>2000000</v>
      </c>
      <c r="J60" s="140">
        <v>2000000</v>
      </c>
      <c r="K60" s="371">
        <v>48141.89</v>
      </c>
    </row>
    <row r="61" spans="1:11" ht="12.75">
      <c r="A61" s="89">
        <v>45</v>
      </c>
      <c r="B61" s="494" t="s">
        <v>17</v>
      </c>
      <c r="C61" s="89">
        <v>2</v>
      </c>
      <c r="D61" s="8">
        <v>1</v>
      </c>
      <c r="E61" s="8">
        <v>8</v>
      </c>
      <c r="F61" s="37" t="s">
        <v>87</v>
      </c>
      <c r="G61" s="37" t="s">
        <v>109</v>
      </c>
      <c r="H61" s="99" t="s">
        <v>135</v>
      </c>
      <c r="I61" s="140">
        <v>330000</v>
      </c>
      <c r="J61" s="140">
        <v>330000</v>
      </c>
      <c r="K61" s="371">
        <v>28063.5</v>
      </c>
    </row>
    <row r="62" spans="1:11" ht="12.75">
      <c r="A62" s="32">
        <v>45</v>
      </c>
      <c r="B62" s="496" t="s">
        <v>17</v>
      </c>
      <c r="C62" s="32">
        <v>2</v>
      </c>
      <c r="D62" s="20">
        <v>1</v>
      </c>
      <c r="E62" s="20">
        <v>8</v>
      </c>
      <c r="F62" s="387" t="s">
        <v>87</v>
      </c>
      <c r="G62" s="121" t="s">
        <v>149</v>
      </c>
      <c r="H62" s="206" t="s">
        <v>257</v>
      </c>
      <c r="I62" s="260">
        <v>5780000</v>
      </c>
      <c r="J62" s="260">
        <v>5780000</v>
      </c>
      <c r="K62" s="380">
        <v>119985.5</v>
      </c>
    </row>
    <row r="63" spans="1:11" ht="12.75">
      <c r="A63" s="32">
        <v>45</v>
      </c>
      <c r="B63" s="496" t="s">
        <v>17</v>
      </c>
      <c r="C63" s="32">
        <v>2</v>
      </c>
      <c r="D63" s="20">
        <v>1</v>
      </c>
      <c r="E63" s="20">
        <v>8</v>
      </c>
      <c r="F63" s="121" t="s">
        <v>88</v>
      </c>
      <c r="G63" s="121" t="s">
        <v>161</v>
      </c>
      <c r="H63" s="161" t="s">
        <v>95</v>
      </c>
      <c r="I63" s="260">
        <v>6200000</v>
      </c>
      <c r="J63" s="260">
        <v>6200000</v>
      </c>
      <c r="K63" s="380">
        <v>1913500.17</v>
      </c>
    </row>
    <row r="64" spans="1:11" ht="12.75">
      <c r="A64" s="89">
        <v>45</v>
      </c>
      <c r="B64" s="494" t="s">
        <v>17</v>
      </c>
      <c r="C64" s="89">
        <v>2</v>
      </c>
      <c r="D64" s="8">
        <v>1</v>
      </c>
      <c r="E64" s="8">
        <v>8</v>
      </c>
      <c r="F64" s="37" t="s">
        <v>88</v>
      </c>
      <c r="G64" s="37" t="s">
        <v>100</v>
      </c>
      <c r="H64" s="99" t="s">
        <v>163</v>
      </c>
      <c r="I64" s="140">
        <v>700000</v>
      </c>
      <c r="J64" s="140">
        <v>700000</v>
      </c>
      <c r="K64" s="371">
        <v>786842</v>
      </c>
    </row>
    <row r="65" spans="1:11" ht="12.75">
      <c r="A65" s="89">
        <v>45</v>
      </c>
      <c r="B65" s="494" t="s">
        <v>17</v>
      </c>
      <c r="C65" s="89">
        <v>2</v>
      </c>
      <c r="D65" s="8">
        <v>1</v>
      </c>
      <c r="E65" s="8">
        <v>8</v>
      </c>
      <c r="F65" s="37" t="s">
        <v>89</v>
      </c>
      <c r="G65" s="37" t="s">
        <v>161</v>
      </c>
      <c r="H65" s="99" t="s">
        <v>96</v>
      </c>
      <c r="I65" s="140">
        <v>8000000</v>
      </c>
      <c r="J65" s="140">
        <v>8000000</v>
      </c>
      <c r="K65" s="371">
        <v>2632546.4</v>
      </c>
    </row>
    <row r="66" spans="1:11" ht="12.75">
      <c r="A66" s="89">
        <v>45</v>
      </c>
      <c r="B66" s="494" t="s">
        <v>17</v>
      </c>
      <c r="C66" s="89">
        <v>2</v>
      </c>
      <c r="D66" s="8">
        <v>1</v>
      </c>
      <c r="E66" s="8">
        <v>8</v>
      </c>
      <c r="F66" s="37" t="s">
        <v>90</v>
      </c>
      <c r="G66" s="37" t="s">
        <v>161</v>
      </c>
      <c r="H66" s="99" t="s">
        <v>97</v>
      </c>
      <c r="I66" s="140">
        <v>5000000</v>
      </c>
      <c r="J66" s="140">
        <v>5000000</v>
      </c>
      <c r="K66" s="371">
        <v>3199594.4</v>
      </c>
    </row>
    <row r="67" spans="1:11" s="465" customFormat="1" ht="12.75">
      <c r="A67" s="463">
        <v>45</v>
      </c>
      <c r="B67" s="497" t="s">
        <v>17</v>
      </c>
      <c r="C67" s="463">
        <v>2</v>
      </c>
      <c r="D67" s="464">
        <v>1</v>
      </c>
      <c r="E67" s="464">
        <v>8</v>
      </c>
      <c r="F67" s="268" t="s">
        <v>78</v>
      </c>
      <c r="G67" s="267" t="s">
        <v>161</v>
      </c>
      <c r="H67" s="272" t="s">
        <v>136</v>
      </c>
      <c r="I67" s="274">
        <f>SUM(I68:I88)</f>
        <v>113230000</v>
      </c>
      <c r="J67" s="274">
        <f>SUM(J68:J88)</f>
        <v>112230000</v>
      </c>
      <c r="K67" s="370">
        <f>SUM(K68:K88)</f>
        <v>30650671.56</v>
      </c>
    </row>
    <row r="68" spans="1:11" ht="12.75">
      <c r="A68" s="89">
        <v>45</v>
      </c>
      <c r="B68" s="494" t="s">
        <v>17</v>
      </c>
      <c r="C68" s="89">
        <v>2</v>
      </c>
      <c r="D68" s="8">
        <v>1</v>
      </c>
      <c r="E68" s="8">
        <v>8</v>
      </c>
      <c r="F68" s="37" t="s">
        <v>78</v>
      </c>
      <c r="G68" s="37" t="s">
        <v>102</v>
      </c>
      <c r="H68" s="99" t="s">
        <v>137</v>
      </c>
      <c r="I68" s="140">
        <v>1150000</v>
      </c>
      <c r="J68" s="140">
        <v>1150000</v>
      </c>
      <c r="K68" s="371">
        <v>249703.9</v>
      </c>
    </row>
    <row r="69" spans="1:11" ht="12.75">
      <c r="A69" s="89">
        <v>45</v>
      </c>
      <c r="B69" s="494" t="s">
        <v>17</v>
      </c>
      <c r="C69" s="89">
        <v>2</v>
      </c>
      <c r="D69" s="8">
        <v>1</v>
      </c>
      <c r="E69" s="8">
        <v>8</v>
      </c>
      <c r="F69" s="37" t="s">
        <v>78</v>
      </c>
      <c r="G69" s="37" t="s">
        <v>101</v>
      </c>
      <c r="H69" s="99" t="s">
        <v>240</v>
      </c>
      <c r="I69" s="140">
        <v>0</v>
      </c>
      <c r="J69" s="140">
        <v>0</v>
      </c>
      <c r="K69" s="371">
        <v>4594976.67</v>
      </c>
    </row>
    <row r="70" spans="1:11" ht="12.75">
      <c r="A70" s="89">
        <v>45</v>
      </c>
      <c r="B70" s="494" t="s">
        <v>17</v>
      </c>
      <c r="C70" s="89">
        <v>2</v>
      </c>
      <c r="D70" s="8">
        <v>1</v>
      </c>
      <c r="E70" s="8">
        <v>8</v>
      </c>
      <c r="F70" s="37" t="s">
        <v>78</v>
      </c>
      <c r="G70" s="37" t="s">
        <v>104</v>
      </c>
      <c r="H70" s="99" t="s">
        <v>138</v>
      </c>
      <c r="I70" s="140">
        <v>5300000</v>
      </c>
      <c r="J70" s="140">
        <v>5300000</v>
      </c>
      <c r="K70" s="156">
        <v>899019.57</v>
      </c>
    </row>
    <row r="71" spans="1:11" ht="13.5" thickBot="1">
      <c r="A71" s="329">
        <v>45</v>
      </c>
      <c r="B71" s="498" t="s">
        <v>17</v>
      </c>
      <c r="C71" s="329">
        <v>2</v>
      </c>
      <c r="D71" s="35">
        <v>1</v>
      </c>
      <c r="E71" s="35">
        <v>8</v>
      </c>
      <c r="F71" s="331" t="s">
        <v>78</v>
      </c>
      <c r="G71" s="331" t="s">
        <v>110</v>
      </c>
      <c r="H71" s="337" t="s">
        <v>139</v>
      </c>
      <c r="I71" s="341">
        <v>30000000</v>
      </c>
      <c r="J71" s="341">
        <v>30000000</v>
      </c>
      <c r="K71" s="466">
        <v>4509493.2</v>
      </c>
    </row>
    <row r="72" spans="1:11" ht="12.75">
      <c r="A72" s="114">
        <v>45</v>
      </c>
      <c r="B72" s="511" t="s">
        <v>17</v>
      </c>
      <c r="C72" s="115">
        <v>2</v>
      </c>
      <c r="D72" s="112">
        <v>1</v>
      </c>
      <c r="E72" s="112">
        <v>8</v>
      </c>
      <c r="F72" s="502" t="s">
        <v>78</v>
      </c>
      <c r="G72" s="502" t="s">
        <v>105</v>
      </c>
      <c r="H72" s="503" t="s">
        <v>270</v>
      </c>
      <c r="I72" s="504">
        <v>0</v>
      </c>
      <c r="J72" s="504">
        <v>0</v>
      </c>
      <c r="K72" s="505">
        <v>1150</v>
      </c>
    </row>
    <row r="73" spans="1:11" ht="12.75">
      <c r="A73" s="32">
        <v>45</v>
      </c>
      <c r="B73" s="496" t="s">
        <v>17</v>
      </c>
      <c r="C73" s="89">
        <v>2</v>
      </c>
      <c r="D73" s="8">
        <v>1</v>
      </c>
      <c r="E73" s="8">
        <v>8</v>
      </c>
      <c r="F73" s="37" t="s">
        <v>78</v>
      </c>
      <c r="G73" s="37" t="s">
        <v>159</v>
      </c>
      <c r="H73" s="99" t="s">
        <v>239</v>
      </c>
      <c r="I73" s="140">
        <v>500000</v>
      </c>
      <c r="J73" s="140">
        <v>500000</v>
      </c>
      <c r="K73" s="156">
        <v>0</v>
      </c>
    </row>
    <row r="74" spans="1:11" ht="12.75">
      <c r="A74" s="89">
        <v>45</v>
      </c>
      <c r="B74" s="494" t="s">
        <v>17</v>
      </c>
      <c r="C74" s="89">
        <v>2</v>
      </c>
      <c r="D74" s="8">
        <v>1</v>
      </c>
      <c r="E74" s="8">
        <v>8</v>
      </c>
      <c r="F74" s="37" t="s">
        <v>78</v>
      </c>
      <c r="G74" s="37" t="s">
        <v>111</v>
      </c>
      <c r="H74" s="99" t="s">
        <v>140</v>
      </c>
      <c r="I74" s="140">
        <v>7000000</v>
      </c>
      <c r="J74" s="140">
        <v>7000000</v>
      </c>
      <c r="K74" s="156">
        <v>3269657.8</v>
      </c>
    </row>
    <row r="75" spans="1:11" ht="12.75">
      <c r="A75" s="89">
        <v>45</v>
      </c>
      <c r="B75" s="494" t="s">
        <v>17</v>
      </c>
      <c r="C75" s="89">
        <v>2</v>
      </c>
      <c r="D75" s="8">
        <v>1</v>
      </c>
      <c r="E75" s="8">
        <v>8</v>
      </c>
      <c r="F75" s="37" t="s">
        <v>78</v>
      </c>
      <c r="G75" s="37" t="s">
        <v>112</v>
      </c>
      <c r="H75" s="99" t="s">
        <v>141</v>
      </c>
      <c r="I75" s="140">
        <v>3000000</v>
      </c>
      <c r="J75" s="140">
        <v>3000000</v>
      </c>
      <c r="K75" s="156">
        <v>315290.18</v>
      </c>
    </row>
    <row r="76" spans="1:11" ht="12.75">
      <c r="A76" s="89">
        <v>45</v>
      </c>
      <c r="B76" s="494" t="s">
        <v>17</v>
      </c>
      <c r="C76" s="89">
        <v>2</v>
      </c>
      <c r="D76" s="8">
        <v>1</v>
      </c>
      <c r="E76" s="8">
        <v>8</v>
      </c>
      <c r="F76" s="37" t="s">
        <v>78</v>
      </c>
      <c r="G76" s="37" t="s">
        <v>113</v>
      </c>
      <c r="H76" s="99" t="s">
        <v>142</v>
      </c>
      <c r="I76" s="140">
        <v>6000000</v>
      </c>
      <c r="J76" s="140">
        <v>6000000</v>
      </c>
      <c r="K76" s="156">
        <v>3109445.4</v>
      </c>
    </row>
    <row r="77" spans="1:11" ht="12.75">
      <c r="A77" s="89">
        <v>45</v>
      </c>
      <c r="B77" s="494" t="s">
        <v>17</v>
      </c>
      <c r="C77" s="89">
        <v>2</v>
      </c>
      <c r="D77" s="8">
        <v>1</v>
      </c>
      <c r="E77" s="8">
        <v>8</v>
      </c>
      <c r="F77" s="37" t="s">
        <v>78</v>
      </c>
      <c r="G77" s="37" t="s">
        <v>114</v>
      </c>
      <c r="H77" s="99" t="s">
        <v>143</v>
      </c>
      <c r="I77" s="140">
        <v>200000</v>
      </c>
      <c r="J77" s="140">
        <v>200000</v>
      </c>
      <c r="K77" s="156">
        <v>21736</v>
      </c>
    </row>
    <row r="78" spans="1:11" ht="12.75">
      <c r="A78" s="89">
        <v>45</v>
      </c>
      <c r="B78" s="494" t="s">
        <v>17</v>
      </c>
      <c r="C78" s="89">
        <v>2</v>
      </c>
      <c r="D78" s="8">
        <v>1</v>
      </c>
      <c r="E78" s="8">
        <v>8</v>
      </c>
      <c r="F78" s="37" t="s">
        <v>78</v>
      </c>
      <c r="G78" s="37" t="s">
        <v>109</v>
      </c>
      <c r="H78" s="99" t="s">
        <v>144</v>
      </c>
      <c r="I78" s="140">
        <v>1320000</v>
      </c>
      <c r="J78" s="140">
        <v>1320000</v>
      </c>
      <c r="K78" s="156">
        <v>660859</v>
      </c>
    </row>
    <row r="79" spans="1:11" ht="12.75">
      <c r="A79" s="89">
        <v>45</v>
      </c>
      <c r="B79" s="494" t="s">
        <v>17</v>
      </c>
      <c r="C79" s="89">
        <v>2</v>
      </c>
      <c r="D79" s="8">
        <v>1</v>
      </c>
      <c r="E79" s="8">
        <v>8</v>
      </c>
      <c r="F79" s="37" t="s">
        <v>78</v>
      </c>
      <c r="G79" s="37" t="s">
        <v>115</v>
      </c>
      <c r="H79" s="99" t="s">
        <v>145</v>
      </c>
      <c r="I79" s="140">
        <v>25000000</v>
      </c>
      <c r="J79" s="140">
        <v>25000000</v>
      </c>
      <c r="K79" s="156">
        <v>1646300</v>
      </c>
    </row>
    <row r="80" spans="1:11" ht="12.75">
      <c r="A80" s="89">
        <v>45</v>
      </c>
      <c r="B80" s="494" t="s">
        <v>17</v>
      </c>
      <c r="C80" s="89">
        <v>2</v>
      </c>
      <c r="D80" s="8">
        <v>1</v>
      </c>
      <c r="E80" s="8">
        <v>8</v>
      </c>
      <c r="F80" s="37" t="s">
        <v>78</v>
      </c>
      <c r="G80" s="37" t="s">
        <v>258</v>
      </c>
      <c r="H80" s="99" t="s">
        <v>259</v>
      </c>
      <c r="I80" s="140">
        <v>0</v>
      </c>
      <c r="J80" s="140">
        <v>0</v>
      </c>
      <c r="K80" s="156">
        <v>6997</v>
      </c>
    </row>
    <row r="81" spans="1:11" ht="12.75">
      <c r="A81" s="89">
        <v>45</v>
      </c>
      <c r="B81" s="494" t="s">
        <v>17</v>
      </c>
      <c r="C81" s="89">
        <v>2</v>
      </c>
      <c r="D81" s="8">
        <v>1</v>
      </c>
      <c r="E81" s="8">
        <v>8</v>
      </c>
      <c r="F81" s="37" t="s">
        <v>78</v>
      </c>
      <c r="G81" s="37" t="s">
        <v>238</v>
      </c>
      <c r="H81" s="99" t="s">
        <v>260</v>
      </c>
      <c r="I81" s="140">
        <v>0</v>
      </c>
      <c r="J81" s="140">
        <v>0</v>
      </c>
      <c r="K81" s="156">
        <v>199320</v>
      </c>
    </row>
    <row r="82" spans="1:11" ht="12.75">
      <c r="A82" s="89">
        <v>45</v>
      </c>
      <c r="B82" s="494" t="s">
        <v>17</v>
      </c>
      <c r="C82" s="89">
        <v>2</v>
      </c>
      <c r="D82" s="8">
        <v>1</v>
      </c>
      <c r="E82" s="8">
        <v>8</v>
      </c>
      <c r="F82" s="37" t="s">
        <v>78</v>
      </c>
      <c r="G82" s="37" t="s">
        <v>160</v>
      </c>
      <c r="H82" s="99" t="s">
        <v>241</v>
      </c>
      <c r="I82" s="140">
        <v>50000</v>
      </c>
      <c r="J82" s="140">
        <v>50000</v>
      </c>
      <c r="K82" s="156">
        <v>0</v>
      </c>
    </row>
    <row r="83" spans="1:11" ht="12.75">
      <c r="A83" s="89">
        <v>45</v>
      </c>
      <c r="B83" s="494" t="s">
        <v>17</v>
      </c>
      <c r="C83" s="89">
        <v>2</v>
      </c>
      <c r="D83" s="8">
        <v>1</v>
      </c>
      <c r="E83" s="8">
        <v>8</v>
      </c>
      <c r="F83" s="37" t="s">
        <v>78</v>
      </c>
      <c r="G83" s="37" t="s">
        <v>224</v>
      </c>
      <c r="H83" s="99" t="s">
        <v>242</v>
      </c>
      <c r="I83" s="140">
        <v>2500000</v>
      </c>
      <c r="J83" s="140">
        <v>2500000</v>
      </c>
      <c r="K83" s="156">
        <v>341800</v>
      </c>
    </row>
    <row r="84" spans="1:11" ht="12.75">
      <c r="A84" s="89">
        <v>45</v>
      </c>
      <c r="B84" s="494" t="s">
        <v>17</v>
      </c>
      <c r="C84" s="89">
        <v>2</v>
      </c>
      <c r="D84" s="8">
        <v>1</v>
      </c>
      <c r="E84" s="8">
        <v>8</v>
      </c>
      <c r="F84" s="37" t="s">
        <v>78</v>
      </c>
      <c r="G84" s="37" t="s">
        <v>237</v>
      </c>
      <c r="H84" s="99" t="s">
        <v>243</v>
      </c>
      <c r="I84" s="140">
        <v>0</v>
      </c>
      <c r="J84" s="140">
        <v>0</v>
      </c>
      <c r="K84" s="156">
        <v>0</v>
      </c>
    </row>
    <row r="85" spans="1:11" ht="12.75">
      <c r="A85" s="89">
        <v>45</v>
      </c>
      <c r="B85" s="494" t="s">
        <v>17</v>
      </c>
      <c r="C85" s="89">
        <v>2</v>
      </c>
      <c r="D85" s="8">
        <v>1</v>
      </c>
      <c r="E85" s="8">
        <v>8</v>
      </c>
      <c r="F85" s="37" t="s">
        <v>78</v>
      </c>
      <c r="G85" s="37" t="s">
        <v>116</v>
      </c>
      <c r="H85" s="99" t="s">
        <v>146</v>
      </c>
      <c r="I85" s="140">
        <v>2740000</v>
      </c>
      <c r="J85" s="140">
        <v>2740000</v>
      </c>
      <c r="K85" s="156">
        <v>0</v>
      </c>
    </row>
    <row r="86" spans="1:11" ht="12.75">
      <c r="A86" s="89">
        <v>45</v>
      </c>
      <c r="B86" s="494" t="s">
        <v>17</v>
      </c>
      <c r="C86" s="89">
        <v>2</v>
      </c>
      <c r="D86" s="8">
        <v>1</v>
      </c>
      <c r="E86" s="8">
        <v>8</v>
      </c>
      <c r="F86" s="37" t="s">
        <v>78</v>
      </c>
      <c r="G86" s="37" t="s">
        <v>117</v>
      </c>
      <c r="H86" s="99" t="s">
        <v>147</v>
      </c>
      <c r="I86" s="140">
        <v>0</v>
      </c>
      <c r="J86" s="140">
        <v>0</v>
      </c>
      <c r="K86" s="156">
        <v>492469.3</v>
      </c>
    </row>
    <row r="87" spans="1:11" ht="12.75">
      <c r="A87" s="89">
        <v>45</v>
      </c>
      <c r="B87" s="494" t="s">
        <v>17</v>
      </c>
      <c r="C87" s="89">
        <v>2</v>
      </c>
      <c r="D87" s="8">
        <v>1</v>
      </c>
      <c r="E87" s="8">
        <v>8</v>
      </c>
      <c r="F87" s="37" t="s">
        <v>78</v>
      </c>
      <c r="G87" s="37" t="s">
        <v>118</v>
      </c>
      <c r="H87" s="99" t="s">
        <v>148</v>
      </c>
      <c r="I87" s="140">
        <v>12500000</v>
      </c>
      <c r="J87" s="140">
        <v>12500000</v>
      </c>
      <c r="K87" s="156">
        <v>9516300.14</v>
      </c>
    </row>
    <row r="88" spans="1:11" ht="12.75">
      <c r="A88" s="89">
        <v>45</v>
      </c>
      <c r="B88" s="494" t="s">
        <v>17</v>
      </c>
      <c r="C88" s="89">
        <v>2</v>
      </c>
      <c r="D88" s="8">
        <v>1</v>
      </c>
      <c r="E88" s="8">
        <v>8</v>
      </c>
      <c r="F88" s="37" t="s">
        <v>78</v>
      </c>
      <c r="G88" s="37" t="s">
        <v>149</v>
      </c>
      <c r="H88" s="99" t="s">
        <v>257</v>
      </c>
      <c r="I88" s="140">
        <v>15970000</v>
      </c>
      <c r="J88" s="140">
        <v>14970000</v>
      </c>
      <c r="K88" s="156">
        <v>816153.4</v>
      </c>
    </row>
    <row r="89" spans="1:11" ht="12.75">
      <c r="A89" s="283">
        <v>45</v>
      </c>
      <c r="B89" s="495" t="s">
        <v>17</v>
      </c>
      <c r="C89" s="283">
        <v>2</v>
      </c>
      <c r="D89" s="278">
        <v>1</v>
      </c>
      <c r="E89" s="278">
        <v>8</v>
      </c>
      <c r="F89" s="268" t="s">
        <v>181</v>
      </c>
      <c r="G89" s="268" t="s">
        <v>161</v>
      </c>
      <c r="H89" s="272" t="s">
        <v>184</v>
      </c>
      <c r="I89" s="286">
        <f>SUM(I90:I91)</f>
        <v>237670000</v>
      </c>
      <c r="J89" s="286">
        <f>SUM(J90:J91)</f>
        <v>238670000</v>
      </c>
      <c r="K89" s="450">
        <f>SUM(K90:K91)</f>
        <v>160352503.86</v>
      </c>
    </row>
    <row r="90" spans="1:11" ht="12.75">
      <c r="A90" s="89">
        <v>45</v>
      </c>
      <c r="B90" s="494" t="s">
        <v>17</v>
      </c>
      <c r="C90" s="89">
        <v>2</v>
      </c>
      <c r="D90" s="8">
        <v>1</v>
      </c>
      <c r="E90" s="8">
        <v>8</v>
      </c>
      <c r="F90" s="37" t="s">
        <v>42</v>
      </c>
      <c r="G90" s="37" t="s">
        <v>105</v>
      </c>
      <c r="H90" s="99" t="s">
        <v>244</v>
      </c>
      <c r="I90" s="140">
        <v>200000000</v>
      </c>
      <c r="J90" s="140">
        <v>200000000</v>
      </c>
      <c r="K90" s="156">
        <v>150000000</v>
      </c>
    </row>
    <row r="91" spans="1:11" ht="12.75">
      <c r="A91" s="89">
        <v>45</v>
      </c>
      <c r="B91" s="494" t="s">
        <v>17</v>
      </c>
      <c r="C91" s="89">
        <v>2</v>
      </c>
      <c r="D91" s="8">
        <v>1</v>
      </c>
      <c r="E91" s="8">
        <v>8</v>
      </c>
      <c r="F91" s="124" t="s">
        <v>43</v>
      </c>
      <c r="G91" s="124" t="s">
        <v>161</v>
      </c>
      <c r="H91" s="123" t="s">
        <v>119</v>
      </c>
      <c r="I91" s="141">
        <f>SUM(I92:I98)</f>
        <v>37670000</v>
      </c>
      <c r="J91" s="141">
        <f>SUM(J92:J98)</f>
        <v>38670000</v>
      </c>
      <c r="K91" s="156">
        <f>SUM(K92:K98)</f>
        <v>10352503.86</v>
      </c>
    </row>
    <row r="92" spans="1:11" ht="12.75">
      <c r="A92" s="89">
        <v>45</v>
      </c>
      <c r="B92" s="494" t="s">
        <v>17</v>
      </c>
      <c r="C92" s="89">
        <v>2</v>
      </c>
      <c r="D92" s="8">
        <v>1</v>
      </c>
      <c r="E92" s="8">
        <v>8</v>
      </c>
      <c r="F92" s="37" t="s">
        <v>43</v>
      </c>
      <c r="G92" s="37" t="s">
        <v>105</v>
      </c>
      <c r="H92" s="99" t="s">
        <v>152</v>
      </c>
      <c r="I92" s="140">
        <v>35000</v>
      </c>
      <c r="J92" s="140">
        <v>35000</v>
      </c>
      <c r="K92" s="156">
        <v>0</v>
      </c>
    </row>
    <row r="93" spans="1:11" ht="12.75">
      <c r="A93" s="89">
        <v>45</v>
      </c>
      <c r="B93" s="494" t="s">
        <v>17</v>
      </c>
      <c r="C93" s="89">
        <v>2</v>
      </c>
      <c r="D93" s="8">
        <v>1</v>
      </c>
      <c r="E93" s="8">
        <v>8</v>
      </c>
      <c r="F93" s="37" t="s">
        <v>43</v>
      </c>
      <c r="G93" s="37" t="s">
        <v>112</v>
      </c>
      <c r="H93" s="99" t="s">
        <v>153</v>
      </c>
      <c r="I93" s="140">
        <v>0</v>
      </c>
      <c r="J93" s="140">
        <v>1000000</v>
      </c>
      <c r="K93" s="156">
        <v>236000</v>
      </c>
    </row>
    <row r="94" spans="1:11" ht="12.75">
      <c r="A94" s="89">
        <v>45</v>
      </c>
      <c r="B94" s="494" t="s">
        <v>17</v>
      </c>
      <c r="C94" s="89">
        <v>2</v>
      </c>
      <c r="D94" s="8">
        <v>1</v>
      </c>
      <c r="E94" s="8">
        <v>8</v>
      </c>
      <c r="F94" s="37" t="s">
        <v>43</v>
      </c>
      <c r="G94" s="37" t="s">
        <v>108</v>
      </c>
      <c r="H94" s="99" t="s">
        <v>158</v>
      </c>
      <c r="I94" s="140">
        <v>2140000</v>
      </c>
      <c r="J94" s="140">
        <v>2140000</v>
      </c>
      <c r="K94" s="156">
        <v>177000</v>
      </c>
    </row>
    <row r="95" spans="1:11" ht="12.75">
      <c r="A95" s="89">
        <v>45</v>
      </c>
      <c r="B95" s="494" t="s">
        <v>17</v>
      </c>
      <c r="C95" s="89">
        <v>2</v>
      </c>
      <c r="D95" s="8">
        <v>1</v>
      </c>
      <c r="E95" s="8">
        <v>8</v>
      </c>
      <c r="F95" s="37" t="s">
        <v>43</v>
      </c>
      <c r="G95" s="37" t="s">
        <v>113</v>
      </c>
      <c r="H95" s="99" t="s">
        <v>154</v>
      </c>
      <c r="I95" s="140">
        <v>35000000</v>
      </c>
      <c r="J95" s="140">
        <v>35000000</v>
      </c>
      <c r="K95" s="156">
        <v>9671596.86</v>
      </c>
    </row>
    <row r="96" spans="1:11" ht="12.75">
      <c r="A96" s="89">
        <v>45</v>
      </c>
      <c r="B96" s="494" t="s">
        <v>17</v>
      </c>
      <c r="C96" s="89">
        <v>2</v>
      </c>
      <c r="D96" s="8">
        <v>1</v>
      </c>
      <c r="E96" s="8">
        <v>8</v>
      </c>
      <c r="F96" s="37" t="s">
        <v>43</v>
      </c>
      <c r="G96" s="37" t="s">
        <v>114</v>
      </c>
      <c r="H96" s="99" t="s">
        <v>155</v>
      </c>
      <c r="I96" s="140">
        <v>295000</v>
      </c>
      <c r="J96" s="140">
        <v>295000</v>
      </c>
      <c r="K96" s="156">
        <v>245967</v>
      </c>
    </row>
    <row r="97" spans="1:11" ht="12.75">
      <c r="A97" s="89">
        <v>45</v>
      </c>
      <c r="B97" s="494" t="s">
        <v>17</v>
      </c>
      <c r="C97" s="89">
        <v>2</v>
      </c>
      <c r="D97" s="8">
        <v>1</v>
      </c>
      <c r="E97" s="8">
        <v>8</v>
      </c>
      <c r="F97" s="41" t="s">
        <v>43</v>
      </c>
      <c r="G97" s="41" t="s">
        <v>238</v>
      </c>
      <c r="H97" s="100" t="s">
        <v>245</v>
      </c>
      <c r="I97" s="142">
        <v>0</v>
      </c>
      <c r="J97" s="142">
        <v>0</v>
      </c>
      <c r="K97" s="451">
        <v>21940</v>
      </c>
    </row>
    <row r="98" spans="1:11" ht="12.75">
      <c r="A98" s="90">
        <v>45</v>
      </c>
      <c r="B98" s="499" t="s">
        <v>17</v>
      </c>
      <c r="C98" s="90">
        <v>2</v>
      </c>
      <c r="D98" s="70">
        <v>1</v>
      </c>
      <c r="E98" s="70">
        <v>8</v>
      </c>
      <c r="F98" s="41" t="s">
        <v>43</v>
      </c>
      <c r="G98" s="41" t="s">
        <v>116</v>
      </c>
      <c r="H98" s="100" t="s">
        <v>156</v>
      </c>
      <c r="I98" s="142">
        <v>200000</v>
      </c>
      <c r="J98" s="142">
        <v>200000</v>
      </c>
      <c r="K98" s="451">
        <v>0</v>
      </c>
    </row>
    <row r="99" spans="1:11" ht="14.25">
      <c r="A99" s="339">
        <v>45</v>
      </c>
      <c r="B99" s="500" t="s">
        <v>17</v>
      </c>
      <c r="C99" s="339">
        <v>2</v>
      </c>
      <c r="D99" s="296">
        <v>1</v>
      </c>
      <c r="E99" s="296">
        <v>8</v>
      </c>
      <c r="F99" s="297" t="s">
        <v>170</v>
      </c>
      <c r="G99" s="297" t="s">
        <v>161</v>
      </c>
      <c r="H99" s="298" t="s">
        <v>185</v>
      </c>
      <c r="I99" s="299">
        <f>SUM(I100,I103,I104:I105)</f>
        <v>28500000</v>
      </c>
      <c r="J99" s="299">
        <f>SUM(J100,J103,J104:J105)</f>
        <v>28500000</v>
      </c>
      <c r="K99" s="452">
        <f>SUM(K100,K103,K104:K105)</f>
        <v>3842130</v>
      </c>
    </row>
    <row r="100" spans="1:11" ht="14.25">
      <c r="A100" s="89">
        <v>45</v>
      </c>
      <c r="B100" s="494" t="s">
        <v>17</v>
      </c>
      <c r="C100" s="89">
        <v>2</v>
      </c>
      <c r="D100" s="8">
        <v>1</v>
      </c>
      <c r="E100" s="8">
        <v>8</v>
      </c>
      <c r="F100" s="448" t="s">
        <v>44</v>
      </c>
      <c r="G100" s="448" t="s">
        <v>161</v>
      </c>
      <c r="H100" s="123" t="s">
        <v>248</v>
      </c>
      <c r="I100" s="449">
        <v>6000000</v>
      </c>
      <c r="J100" s="449">
        <v>6000000</v>
      </c>
      <c r="K100" s="453">
        <f>SUM(K101,K102)</f>
        <v>567400</v>
      </c>
    </row>
    <row r="101" spans="1:11" ht="14.25">
      <c r="A101" s="30">
        <v>45</v>
      </c>
      <c r="B101" s="17" t="s">
        <v>17</v>
      </c>
      <c r="C101" s="30">
        <v>2</v>
      </c>
      <c r="D101" s="27">
        <v>1</v>
      </c>
      <c r="E101" s="27">
        <v>8</v>
      </c>
      <c r="F101" s="447" t="s">
        <v>44</v>
      </c>
      <c r="G101" s="447" t="s">
        <v>102</v>
      </c>
      <c r="H101" s="177" t="s">
        <v>246</v>
      </c>
      <c r="I101" s="461">
        <v>0</v>
      </c>
      <c r="J101" s="461">
        <v>0</v>
      </c>
      <c r="K101" s="454">
        <v>139000</v>
      </c>
    </row>
    <row r="102" spans="1:11" ht="12.75">
      <c r="A102" s="89">
        <v>45</v>
      </c>
      <c r="B102" s="494" t="s">
        <v>17</v>
      </c>
      <c r="C102" s="89">
        <v>2</v>
      </c>
      <c r="D102" s="8">
        <v>1</v>
      </c>
      <c r="E102" s="8">
        <v>8</v>
      </c>
      <c r="F102" s="37" t="s">
        <v>44</v>
      </c>
      <c r="G102" s="37" t="s">
        <v>100</v>
      </c>
      <c r="H102" s="99" t="s">
        <v>247</v>
      </c>
      <c r="I102" s="140">
        <v>0</v>
      </c>
      <c r="J102" s="140">
        <v>0</v>
      </c>
      <c r="K102" s="156">
        <v>428400</v>
      </c>
    </row>
    <row r="103" spans="1:11" ht="12.75">
      <c r="A103" s="89">
        <v>45</v>
      </c>
      <c r="B103" s="494" t="s">
        <v>17</v>
      </c>
      <c r="C103" s="89">
        <v>2</v>
      </c>
      <c r="D103" s="8">
        <v>1</v>
      </c>
      <c r="E103" s="8">
        <v>8</v>
      </c>
      <c r="F103" s="37" t="s">
        <v>45</v>
      </c>
      <c r="G103" s="37" t="s">
        <v>161</v>
      </c>
      <c r="H103" s="99" t="s">
        <v>54</v>
      </c>
      <c r="I103" s="140">
        <v>10000000</v>
      </c>
      <c r="J103" s="140">
        <v>10000000</v>
      </c>
      <c r="K103" s="156">
        <v>2477978</v>
      </c>
    </row>
    <row r="104" spans="1:11" ht="12.75">
      <c r="A104" s="89">
        <v>45</v>
      </c>
      <c r="B104" s="494" t="s">
        <v>17</v>
      </c>
      <c r="C104" s="89">
        <v>2</v>
      </c>
      <c r="D104" s="8">
        <v>1</v>
      </c>
      <c r="E104" s="8">
        <v>8</v>
      </c>
      <c r="F104" s="37" t="s">
        <v>46</v>
      </c>
      <c r="G104" s="37" t="s">
        <v>161</v>
      </c>
      <c r="H104" s="99" t="s">
        <v>55</v>
      </c>
      <c r="I104" s="140">
        <v>5000000</v>
      </c>
      <c r="J104" s="140">
        <v>5000000</v>
      </c>
      <c r="K104" s="156">
        <v>0</v>
      </c>
    </row>
    <row r="105" spans="1:11" ht="13.5" thickBot="1">
      <c r="A105" s="96">
        <v>45</v>
      </c>
      <c r="B105" s="501" t="s">
        <v>17</v>
      </c>
      <c r="C105" s="329">
        <v>2</v>
      </c>
      <c r="D105" s="35">
        <v>1</v>
      </c>
      <c r="E105" s="35">
        <v>8</v>
      </c>
      <c r="F105" s="40" t="s">
        <v>47</v>
      </c>
      <c r="G105" s="40" t="s">
        <v>161</v>
      </c>
      <c r="H105" s="152" t="s">
        <v>56</v>
      </c>
      <c r="I105" s="258">
        <v>7500000</v>
      </c>
      <c r="J105" s="258">
        <v>7500000</v>
      </c>
      <c r="K105" s="455">
        <v>796752</v>
      </c>
    </row>
    <row r="106" spans="1:11" ht="15.75" thickBot="1">
      <c r="A106" s="301"/>
      <c r="B106" s="302"/>
      <c r="C106" s="506"/>
      <c r="D106" s="303" t="s">
        <v>8</v>
      </c>
      <c r="E106" s="302"/>
      <c r="F106" s="304"/>
      <c r="G106" s="305"/>
      <c r="H106" s="306"/>
      <c r="I106" s="307">
        <f>SUM(I40,I99)</f>
        <v>590150000</v>
      </c>
      <c r="J106" s="307">
        <f>SUM(J40,J99)</f>
        <v>586153000</v>
      </c>
      <c r="K106" s="456">
        <f>SUM(K40,K99)</f>
        <v>280973897.28000003</v>
      </c>
    </row>
    <row r="107" spans="1:11" ht="12.75">
      <c r="A107" s="2" t="s">
        <v>67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2.75">
      <c r="A108" s="2" t="s">
        <v>269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10" ht="12.75">
      <c r="H110" s="408"/>
    </row>
    <row r="112" ht="12.75">
      <c r="D112" s="12"/>
    </row>
    <row r="113" ht="14.25">
      <c r="D113" s="457"/>
    </row>
    <row r="114" ht="12.75">
      <c r="D114" s="445"/>
    </row>
    <row r="120" spans="4:5" ht="14.25">
      <c r="D120" s="12"/>
      <c r="E120" s="444"/>
    </row>
    <row r="122" ht="12.75">
      <c r="D122" s="445"/>
    </row>
  </sheetData>
  <sheetProtection/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gogalovaz</cp:lastModifiedBy>
  <cp:lastPrinted>2011-06-06T06:58:07Z</cp:lastPrinted>
  <dcterms:created xsi:type="dcterms:W3CDTF">2003-04-09T06:56:49Z</dcterms:created>
  <dcterms:modified xsi:type="dcterms:W3CDTF">2011-08-25T07:27:29Z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