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Príloha UV č. 1" sheetId="1" r:id="rId1"/>
    <sheet name="Príloha UV č. 2" sheetId="2" r:id="rId2"/>
  </sheets>
  <definedNames>
    <definedName name="_xlnm.Print_Area" localSheetId="0">'Príloha UV č. 1'!$A$1:$L$28</definedName>
    <definedName name="_xlnm.Print_Area" localSheetId="1">'Príloha UV č. 2'!$A$1:$N$24</definedName>
  </definedNames>
  <calcPr fullCalcOnLoad="1"/>
</workbook>
</file>

<file path=xl/sharedStrings.xml><?xml version="1.0" encoding="utf-8"?>
<sst xmlns="http://schemas.openxmlformats.org/spreadsheetml/2006/main" count="70" uniqueCount="45">
  <si>
    <t>KÚŽP Trnava</t>
  </si>
  <si>
    <t>KÚŽP Nitra</t>
  </si>
  <si>
    <t xml:space="preserve">KÚŽP Trenčín </t>
  </si>
  <si>
    <t>KÚŽP B. Bystrica</t>
  </si>
  <si>
    <t>KÚŽP Prešov</t>
  </si>
  <si>
    <t>KÚŽP Košice</t>
  </si>
  <si>
    <t>SK Prešov</t>
  </si>
  <si>
    <t>SK Košice</t>
  </si>
  <si>
    <t>MV SR</t>
  </si>
  <si>
    <t>MP SR</t>
  </si>
  <si>
    <t>MŽP SR</t>
  </si>
  <si>
    <t>MZ SR</t>
  </si>
  <si>
    <t>SK Banská Bystrica</t>
  </si>
  <si>
    <t>SVP, š.p.</t>
  </si>
  <si>
    <t>MŽP SR spolu</t>
  </si>
  <si>
    <t>MV SR spolu</t>
  </si>
  <si>
    <t>Celkovo požadované</t>
  </si>
  <si>
    <t>Návrh na úhradu nákladov na zabezpečovacie práce</t>
  </si>
  <si>
    <t xml:space="preserve">* Náhrady v zmysle Prílohy č. 7 Správy o priebehu a následkoch povodní v SR za obdovie máj - december 2006 </t>
  </si>
  <si>
    <t>Spôsob prerozdelenia:</t>
  </si>
  <si>
    <t>* Pozn. Náhrady v zmysle prílohy č. 7 "Správy" - Náhrady za obmedzenie vlastníckeho práva alebo užívacieho práva, za poskytnutie osobnej pomoci a vecného prostriedku, náhrady škôd spôsobených plnením opatrení na ochranu pred povodňami v období máj - december 2006</t>
  </si>
  <si>
    <t>Krátenie</t>
  </si>
  <si>
    <t xml:space="preserve">Požadovaná suma </t>
  </si>
  <si>
    <t>Po rozporovom konaní</t>
  </si>
  <si>
    <t>Oprávnené požiadavky jednotlivých subjektov a navrhované prerozdelenie finančných prostriedkov po krátení v zmysle rozporového konania s MF SR na náhradu povodňových záchranných prác a povodňových zabezpečovacích prác (v Sk).</t>
  </si>
  <si>
    <t>Oprávnené požiadavky jednotlivých subjektov na refundáciu finančných prostriedkov z kapitoly VPS</t>
  </si>
  <si>
    <t xml:space="preserve">Návrh na uvoľnenie finančných prostriedkov z kapitoly Všeobecná rozpočtová správa </t>
  </si>
  <si>
    <t>Návrh na úhradu nákladov na záchranné práce</t>
  </si>
  <si>
    <t>Oprávnene požiadavky na refundáciu povodňových záchranných prác, povodňových zabezpečovacích prác a "Náhrad" v plnom rozsahu spolu</t>
  </si>
  <si>
    <t>Náklady na záchranné práce</t>
  </si>
  <si>
    <t>Náklady na zabezpečovacie práce</t>
  </si>
  <si>
    <t>Navrhované prerozdelenie finančných prostriedkov po krátení z VPS do výšky 85,542013 % z požadovanej sumy</t>
  </si>
  <si>
    <t>* Náhrady v zmysle Prílohy č. 7 Správy o priebehu a následkoch povodní v SR za obdovie máj - december 2006</t>
  </si>
  <si>
    <t>Návrh na refundáciu povodňových záchranných prác, povodňových zabezpečovacích prác a "Náhrad" spolu</t>
  </si>
  <si>
    <t>Pôvodný návrh na prerozdelenie finančných prostriedkov na náhradu povodňových záchranných prác, povodňových zabezpečovacích prác a čiastočne odškodnenie škôd spôsobených povodňou (v tis. Sk).</t>
  </si>
  <si>
    <t>Návrh na uvoľnenie finančných prostriedkov z kapitoly Všeobecná rozpočtová správa</t>
  </si>
  <si>
    <t>Návrh na úhradu nákladov na                          záchranné práce</t>
  </si>
  <si>
    <t>Návrh na refundáciu povodňových záchranných prác, povodňových zabezpečovacích prác a "Náhrad" v plnom rozsahu spolu</t>
  </si>
  <si>
    <t xml:space="preserve">Náklady na odstránenie následkov na poškodených a narušených protipovodňových opatreniach </t>
  </si>
  <si>
    <t>Náklady na odstránenie 50 % povodňových škôd na majetku obcí - na miestnych komunikáciách, vodovodoch, kanalizácii a ČOV</t>
  </si>
  <si>
    <t>Náklady na odstránenie 50 % povodňových škôd na majetku vyšších územných celkov</t>
  </si>
  <si>
    <t>Návrh na odstránenie povodňových škôd spolu</t>
  </si>
  <si>
    <t>Návrh na úhradu jednorázového príspevku vo výške 30 000 Sk občanom, ktorých domy, resp. byty v legálnom vlastníctve boli následkom povodní zničené alebo zostali neobývateľné (26 občanov)</t>
  </si>
  <si>
    <t>Návrh na refundáciu povodňových záchranných prác a povodňových zabezpečovacích prác a povodňových škôd</t>
  </si>
  <si>
    <t>* Pozn. Náhrady v zmysle prílohy č. 7 "Správy" - Náhrady za obmedzenie vlastníckeho práva alebo užívacieho práva, za poskytnutie osobnej pomoci a vecného prostriedku, náhrady škôd spôsobených plnením opatrení na ochranu pred poovdňami v období máj - december 2006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</si>
</sst>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  <numFmt numFmtId="173" formatCode="#,##0.0"/>
    <numFmt numFmtId="174" formatCode="#,##0.000"/>
    <numFmt numFmtId="175" formatCode="_-* #,##0.0\ _S_k_-;\-* #,##0.0\ _S_k_-;_-* &quot;-&quot;?\ _S_k_-;_-@_-"/>
    <numFmt numFmtId="176" formatCode="0.0"/>
    <numFmt numFmtId="177" formatCode="mmmm\ yy"/>
    <numFmt numFmtId="178" formatCode="#,##0_ ;\-#,##0\ "/>
    <numFmt numFmtId="179" formatCode="0.000000"/>
    <numFmt numFmtId="180" formatCode="#,##0.0000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  <numFmt numFmtId="184" formatCode="#,##0.000000"/>
    <numFmt numFmtId="185" formatCode="#,##0.00000000"/>
    <numFmt numFmtId="186" formatCode="0.000000%"/>
    <numFmt numFmtId="187" formatCode="0.00000%"/>
    <numFmt numFmtId="188" formatCode="#,##0\ &quot;Sk&quot;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Narrow"/>
      <family val="2"/>
    </font>
    <font>
      <b/>
      <sz val="8"/>
      <name val="Arial CE"/>
      <family val="2"/>
    </font>
    <font>
      <i/>
      <sz val="9"/>
      <name val="Arial CE"/>
      <family val="0"/>
    </font>
    <font>
      <b/>
      <sz val="12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ck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4" fillId="0" borderId="7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right"/>
    </xf>
    <xf numFmtId="4" fontId="7" fillId="0" borderId="0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 horizontal="center" vertical="center" textRotation="90" wrapText="1"/>
    </xf>
    <xf numFmtId="4" fontId="0" fillId="0" borderId="0" xfId="21" applyNumberFormat="1" applyFill="1" applyAlignment="1">
      <alignment/>
    </xf>
    <xf numFmtId="3" fontId="3" fillId="0" borderId="21" xfId="0" applyNumberFormat="1" applyFont="1" applyFill="1" applyBorder="1" applyAlignment="1">
      <alignment horizontal="center" vertical="center" textRotation="90" wrapText="1"/>
    </xf>
    <xf numFmtId="3" fontId="3" fillId="0" borderId="22" xfId="0" applyNumberFormat="1" applyFont="1" applyFill="1" applyBorder="1" applyAlignment="1">
      <alignment horizontal="center" vertical="center" textRotation="90" wrapText="1"/>
    </xf>
    <xf numFmtId="3" fontId="3" fillId="0" borderId="34" xfId="0" applyNumberFormat="1" applyFont="1" applyFill="1" applyBorder="1" applyAlignment="1">
      <alignment horizontal="center" vertical="center" textRotation="90" wrapText="1"/>
    </xf>
    <xf numFmtId="3" fontId="4" fillId="0" borderId="34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8" fillId="0" borderId="39" xfId="0" applyNumberFormat="1" applyFont="1" applyFill="1" applyBorder="1" applyAlignment="1">
      <alignment horizontal="center" vertical="center" textRotation="90" wrapText="1"/>
    </xf>
    <xf numFmtId="3" fontId="8" fillId="0" borderId="14" xfId="0" applyNumberFormat="1" applyFont="1" applyFill="1" applyBorder="1" applyAlignment="1">
      <alignment horizontal="center" vertical="center" textRotation="90" wrapText="1"/>
    </xf>
    <xf numFmtId="4" fontId="5" fillId="0" borderId="40" xfId="0" applyNumberFormat="1" applyFont="1" applyFill="1" applyBorder="1" applyAlignment="1">
      <alignment horizontal="center" vertical="center" textRotation="90" wrapText="1"/>
    </xf>
    <xf numFmtId="3" fontId="8" fillId="0" borderId="41" xfId="0" applyNumberFormat="1" applyFont="1" applyFill="1" applyBorder="1" applyAlignment="1">
      <alignment horizontal="center" vertical="center" textRotation="90" wrapText="1"/>
    </xf>
    <xf numFmtId="3" fontId="5" fillId="0" borderId="42" xfId="0" applyNumberFormat="1" applyFont="1" applyFill="1" applyBorder="1" applyAlignment="1">
      <alignment/>
    </xf>
    <xf numFmtId="3" fontId="5" fillId="0" borderId="43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 horizontal="center" vertical="center" textRotation="90" wrapText="1"/>
    </xf>
    <xf numFmtId="3" fontId="5" fillId="0" borderId="44" xfId="0" applyNumberFormat="1" applyFont="1" applyFill="1" applyBorder="1" applyAlignment="1">
      <alignment/>
    </xf>
    <xf numFmtId="0" fontId="10" fillId="0" borderId="45" xfId="0" applyFont="1" applyFill="1" applyBorder="1" applyAlignment="1">
      <alignment horizontal="center" vertical="center" wrapText="1" readingOrder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0" fillId="0" borderId="0" xfId="0" applyFont="1" applyFill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6" fillId="0" borderId="55" xfId="0" applyNumberFormat="1" applyFont="1" applyFill="1" applyBorder="1" applyAlignment="1">
      <alignment/>
    </xf>
    <xf numFmtId="3" fontId="6" fillId="0" borderId="56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6" fillId="0" borderId="52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7" xfId="0" applyBorder="1" applyAlignment="1">
      <alignment/>
    </xf>
    <xf numFmtId="0" fontId="0" fillId="0" borderId="54" xfId="0" applyBorder="1" applyAlignment="1">
      <alignment/>
    </xf>
    <xf numFmtId="0" fontId="0" fillId="0" borderId="58" xfId="0" applyBorder="1" applyAlignment="1">
      <alignment/>
    </xf>
    <xf numFmtId="0" fontId="6" fillId="0" borderId="0" xfId="0" applyFont="1" applyFill="1" applyAlignment="1">
      <alignment horizontal="left"/>
    </xf>
    <xf numFmtId="178" fontId="11" fillId="0" borderId="0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188" fontId="11" fillId="0" borderId="0" xfId="0" applyNumberFormat="1" applyFont="1" applyFill="1" applyAlignment="1">
      <alignment horizontal="left" vertical="center"/>
    </xf>
    <xf numFmtId="186" fontId="11" fillId="0" borderId="0" xfId="21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3" fontId="3" fillId="0" borderId="61" xfId="0" applyNumberFormat="1" applyFont="1" applyFill="1" applyBorder="1" applyAlignment="1">
      <alignment horizontal="center" vertical="center" textRotation="90" wrapText="1"/>
    </xf>
    <xf numFmtId="3" fontId="3" fillId="0" borderId="62" xfId="0" applyNumberFormat="1" applyFont="1" applyFill="1" applyBorder="1" applyAlignment="1">
      <alignment horizontal="center" vertical="center" textRotation="90" wrapText="1"/>
    </xf>
    <xf numFmtId="3" fontId="3" fillId="0" borderId="63" xfId="0" applyNumberFormat="1" applyFont="1" applyFill="1" applyBorder="1" applyAlignment="1">
      <alignment horizontal="center" vertical="center" textRotation="90" wrapText="1"/>
    </xf>
    <xf numFmtId="3" fontId="8" fillId="0" borderId="64" xfId="0" applyNumberFormat="1" applyFont="1" applyFill="1" applyBorder="1" applyAlignment="1">
      <alignment horizontal="center" vertical="center" textRotation="90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3" fontId="3" fillId="0" borderId="66" xfId="0" applyNumberFormat="1" applyFont="1" applyFill="1" applyBorder="1" applyAlignment="1">
      <alignment horizontal="center" vertical="center" textRotation="90" wrapText="1"/>
    </xf>
    <xf numFmtId="3" fontId="3" fillId="0" borderId="67" xfId="0" applyNumberFormat="1" applyFont="1" applyFill="1" applyBorder="1" applyAlignment="1">
      <alignment horizontal="center" vertical="center" textRotation="90" wrapText="1"/>
    </xf>
    <xf numFmtId="3" fontId="3" fillId="0" borderId="68" xfId="0" applyNumberFormat="1" applyFont="1" applyFill="1" applyBorder="1" applyAlignment="1">
      <alignment horizontal="center" vertical="center" textRotation="90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3" fontId="3" fillId="0" borderId="70" xfId="0" applyNumberFormat="1" applyFont="1" applyFill="1" applyBorder="1" applyAlignment="1">
      <alignment horizontal="center" vertical="center" textRotation="90" wrapText="1"/>
    </xf>
    <xf numFmtId="3" fontId="3" fillId="0" borderId="71" xfId="0" applyNumberFormat="1" applyFont="1" applyFill="1" applyBorder="1" applyAlignment="1">
      <alignment horizontal="center" vertical="center" textRotation="90" wrapText="1"/>
    </xf>
    <xf numFmtId="3" fontId="3" fillId="0" borderId="72" xfId="0" applyNumberFormat="1" applyFont="1" applyFill="1" applyBorder="1" applyAlignment="1">
      <alignment horizontal="center" vertical="center" textRotation="90" wrapText="1"/>
    </xf>
    <xf numFmtId="3" fontId="8" fillId="0" borderId="73" xfId="0" applyNumberFormat="1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/>
    </xf>
    <xf numFmtId="3" fontId="4" fillId="0" borderId="74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3" fontId="4" fillId="0" borderId="7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0" borderId="65" xfId="0" applyFill="1" applyBorder="1" applyAlignment="1">
      <alignment/>
    </xf>
    <xf numFmtId="3" fontId="4" fillId="0" borderId="76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4" fillId="0" borderId="77" xfId="0" applyNumberFormat="1" applyFont="1" applyFill="1" applyBorder="1" applyAlignment="1">
      <alignment/>
    </xf>
    <xf numFmtId="173" fontId="4" fillId="0" borderId="2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3" fontId="4" fillId="0" borderId="78" xfId="0" applyNumberFormat="1" applyFont="1" applyFill="1" applyBorder="1" applyAlignment="1">
      <alignment/>
    </xf>
    <xf numFmtId="3" fontId="4" fillId="0" borderId="79" xfId="0" applyNumberFormat="1" applyFont="1" applyFill="1" applyBorder="1" applyAlignment="1">
      <alignment/>
    </xf>
    <xf numFmtId="3" fontId="4" fillId="0" borderId="80" xfId="0" applyNumberFormat="1" applyFont="1" applyFill="1" applyBorder="1" applyAlignment="1">
      <alignment/>
    </xf>
    <xf numFmtId="3" fontId="4" fillId="0" borderId="81" xfId="0" applyNumberFormat="1" applyFont="1" applyFill="1" applyBorder="1" applyAlignment="1">
      <alignment/>
    </xf>
    <xf numFmtId="3" fontId="5" fillId="0" borderId="82" xfId="0" applyNumberFormat="1" applyFont="1" applyFill="1" applyBorder="1" applyAlignment="1">
      <alignment/>
    </xf>
    <xf numFmtId="3" fontId="5" fillId="0" borderId="83" xfId="0" applyNumberFormat="1" applyFont="1" applyFill="1" applyBorder="1" applyAlignment="1">
      <alignment/>
    </xf>
    <xf numFmtId="3" fontId="5" fillId="0" borderId="65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84" xfId="0" applyNumberFormat="1" applyFont="1" applyFill="1" applyBorder="1" applyAlignment="1">
      <alignment/>
    </xf>
    <xf numFmtId="3" fontId="4" fillId="0" borderId="85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173" fontId="4" fillId="0" borderId="9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 textRotation="180" wrapText="1"/>
    </xf>
    <xf numFmtId="3" fontId="6" fillId="0" borderId="82" xfId="0" applyNumberFormat="1" applyFont="1" applyFill="1" applyBorder="1" applyAlignment="1">
      <alignment/>
    </xf>
    <xf numFmtId="3" fontId="6" fillId="0" borderId="83" xfId="0" applyNumberFormat="1" applyFont="1" applyFill="1" applyBorder="1" applyAlignment="1">
      <alignment/>
    </xf>
    <xf numFmtId="3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Tabuľky k vyhodnocovaniu povodní 2004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tabSelected="1" workbookViewId="0" topLeftCell="A6">
      <selection activeCell="C35" sqref="C35"/>
    </sheetView>
  </sheetViews>
  <sheetFormatPr defaultColWidth="9.00390625" defaultRowHeight="12.75"/>
  <cols>
    <col min="1" max="1" width="4.125" style="4" customWidth="1"/>
    <col min="2" max="2" width="10.25390625" style="4" customWidth="1"/>
    <col min="3" max="3" width="23.125" style="4" customWidth="1"/>
    <col min="4" max="4" width="11.75390625" style="4" customWidth="1"/>
    <col min="5" max="5" width="12.875" style="4" customWidth="1"/>
    <col min="6" max="6" width="13.25390625" style="4" customWidth="1"/>
    <col min="7" max="7" width="12.75390625" style="4" customWidth="1"/>
    <col min="8" max="8" width="1.25" style="4" customWidth="1"/>
    <col min="9" max="9" width="11.75390625" style="43" customWidth="1"/>
    <col min="10" max="10" width="12.875" style="43" customWidth="1"/>
    <col min="11" max="11" width="13.25390625" style="43" customWidth="1"/>
    <col min="12" max="12" width="14.00390625" style="43" customWidth="1"/>
    <col min="13" max="16384" width="9.125" style="4" customWidth="1"/>
  </cols>
  <sheetData>
    <row r="1" spans="2:12" ht="48.75" customHeight="1">
      <c r="B1" s="72" t="s">
        <v>24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ht="7.5" customHeight="1" thickBot="1"/>
    <row r="3" spans="2:12" ht="12.75" customHeight="1" thickTop="1">
      <c r="B3" s="66" t="s">
        <v>26</v>
      </c>
      <c r="C3" s="67"/>
      <c r="D3" s="73" t="s">
        <v>25</v>
      </c>
      <c r="E3" s="74"/>
      <c r="F3" s="74"/>
      <c r="G3" s="74"/>
      <c r="H3" s="57"/>
      <c r="I3" s="83" t="s">
        <v>31</v>
      </c>
      <c r="J3" s="84"/>
      <c r="K3" s="84"/>
      <c r="L3" s="85"/>
    </row>
    <row r="4" spans="2:12" ht="27.75" customHeight="1">
      <c r="B4" s="68"/>
      <c r="C4" s="69"/>
      <c r="D4" s="75"/>
      <c r="E4" s="76"/>
      <c r="F4" s="76"/>
      <c r="G4" s="76"/>
      <c r="H4" s="58"/>
      <c r="I4" s="86"/>
      <c r="J4" s="86"/>
      <c r="K4" s="86"/>
      <c r="L4" s="87"/>
    </row>
    <row r="5" spans="2:12" ht="137.25" customHeight="1" thickBot="1">
      <c r="B5" s="70"/>
      <c r="C5" s="71"/>
      <c r="D5" s="49" t="s">
        <v>29</v>
      </c>
      <c r="E5" s="50" t="s">
        <v>18</v>
      </c>
      <c r="F5" s="50" t="s">
        <v>30</v>
      </c>
      <c r="G5" s="60" t="s">
        <v>28</v>
      </c>
      <c r="H5" s="58"/>
      <c r="I5" s="51" t="s">
        <v>27</v>
      </c>
      <c r="J5" s="47" t="s">
        <v>32</v>
      </c>
      <c r="K5" s="64" t="s">
        <v>17</v>
      </c>
      <c r="L5" s="59" t="s">
        <v>33</v>
      </c>
    </row>
    <row r="6" spans="2:12" ht="13.5" thickBot="1">
      <c r="B6" s="77" t="s">
        <v>10</v>
      </c>
      <c r="C6" s="17" t="s">
        <v>0</v>
      </c>
      <c r="D6" s="12">
        <v>1348565</v>
      </c>
      <c r="E6" s="13">
        <v>253000</v>
      </c>
      <c r="F6" s="13">
        <v>0</v>
      </c>
      <c r="G6" s="61">
        <f aca="true" t="shared" si="0" ref="G6:G12">SUM(D6:F6)</f>
        <v>1601565</v>
      </c>
      <c r="H6" s="19"/>
      <c r="I6" s="24">
        <f>D6*$F$28</f>
        <v>1153589.6462502442</v>
      </c>
      <c r="J6" s="13">
        <f aca="true" t="shared" si="1" ref="J6:K12">E6*$F$28</f>
        <v>216421.2926342533</v>
      </c>
      <c r="K6" s="41">
        <f t="shared" si="1"/>
        <v>0</v>
      </c>
      <c r="L6" s="38">
        <f aca="true" t="shared" si="2" ref="L6:L12">SUM(I6:K6)</f>
        <v>1370010.9388844976</v>
      </c>
    </row>
    <row r="7" spans="2:12" ht="13.5" thickBot="1">
      <c r="B7" s="77"/>
      <c r="C7" s="3" t="s">
        <v>1</v>
      </c>
      <c r="D7" s="1">
        <v>833500</v>
      </c>
      <c r="E7" s="2">
        <v>25000</v>
      </c>
      <c r="F7" s="2">
        <v>0</v>
      </c>
      <c r="G7" s="62">
        <f t="shared" si="0"/>
        <v>858500</v>
      </c>
      <c r="H7" s="19"/>
      <c r="I7" s="25">
        <f aca="true" t="shared" si="3" ref="I7:I12">D7*$F$28</f>
        <v>712992.6775124511</v>
      </c>
      <c r="J7" s="2">
        <f t="shared" si="1"/>
        <v>21385.503224728585</v>
      </c>
      <c r="K7" s="21">
        <f t="shared" si="1"/>
        <v>0</v>
      </c>
      <c r="L7" s="39">
        <f t="shared" si="2"/>
        <v>734378.1807371797</v>
      </c>
    </row>
    <row r="8" spans="2:12" ht="13.5" thickBot="1">
      <c r="B8" s="77"/>
      <c r="C8" s="3" t="s">
        <v>2</v>
      </c>
      <c r="D8" s="1">
        <v>463811</v>
      </c>
      <c r="E8" s="2">
        <v>0</v>
      </c>
      <c r="F8" s="2">
        <v>0</v>
      </c>
      <c r="G8" s="62">
        <f t="shared" si="0"/>
        <v>463811</v>
      </c>
      <c r="H8" s="19"/>
      <c r="I8" s="25">
        <f t="shared" si="3"/>
        <v>396753.2654465836</v>
      </c>
      <c r="J8" s="2">
        <f t="shared" si="1"/>
        <v>0</v>
      </c>
      <c r="K8" s="21">
        <f t="shared" si="1"/>
        <v>0</v>
      </c>
      <c r="L8" s="39">
        <f t="shared" si="2"/>
        <v>396753.2654465836</v>
      </c>
    </row>
    <row r="9" spans="2:12" ht="13.5" thickBot="1">
      <c r="B9" s="77"/>
      <c r="C9" s="3" t="s">
        <v>3</v>
      </c>
      <c r="D9" s="1">
        <v>3708132</v>
      </c>
      <c r="E9" s="2">
        <v>0</v>
      </c>
      <c r="F9" s="2">
        <v>0</v>
      </c>
      <c r="G9" s="62">
        <f t="shared" si="0"/>
        <v>3708132</v>
      </c>
      <c r="H9" s="19"/>
      <c r="I9" s="25">
        <f t="shared" si="3"/>
        <v>3172010.7537487703</v>
      </c>
      <c r="J9" s="2">
        <f t="shared" si="1"/>
        <v>0</v>
      </c>
      <c r="K9" s="21">
        <f t="shared" si="1"/>
        <v>0</v>
      </c>
      <c r="L9" s="39">
        <f t="shared" si="2"/>
        <v>3172010.7537487703</v>
      </c>
    </row>
    <row r="10" spans="2:12" ht="13.5" thickBot="1">
      <c r="B10" s="77"/>
      <c r="C10" s="3" t="s">
        <v>4</v>
      </c>
      <c r="D10" s="1">
        <v>110773060</v>
      </c>
      <c r="E10" s="2">
        <v>0</v>
      </c>
      <c r="F10" s="2">
        <v>86414</v>
      </c>
      <c r="G10" s="62">
        <f t="shared" si="0"/>
        <v>110859474</v>
      </c>
      <c r="H10" s="19"/>
      <c r="I10" s="25">
        <f t="shared" si="3"/>
        <v>94757505.27372213</v>
      </c>
      <c r="J10" s="2">
        <f t="shared" si="1"/>
        <v>0</v>
      </c>
      <c r="K10" s="21">
        <f t="shared" si="1"/>
        <v>73920.27502646785</v>
      </c>
      <c r="L10" s="39">
        <f t="shared" si="2"/>
        <v>94831425.5487486</v>
      </c>
    </row>
    <row r="11" spans="2:12" ht="13.5" thickBot="1">
      <c r="B11" s="77"/>
      <c r="C11" s="9" t="s">
        <v>5</v>
      </c>
      <c r="D11" s="29">
        <v>4170300</v>
      </c>
      <c r="E11" s="20">
        <v>0</v>
      </c>
      <c r="F11" s="2">
        <v>87500</v>
      </c>
      <c r="G11" s="62">
        <f t="shared" si="0"/>
        <v>4257800</v>
      </c>
      <c r="H11" s="19"/>
      <c r="I11" s="25">
        <f t="shared" si="3"/>
        <v>3567358.563923425</v>
      </c>
      <c r="J11" s="2">
        <f t="shared" si="1"/>
        <v>0</v>
      </c>
      <c r="K11" s="21">
        <f t="shared" si="1"/>
        <v>74849.26128655006</v>
      </c>
      <c r="L11" s="39">
        <f t="shared" si="2"/>
        <v>3642207.8252099752</v>
      </c>
    </row>
    <row r="12" spans="2:13" ht="12.75" customHeight="1" thickBot="1">
      <c r="B12" s="77"/>
      <c r="C12" s="9" t="s">
        <v>13</v>
      </c>
      <c r="D12" s="30">
        <v>0</v>
      </c>
      <c r="E12" s="31">
        <v>0</v>
      </c>
      <c r="F12" s="31">
        <v>50953150</v>
      </c>
      <c r="G12" s="63">
        <f t="shared" si="0"/>
        <v>50953150</v>
      </c>
      <c r="H12" s="19"/>
      <c r="I12" s="52">
        <f t="shared" si="3"/>
        <v>0</v>
      </c>
      <c r="J12" s="31">
        <f t="shared" si="1"/>
        <v>0</v>
      </c>
      <c r="K12" s="42">
        <f t="shared" si="1"/>
        <v>43586350.14540318</v>
      </c>
      <c r="L12" s="40">
        <f t="shared" si="2"/>
        <v>43586350.14540318</v>
      </c>
      <c r="M12" s="8"/>
    </row>
    <row r="13" spans="2:13" ht="12.75" customHeight="1" thickBot="1">
      <c r="B13" s="77"/>
      <c r="C13" s="18" t="s">
        <v>14</v>
      </c>
      <c r="D13" s="32">
        <f>SUM(D6:D12)</f>
        <v>121297368</v>
      </c>
      <c r="E13" s="33">
        <f>SUM(E6:E12)</f>
        <v>278000</v>
      </c>
      <c r="F13" s="33">
        <f>SUM(F6:F12)</f>
        <v>51127064</v>
      </c>
      <c r="G13" s="36">
        <f>SUM(G6:G12)</f>
        <v>172702432</v>
      </c>
      <c r="H13" s="19"/>
      <c r="I13" s="53">
        <f>SUM(I6:I12)</f>
        <v>103760210.1806036</v>
      </c>
      <c r="J13" s="33">
        <f>SUM(J6:J12)</f>
        <v>237806.7958589819</v>
      </c>
      <c r="K13" s="55">
        <f>SUM(K6:K12)</f>
        <v>43735119.681716196</v>
      </c>
      <c r="L13" s="27">
        <f>SUM(L6:L12)</f>
        <v>147733136.65817878</v>
      </c>
      <c r="M13" s="8"/>
    </row>
    <row r="14" spans="2:12" ht="12" customHeight="1" thickBot="1">
      <c r="B14" s="77" t="s">
        <v>8</v>
      </c>
      <c r="C14" s="5" t="s">
        <v>12</v>
      </c>
      <c r="D14" s="6">
        <v>0</v>
      </c>
      <c r="E14" s="7">
        <v>0</v>
      </c>
      <c r="F14" s="7">
        <v>0</v>
      </c>
      <c r="G14" s="61">
        <f>SUM(D14:F14)</f>
        <v>0</v>
      </c>
      <c r="H14" s="19"/>
      <c r="I14" s="24">
        <f>D14*$F$28</f>
        <v>0</v>
      </c>
      <c r="J14" s="13">
        <f aca="true" t="shared" si="4" ref="J14:K17">E14*$F$28</f>
        <v>0</v>
      </c>
      <c r="K14" s="41">
        <f t="shared" si="4"/>
        <v>0</v>
      </c>
      <c r="L14" s="38">
        <f>SUM(I14:K14)</f>
        <v>0</v>
      </c>
    </row>
    <row r="15" spans="2:12" ht="12" customHeight="1" thickBot="1">
      <c r="B15" s="77"/>
      <c r="C15" s="3" t="s">
        <v>6</v>
      </c>
      <c r="D15" s="1">
        <v>0</v>
      </c>
      <c r="E15" s="2">
        <v>0</v>
      </c>
      <c r="F15" s="2">
        <v>0</v>
      </c>
      <c r="G15" s="62">
        <f>SUM(D15:F15)</f>
        <v>0</v>
      </c>
      <c r="H15" s="19"/>
      <c r="I15" s="25">
        <f>D15*$F$28</f>
        <v>0</v>
      </c>
      <c r="J15" s="2">
        <f t="shared" si="4"/>
        <v>0</v>
      </c>
      <c r="K15" s="21">
        <f t="shared" si="4"/>
        <v>0</v>
      </c>
      <c r="L15" s="39">
        <f>SUM(I15:K15)</f>
        <v>0</v>
      </c>
    </row>
    <row r="16" spans="2:12" ht="12" customHeight="1" thickBot="1">
      <c r="B16" s="77"/>
      <c r="C16" s="9" t="s">
        <v>7</v>
      </c>
      <c r="D16" s="10">
        <v>0</v>
      </c>
      <c r="E16" s="11">
        <v>0</v>
      </c>
      <c r="F16" s="11">
        <v>0</v>
      </c>
      <c r="G16" s="62">
        <f>SUM(D16:F16)</f>
        <v>0</v>
      </c>
      <c r="H16" s="19"/>
      <c r="I16" s="25">
        <f>D16*$F$28</f>
        <v>0</v>
      </c>
      <c r="J16" s="2">
        <f t="shared" si="4"/>
        <v>0</v>
      </c>
      <c r="K16" s="21">
        <f t="shared" si="4"/>
        <v>0</v>
      </c>
      <c r="L16" s="39">
        <f>SUM(I16:K16)</f>
        <v>0</v>
      </c>
    </row>
    <row r="17" spans="2:12" ht="13.5" thickBot="1">
      <c r="B17" s="77"/>
      <c r="C17" s="9" t="s">
        <v>8</v>
      </c>
      <c r="D17" s="10">
        <v>1307000</v>
      </c>
      <c r="E17" s="11">
        <v>0</v>
      </c>
      <c r="F17" s="11">
        <v>0</v>
      </c>
      <c r="G17" s="63">
        <f>SUM(D17:F17)</f>
        <v>1307000</v>
      </c>
      <c r="H17" s="19"/>
      <c r="I17" s="52">
        <f>D17*$F$28</f>
        <v>1118034.1085888105</v>
      </c>
      <c r="J17" s="31">
        <f t="shared" si="4"/>
        <v>0</v>
      </c>
      <c r="K17" s="42">
        <f t="shared" si="4"/>
        <v>0</v>
      </c>
      <c r="L17" s="40">
        <f>SUM(I17:K17)</f>
        <v>1118034.1085888105</v>
      </c>
    </row>
    <row r="18" spans="2:12" ht="13.5" thickBot="1">
      <c r="B18" s="77"/>
      <c r="C18" s="18" t="s">
        <v>15</v>
      </c>
      <c r="D18" s="32">
        <f>SUM(D14:D17)</f>
        <v>1307000</v>
      </c>
      <c r="E18" s="33">
        <v>0</v>
      </c>
      <c r="F18" s="33">
        <f>SUM(F14:F17)</f>
        <v>0</v>
      </c>
      <c r="G18" s="36">
        <f>SUM(G14:G17)</f>
        <v>1307000</v>
      </c>
      <c r="H18" s="19"/>
      <c r="I18" s="53">
        <f>SUM(I14:I17)</f>
        <v>1118034.1085888105</v>
      </c>
      <c r="J18" s="33">
        <v>0</v>
      </c>
      <c r="K18" s="55">
        <f>SUM(K14:K17)</f>
        <v>0</v>
      </c>
      <c r="L18" s="27">
        <f>SUM(L14:L17)</f>
        <v>1118034.1085888105</v>
      </c>
    </row>
    <row r="19" spans="2:13" ht="13.5" thickBot="1">
      <c r="B19" s="26" t="s">
        <v>9</v>
      </c>
      <c r="C19" s="18" t="s">
        <v>9</v>
      </c>
      <c r="D19" s="32">
        <v>0</v>
      </c>
      <c r="E19" s="33">
        <v>0</v>
      </c>
      <c r="F19" s="33">
        <v>1159000</v>
      </c>
      <c r="G19" s="36">
        <f>SUM(D19:F19)</f>
        <v>1159000</v>
      </c>
      <c r="H19" s="19"/>
      <c r="I19" s="53">
        <f>D19*$F$28*1000</f>
        <v>0</v>
      </c>
      <c r="J19" s="33">
        <f>E19*$F$28</f>
        <v>0</v>
      </c>
      <c r="K19" s="55">
        <f>F19*$F$28</f>
        <v>991431.9294984172</v>
      </c>
      <c r="L19" s="27">
        <f>SUM(I19:K19)</f>
        <v>991431.9294984172</v>
      </c>
      <c r="M19" s="8"/>
    </row>
    <row r="20" spans="2:12" ht="13.5" thickBot="1">
      <c r="B20" s="26" t="s">
        <v>11</v>
      </c>
      <c r="C20" s="18" t="s">
        <v>11</v>
      </c>
      <c r="D20" s="32">
        <v>184000</v>
      </c>
      <c r="E20" s="33">
        <v>0</v>
      </c>
      <c r="F20" s="33">
        <v>0</v>
      </c>
      <c r="G20" s="36">
        <f>SUM(D20:F20)</f>
        <v>184000</v>
      </c>
      <c r="H20" s="19"/>
      <c r="I20" s="53">
        <f>D20*$F$28</f>
        <v>157397.3037340024</v>
      </c>
      <c r="J20" s="33">
        <f>E20*$F$28</f>
        <v>0</v>
      </c>
      <c r="K20" s="55">
        <f>F20*$F$28</f>
        <v>0</v>
      </c>
      <c r="L20" s="27">
        <f>SUM(I20:K20)</f>
        <v>157397.3037340024</v>
      </c>
    </row>
    <row r="21" spans="2:13" ht="12.75" customHeight="1" thickBot="1">
      <c r="B21" s="79" t="s">
        <v>16</v>
      </c>
      <c r="C21" s="80"/>
      <c r="D21" s="34">
        <f>D13+D18+D19+D20</f>
        <v>122788368</v>
      </c>
      <c r="E21" s="35">
        <f>E13+E18+E19+E20</f>
        <v>278000</v>
      </c>
      <c r="F21" s="35">
        <f>F13+F18+F19+F20</f>
        <v>52286064</v>
      </c>
      <c r="G21" s="37">
        <f>G13+G18+G19+G20</f>
        <v>175352432</v>
      </c>
      <c r="H21" s="65"/>
      <c r="I21" s="54">
        <f>I13+I18+I19+I20</f>
        <v>105035641.59292641</v>
      </c>
      <c r="J21" s="35">
        <f>J13+J18+J19+J20</f>
        <v>237806.7958589819</v>
      </c>
      <c r="K21" s="56">
        <f>K13+K18+K19+K20</f>
        <v>44726551.611214615</v>
      </c>
      <c r="L21" s="28">
        <f>L13+L18+L19+L20</f>
        <v>150000000</v>
      </c>
      <c r="M21" s="8"/>
    </row>
    <row r="22" spans="2:12" ht="13.5" thickTop="1">
      <c r="B22" s="22"/>
      <c r="C22" s="23"/>
      <c r="D22" s="14"/>
      <c r="E22" s="14"/>
      <c r="F22" s="14"/>
      <c r="G22" s="14"/>
      <c r="H22" s="14"/>
      <c r="I22" s="44"/>
      <c r="J22" s="44"/>
      <c r="K22" s="44"/>
      <c r="L22" s="44"/>
    </row>
    <row r="23" spans="2:11" ht="12.75">
      <c r="B23" s="78" t="s">
        <v>20</v>
      </c>
      <c r="C23" s="78"/>
      <c r="D23" s="78"/>
      <c r="E23" s="78"/>
      <c r="F23" s="78"/>
      <c r="G23" s="78"/>
      <c r="H23" s="78"/>
      <c r="I23" s="78"/>
      <c r="J23" s="78"/>
      <c r="K23" s="78"/>
    </row>
    <row r="24" spans="2:12" ht="12.7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45"/>
    </row>
    <row r="25" ht="13.5" customHeight="1"/>
    <row r="26" spans="2:12" ht="15" customHeight="1">
      <c r="B26" s="88" t="s">
        <v>19</v>
      </c>
      <c r="C26" s="15"/>
      <c r="D26" s="89" t="s">
        <v>22</v>
      </c>
      <c r="E26" s="89"/>
      <c r="F26" s="90">
        <v>175352432</v>
      </c>
      <c r="G26" s="90"/>
      <c r="H26" s="16"/>
      <c r="I26" s="81"/>
      <c r="J26" s="81"/>
      <c r="K26" s="46"/>
      <c r="L26" s="46"/>
    </row>
    <row r="27" spans="2:10" ht="15" customHeight="1">
      <c r="B27" s="91"/>
      <c r="C27" s="91"/>
      <c r="D27" s="92" t="s">
        <v>23</v>
      </c>
      <c r="E27" s="92"/>
      <c r="F27" s="93">
        <v>150000000</v>
      </c>
      <c r="G27" s="93"/>
      <c r="I27" s="82"/>
      <c r="J27" s="82"/>
    </row>
    <row r="28" spans="2:11" ht="15" customHeight="1">
      <c r="B28" s="91"/>
      <c r="C28" s="91"/>
      <c r="D28" s="92" t="s">
        <v>21</v>
      </c>
      <c r="E28" s="92"/>
      <c r="F28" s="94">
        <f>F27/F26</f>
        <v>0.8554201289891434</v>
      </c>
      <c r="G28" s="91"/>
      <c r="I28" s="82"/>
      <c r="J28" s="82"/>
      <c r="K28" s="48"/>
    </row>
    <row r="29" ht="12.75" customHeight="1"/>
  </sheetData>
  <mergeCells count="17">
    <mergeCell ref="F27:G27"/>
    <mergeCell ref="F26:G26"/>
    <mergeCell ref="B14:B18"/>
    <mergeCell ref="H3:H5"/>
    <mergeCell ref="B23:K24"/>
    <mergeCell ref="D28:E28"/>
    <mergeCell ref="D26:E26"/>
    <mergeCell ref="D27:E27"/>
    <mergeCell ref="B21:C21"/>
    <mergeCell ref="I26:J26"/>
    <mergeCell ref="I27:J27"/>
    <mergeCell ref="I28:J28"/>
    <mergeCell ref="B3:C5"/>
    <mergeCell ref="B1:L1"/>
    <mergeCell ref="D3:G4"/>
    <mergeCell ref="B6:B13"/>
    <mergeCell ref="I3:L4"/>
  </mergeCells>
  <printOptions/>
  <pageMargins left="0.75" right="0.75" top="0.82" bottom="0.35" header="0.4921259845" footer="0.35"/>
  <pageSetup horizontalDpi="300" verticalDpi="300" orientation="landscape" paperSize="9" scale="90" r:id="rId1"/>
  <headerFooter alignWithMargins="0">
    <oddHeader>&amp;RPríloha č.1
k uzneseniu vlády SR
č. ................ /2007</oddHeader>
  </headerFooter>
  <ignoredErrors>
    <ignoredError sqref="G13 I13:L13 K18:L18 G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3">
      <selection activeCell="K26" sqref="K26"/>
    </sheetView>
  </sheetViews>
  <sheetFormatPr defaultColWidth="9.00390625" defaultRowHeight="12.75"/>
  <cols>
    <col min="1" max="1" width="4.125" style="4" customWidth="1"/>
    <col min="2" max="2" width="9.125" style="4" customWidth="1"/>
    <col min="3" max="3" width="23.125" style="4" customWidth="1"/>
    <col min="4" max="7" width="8.375" style="4" customWidth="1"/>
    <col min="8" max="10" width="9.25390625" style="4" customWidth="1"/>
    <col min="11" max="11" width="10.625" style="4" customWidth="1"/>
    <col min="12" max="12" width="13.875" style="4" customWidth="1"/>
    <col min="13" max="13" width="11.75390625" style="4" customWidth="1"/>
    <col min="14" max="14" width="7.75390625" style="4" customWidth="1"/>
    <col min="15" max="15" width="8.75390625" style="4" customWidth="1"/>
    <col min="16" max="16384" width="9.125" style="4" customWidth="1"/>
  </cols>
  <sheetData>
    <row r="1" spans="1:14" ht="48.75" customHeight="1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ht="7.5" customHeight="1" thickBot="1"/>
    <row r="3" spans="2:13" ht="12.75" customHeight="1">
      <c r="B3" s="96" t="s">
        <v>35</v>
      </c>
      <c r="C3" s="97"/>
      <c r="D3" s="98" t="s">
        <v>36</v>
      </c>
      <c r="E3" s="99" t="s">
        <v>18</v>
      </c>
      <c r="F3" s="100" t="s">
        <v>17</v>
      </c>
      <c r="G3" s="101" t="s">
        <v>37</v>
      </c>
      <c r="H3" s="98" t="s">
        <v>38</v>
      </c>
      <c r="I3" s="99" t="s">
        <v>39</v>
      </c>
      <c r="J3" s="100" t="s">
        <v>40</v>
      </c>
      <c r="K3" s="101" t="s">
        <v>41</v>
      </c>
      <c r="L3" s="101" t="s">
        <v>42</v>
      </c>
      <c r="M3" s="101" t="s">
        <v>43</v>
      </c>
    </row>
    <row r="4" spans="2:13" ht="12.75" customHeight="1">
      <c r="B4" s="102"/>
      <c r="C4" s="103"/>
      <c r="D4" s="104"/>
      <c r="E4" s="105"/>
      <c r="F4" s="106"/>
      <c r="G4" s="58"/>
      <c r="H4" s="104"/>
      <c r="I4" s="105"/>
      <c r="J4" s="106"/>
      <c r="K4" s="58"/>
      <c r="L4" s="58"/>
      <c r="M4" s="58"/>
    </row>
    <row r="5" spans="2:13" ht="131.25" customHeight="1" thickBot="1">
      <c r="B5" s="107"/>
      <c r="C5" s="108"/>
      <c r="D5" s="109"/>
      <c r="E5" s="110"/>
      <c r="F5" s="111"/>
      <c r="G5" s="112"/>
      <c r="H5" s="109"/>
      <c r="I5" s="110"/>
      <c r="J5" s="111"/>
      <c r="K5" s="112"/>
      <c r="L5" s="112"/>
      <c r="M5" s="112"/>
    </row>
    <row r="6" spans="2:14" ht="13.5" thickBot="1">
      <c r="B6" s="113" t="s">
        <v>10</v>
      </c>
      <c r="C6" s="17" t="s">
        <v>0</v>
      </c>
      <c r="D6" s="12">
        <v>1349</v>
      </c>
      <c r="E6" s="114">
        <v>253</v>
      </c>
      <c r="F6" s="115">
        <v>0</v>
      </c>
      <c r="G6" s="18">
        <f aca="true" t="shared" si="0" ref="G6:G12">SUM(D6:F6)</f>
        <v>1602</v>
      </c>
      <c r="H6" s="114">
        <v>384</v>
      </c>
      <c r="I6" s="116">
        <v>262.5</v>
      </c>
      <c r="J6" s="13">
        <v>0</v>
      </c>
      <c r="K6" s="18">
        <f aca="true" t="shared" si="1" ref="K6:K12">H6+I6+J6</f>
        <v>646.5</v>
      </c>
      <c r="L6" s="117">
        <v>0</v>
      </c>
      <c r="M6" s="118">
        <f aca="true" t="shared" si="2" ref="M6:M12">D6+E6+F6+L6+K6</f>
        <v>2248.5</v>
      </c>
      <c r="N6" s="119"/>
    </row>
    <row r="7" spans="2:14" ht="13.5" thickBot="1">
      <c r="B7" s="113"/>
      <c r="C7" s="3" t="s">
        <v>1</v>
      </c>
      <c r="D7" s="1">
        <v>834</v>
      </c>
      <c r="E7" s="120">
        <v>25</v>
      </c>
      <c r="F7" s="121">
        <v>0</v>
      </c>
      <c r="G7" s="18">
        <f t="shared" si="0"/>
        <v>859</v>
      </c>
      <c r="H7" s="120">
        <v>350</v>
      </c>
      <c r="I7" s="2">
        <v>1038</v>
      </c>
      <c r="J7" s="2">
        <v>0</v>
      </c>
      <c r="K7" s="18">
        <f t="shared" si="1"/>
        <v>1388</v>
      </c>
      <c r="L7" s="122">
        <v>0</v>
      </c>
      <c r="M7" s="118">
        <f t="shared" si="2"/>
        <v>2247</v>
      </c>
      <c r="N7" s="119"/>
    </row>
    <row r="8" spans="2:14" ht="13.5" thickBot="1">
      <c r="B8" s="113"/>
      <c r="C8" s="3" t="s">
        <v>2</v>
      </c>
      <c r="D8" s="1">
        <v>464</v>
      </c>
      <c r="E8" s="120">
        <v>0</v>
      </c>
      <c r="F8" s="121">
        <v>0</v>
      </c>
      <c r="G8" s="18">
        <f t="shared" si="0"/>
        <v>464</v>
      </c>
      <c r="H8" s="120">
        <v>505</v>
      </c>
      <c r="I8" s="2">
        <v>96</v>
      </c>
      <c r="J8" s="2">
        <v>0</v>
      </c>
      <c r="K8" s="18">
        <f t="shared" si="1"/>
        <v>601</v>
      </c>
      <c r="L8" s="122">
        <v>0</v>
      </c>
      <c r="M8" s="118">
        <f t="shared" si="2"/>
        <v>1065</v>
      </c>
      <c r="N8" s="119"/>
    </row>
    <row r="9" spans="2:14" ht="13.5" thickBot="1">
      <c r="B9" s="113"/>
      <c r="C9" s="3" t="s">
        <v>3</v>
      </c>
      <c r="D9" s="1">
        <v>3708</v>
      </c>
      <c r="E9" s="120">
        <v>0</v>
      </c>
      <c r="F9" s="121">
        <v>0</v>
      </c>
      <c r="G9" s="18">
        <f t="shared" si="0"/>
        <v>3708</v>
      </c>
      <c r="H9" s="120">
        <v>1743</v>
      </c>
      <c r="I9" s="123">
        <v>4326.5</v>
      </c>
      <c r="J9" s="2">
        <v>0</v>
      </c>
      <c r="K9" s="18">
        <f t="shared" si="1"/>
        <v>6069.5</v>
      </c>
      <c r="L9" s="122">
        <v>390</v>
      </c>
      <c r="M9" s="118">
        <f t="shared" si="2"/>
        <v>10167.5</v>
      </c>
      <c r="N9" s="119"/>
    </row>
    <row r="10" spans="2:14" ht="13.5" thickBot="1">
      <c r="B10" s="113"/>
      <c r="C10" s="3" t="s">
        <v>4</v>
      </c>
      <c r="D10" s="1">
        <v>110773</v>
      </c>
      <c r="E10" s="120">
        <v>0</v>
      </c>
      <c r="F10" s="121">
        <v>86</v>
      </c>
      <c r="G10" s="18">
        <f t="shared" si="0"/>
        <v>110859</v>
      </c>
      <c r="H10" s="120">
        <v>6496</v>
      </c>
      <c r="I10" s="2">
        <v>48043</v>
      </c>
      <c r="J10" s="2">
        <v>0</v>
      </c>
      <c r="K10" s="18">
        <f t="shared" si="1"/>
        <v>54539</v>
      </c>
      <c r="L10" s="122">
        <v>0</v>
      </c>
      <c r="M10" s="118">
        <f t="shared" si="2"/>
        <v>165398</v>
      </c>
      <c r="N10" s="119"/>
    </row>
    <row r="11" spans="2:14" ht="13.5" thickBot="1">
      <c r="B11" s="113"/>
      <c r="C11" s="9" t="s">
        <v>5</v>
      </c>
      <c r="D11" s="124">
        <v>4170</v>
      </c>
      <c r="E11" s="20">
        <v>0</v>
      </c>
      <c r="F11" s="21">
        <v>88</v>
      </c>
      <c r="G11" s="18">
        <f t="shared" si="0"/>
        <v>4258</v>
      </c>
      <c r="H11" s="125">
        <v>1249</v>
      </c>
      <c r="I11" s="11">
        <v>14392</v>
      </c>
      <c r="J11" s="11">
        <v>0</v>
      </c>
      <c r="K11" s="18">
        <f t="shared" si="1"/>
        <v>15641</v>
      </c>
      <c r="L11" s="9">
        <v>390</v>
      </c>
      <c r="M11" s="118">
        <f t="shared" si="2"/>
        <v>20289</v>
      </c>
      <c r="N11" s="119"/>
    </row>
    <row r="12" spans="2:16" ht="12.75" customHeight="1" thickBot="1">
      <c r="B12" s="113"/>
      <c r="C12" s="9" t="s">
        <v>13</v>
      </c>
      <c r="D12" s="10">
        <v>0</v>
      </c>
      <c r="E12" s="126">
        <v>0</v>
      </c>
      <c r="F12" s="127">
        <v>50953</v>
      </c>
      <c r="G12" s="18">
        <f t="shared" si="0"/>
        <v>50953</v>
      </c>
      <c r="H12" s="126">
        <v>219211</v>
      </c>
      <c r="I12" s="11">
        <v>0</v>
      </c>
      <c r="J12" s="11">
        <v>0</v>
      </c>
      <c r="K12" s="18">
        <f t="shared" si="1"/>
        <v>219211</v>
      </c>
      <c r="L12" s="128">
        <v>0</v>
      </c>
      <c r="M12" s="118">
        <f t="shared" si="2"/>
        <v>270164</v>
      </c>
      <c r="N12" s="119"/>
      <c r="P12" s="8"/>
    </row>
    <row r="13" spans="2:16" ht="12.75" customHeight="1" thickBot="1">
      <c r="B13" s="113"/>
      <c r="C13" s="18" t="s">
        <v>14</v>
      </c>
      <c r="D13" s="18">
        <f aca="true" t="shared" si="3" ref="D13:M13">SUM(D6:D12)</f>
        <v>121298</v>
      </c>
      <c r="E13" s="129">
        <f t="shared" si="3"/>
        <v>278</v>
      </c>
      <c r="F13" s="129">
        <f t="shared" si="3"/>
        <v>51127</v>
      </c>
      <c r="G13" s="18">
        <f t="shared" si="3"/>
        <v>172703</v>
      </c>
      <c r="H13" s="130">
        <f t="shared" si="3"/>
        <v>229938</v>
      </c>
      <c r="I13" s="18">
        <f t="shared" si="3"/>
        <v>68158</v>
      </c>
      <c r="J13" s="18">
        <f t="shared" si="3"/>
        <v>0</v>
      </c>
      <c r="K13" s="18">
        <f t="shared" si="3"/>
        <v>298096</v>
      </c>
      <c r="L13" s="18">
        <f t="shared" si="3"/>
        <v>780</v>
      </c>
      <c r="M13" s="18">
        <f t="shared" si="3"/>
        <v>471579</v>
      </c>
      <c r="N13" s="131"/>
      <c r="P13" s="8"/>
    </row>
    <row r="14" spans="2:14" ht="12" customHeight="1" thickBot="1">
      <c r="B14" s="113" t="s">
        <v>8</v>
      </c>
      <c r="C14" s="5" t="s">
        <v>12</v>
      </c>
      <c r="D14" s="6">
        <v>0</v>
      </c>
      <c r="E14" s="132">
        <v>0</v>
      </c>
      <c r="F14" s="133">
        <v>0</v>
      </c>
      <c r="G14" s="18">
        <f>SUM(D14:F14)</f>
        <v>0</v>
      </c>
      <c r="H14" s="132">
        <v>0</v>
      </c>
      <c r="I14" s="7">
        <v>0</v>
      </c>
      <c r="J14" s="7">
        <v>51</v>
      </c>
      <c r="K14" s="18">
        <f>H14+I14+J14</f>
        <v>51</v>
      </c>
      <c r="L14" s="134">
        <v>0</v>
      </c>
      <c r="M14" s="135">
        <f>D14+F14+L14+K14</f>
        <v>51</v>
      </c>
      <c r="N14" s="119"/>
    </row>
    <row r="15" spans="2:14" ht="12" customHeight="1" thickBot="1">
      <c r="B15" s="113"/>
      <c r="C15" s="3" t="s">
        <v>6</v>
      </c>
      <c r="D15" s="1">
        <v>0</v>
      </c>
      <c r="E15" s="120">
        <v>0</v>
      </c>
      <c r="F15" s="121">
        <v>0</v>
      </c>
      <c r="G15" s="18">
        <f>SUM(D15:F15)</f>
        <v>0</v>
      </c>
      <c r="H15" s="120">
        <v>0</v>
      </c>
      <c r="I15" s="2">
        <v>0</v>
      </c>
      <c r="J15" s="123">
        <v>98331.5</v>
      </c>
      <c r="K15" s="18">
        <f>H15+I15+J15</f>
        <v>98331.5</v>
      </c>
      <c r="L15" s="122">
        <v>0</v>
      </c>
      <c r="M15" s="135">
        <f>D15+F15+L15+K15</f>
        <v>98331.5</v>
      </c>
      <c r="N15" s="119"/>
    </row>
    <row r="16" spans="2:14" ht="12" customHeight="1" thickBot="1">
      <c r="B16" s="113"/>
      <c r="C16" s="9" t="s">
        <v>7</v>
      </c>
      <c r="D16" s="10">
        <v>0</v>
      </c>
      <c r="E16" s="126">
        <v>0</v>
      </c>
      <c r="F16" s="127">
        <v>0</v>
      </c>
      <c r="G16" s="18">
        <f>SUM(D16:F16)</f>
        <v>0</v>
      </c>
      <c r="H16" s="126">
        <v>0</v>
      </c>
      <c r="I16" s="11">
        <v>0</v>
      </c>
      <c r="J16" s="136">
        <v>13.5</v>
      </c>
      <c r="K16" s="18">
        <f>H16+I16+J16</f>
        <v>13.5</v>
      </c>
      <c r="L16" s="128">
        <v>0</v>
      </c>
      <c r="M16" s="19">
        <f>D16+F16+L16+K16</f>
        <v>13.5</v>
      </c>
      <c r="N16" s="119"/>
    </row>
    <row r="17" spans="2:14" ht="13.5" thickBot="1">
      <c r="B17" s="113"/>
      <c r="C17" s="9" t="s">
        <v>8</v>
      </c>
      <c r="D17" s="10">
        <v>1307</v>
      </c>
      <c r="E17" s="126">
        <v>0</v>
      </c>
      <c r="F17" s="127">
        <v>0</v>
      </c>
      <c r="G17" s="18">
        <f>SUM(D17:F17)</f>
        <v>1307</v>
      </c>
      <c r="H17" s="126">
        <v>0</v>
      </c>
      <c r="I17" s="11">
        <v>0</v>
      </c>
      <c r="J17" s="11">
        <v>0</v>
      </c>
      <c r="K17" s="18">
        <f>H17+I17+J17</f>
        <v>0</v>
      </c>
      <c r="L17" s="128">
        <v>0</v>
      </c>
      <c r="M17" s="137">
        <f>D17+F17+L17+K17</f>
        <v>1307</v>
      </c>
      <c r="N17" s="138"/>
    </row>
    <row r="18" spans="2:13" ht="13.5" thickBot="1">
      <c r="B18" s="113"/>
      <c r="C18" s="18" t="s">
        <v>15</v>
      </c>
      <c r="D18" s="18">
        <f>SUM(D14:D17)</f>
        <v>1307</v>
      </c>
      <c r="E18" s="129">
        <v>0</v>
      </c>
      <c r="F18" s="129">
        <f aca="true" t="shared" si="4" ref="F18:M18">SUM(F14:F17)</f>
        <v>0</v>
      </c>
      <c r="G18" s="18">
        <f t="shared" si="4"/>
        <v>1307</v>
      </c>
      <c r="H18" s="130">
        <f t="shared" si="4"/>
        <v>0</v>
      </c>
      <c r="I18" s="18">
        <f t="shared" si="4"/>
        <v>0</v>
      </c>
      <c r="J18" s="18">
        <f t="shared" si="4"/>
        <v>98396</v>
      </c>
      <c r="K18" s="18">
        <f t="shared" si="4"/>
        <v>98396</v>
      </c>
      <c r="L18" s="18">
        <f t="shared" si="4"/>
        <v>0</v>
      </c>
      <c r="M18" s="18">
        <f t="shared" si="4"/>
        <v>99703</v>
      </c>
    </row>
    <row r="19" spans="2:16" ht="13.5" thickBot="1">
      <c r="B19" s="139" t="s">
        <v>9</v>
      </c>
      <c r="C19" s="18" t="s">
        <v>9</v>
      </c>
      <c r="D19" s="18">
        <v>0</v>
      </c>
      <c r="E19" s="129">
        <v>0</v>
      </c>
      <c r="F19" s="129">
        <v>1159</v>
      </c>
      <c r="G19" s="18">
        <f>SUM(D19:F19)</f>
        <v>1159</v>
      </c>
      <c r="H19" s="130">
        <v>15640</v>
      </c>
      <c r="I19" s="18">
        <v>0</v>
      </c>
      <c r="J19" s="18">
        <v>0</v>
      </c>
      <c r="K19" s="18">
        <f>H19+I19+J19</f>
        <v>15640</v>
      </c>
      <c r="L19" s="18">
        <v>0</v>
      </c>
      <c r="M19" s="18">
        <f>D19+F19+L19+K19</f>
        <v>16799</v>
      </c>
      <c r="P19" s="8"/>
    </row>
    <row r="20" spans="2:15" ht="13.5" thickBot="1">
      <c r="B20" s="139" t="s">
        <v>11</v>
      </c>
      <c r="C20" s="18" t="s">
        <v>11</v>
      </c>
      <c r="D20" s="18">
        <v>184</v>
      </c>
      <c r="E20" s="129">
        <v>0</v>
      </c>
      <c r="F20" s="129">
        <v>0</v>
      </c>
      <c r="G20" s="18">
        <f>SUM(D20:F20)</f>
        <v>184</v>
      </c>
      <c r="H20" s="130">
        <v>0</v>
      </c>
      <c r="I20" s="18">
        <v>0</v>
      </c>
      <c r="J20" s="18">
        <v>0</v>
      </c>
      <c r="K20" s="18">
        <f>H20+I20+J20</f>
        <v>0</v>
      </c>
      <c r="L20" s="18">
        <v>0</v>
      </c>
      <c r="M20" s="18">
        <f>D20+F20+L20+K20</f>
        <v>184</v>
      </c>
      <c r="O20" s="140"/>
    </row>
    <row r="21" spans="2:16" ht="12.75" customHeight="1" thickBot="1">
      <c r="B21" s="141" t="s">
        <v>16</v>
      </c>
      <c r="C21" s="142"/>
      <c r="D21" s="18">
        <f aca="true" t="shared" si="5" ref="D21:M21">D13+D18+D19+D20</f>
        <v>122789</v>
      </c>
      <c r="E21" s="18">
        <f t="shared" si="5"/>
        <v>278</v>
      </c>
      <c r="F21" s="129">
        <f t="shared" si="5"/>
        <v>52286</v>
      </c>
      <c r="G21" s="18">
        <f t="shared" si="5"/>
        <v>175353</v>
      </c>
      <c r="H21" s="130">
        <f t="shared" si="5"/>
        <v>245578</v>
      </c>
      <c r="I21" s="18">
        <f t="shared" si="5"/>
        <v>68158</v>
      </c>
      <c r="J21" s="18">
        <f t="shared" si="5"/>
        <v>98396</v>
      </c>
      <c r="K21" s="18">
        <f t="shared" si="5"/>
        <v>412132</v>
      </c>
      <c r="L21" s="18">
        <f t="shared" si="5"/>
        <v>780</v>
      </c>
      <c r="M21" s="18">
        <f t="shared" si="5"/>
        <v>588265</v>
      </c>
      <c r="O21" s="143"/>
      <c r="P21" s="8"/>
    </row>
    <row r="22" spans="2:14" ht="12.75">
      <c r="B22" s="22"/>
      <c r="C22" s="23"/>
      <c r="D22" s="14"/>
      <c r="E22" s="14"/>
      <c r="F22" s="14"/>
      <c r="G22" s="14"/>
      <c r="H22" s="14"/>
      <c r="I22" s="14"/>
      <c r="J22" s="14"/>
      <c r="K22" s="14"/>
      <c r="L22" s="14"/>
      <c r="M22" s="8"/>
      <c r="N22" s="144"/>
    </row>
    <row r="23" spans="2:14" ht="12.75">
      <c r="B23" s="78" t="s">
        <v>44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144"/>
    </row>
    <row r="24" spans="2:15" ht="12.7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140"/>
      <c r="O24" s="145"/>
    </row>
    <row r="25" ht="12.75">
      <c r="N25" s="140"/>
    </row>
    <row r="26" spans="3:13" ht="16.5"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ht="27.75" customHeight="1"/>
  </sheetData>
  <mergeCells count="17">
    <mergeCell ref="A1:N1"/>
    <mergeCell ref="H3:H5"/>
    <mergeCell ref="I3:I5"/>
    <mergeCell ref="J3:J5"/>
    <mergeCell ref="K3:K5"/>
    <mergeCell ref="L3:L5"/>
    <mergeCell ref="G3:G5"/>
    <mergeCell ref="D3:D5"/>
    <mergeCell ref="F3:F5"/>
    <mergeCell ref="B3:C5"/>
    <mergeCell ref="N22:N23"/>
    <mergeCell ref="M3:M5"/>
    <mergeCell ref="B21:C21"/>
    <mergeCell ref="B6:B13"/>
    <mergeCell ref="B14:B18"/>
    <mergeCell ref="E3:E5"/>
    <mergeCell ref="B23:M24"/>
  </mergeCells>
  <printOptions/>
  <pageMargins left="0.75" right="0.75" top="0.82" bottom="0.35" header="0.4921259845" footer="0.35"/>
  <pageSetup horizontalDpi="300" verticalDpi="300" orientation="landscape" paperSize="9" scale="90" r:id="rId1"/>
  <headerFooter alignWithMargins="0">
    <oddHeader>&amp;RPríloha č.2
k uzneseniu vlády SR
č. ................ /2007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MŽP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shadow</dc:creator>
  <cp:keywords/>
  <dc:description/>
  <cp:lastModifiedBy>Ing. Marián Zaťko</cp:lastModifiedBy>
  <cp:lastPrinted>2007-03-30T07:48:35Z</cp:lastPrinted>
  <dcterms:created xsi:type="dcterms:W3CDTF">2006-05-10T08:01:41Z</dcterms:created>
  <dcterms:modified xsi:type="dcterms:W3CDTF">2007-03-30T07:48:37Z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