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Priloha5_122010_str1" sheetId="1" r:id="rId1"/>
    <sheet name="Priloha5_122010_str2" sheetId="2" r:id="rId2"/>
  </sheets>
  <definedNames/>
  <calcPr fullCalcOnLoad="1"/>
</workbook>
</file>

<file path=xl/sharedStrings.xml><?xml version="1.0" encoding="utf-8"?>
<sst xmlns="http://schemas.openxmlformats.org/spreadsheetml/2006/main" count="149" uniqueCount="78">
  <si>
    <t>Čerpanie finančných prostriedkov ESR a spolufinancovania zo ŠR za rok 2010  za kapitolu MPSVR SR a PJ ESF</t>
  </si>
  <si>
    <t>Opatrenie</t>
  </si>
  <si>
    <t>kód prvku</t>
  </si>
  <si>
    <t>Kapitola  spolu (EU plus ŠR)</t>
  </si>
  <si>
    <t>Kapitola MPSVR SR spolu</t>
  </si>
  <si>
    <t>skutočnosť  2009</t>
  </si>
  <si>
    <t>schválený rozpočet 2010</t>
  </si>
  <si>
    <t>upravený rozpočet 2010</t>
  </si>
  <si>
    <t>skutočnosť 2010</t>
  </si>
  <si>
    <t xml:space="preserve">zdroj EU </t>
  </si>
  <si>
    <t>zdroj ŠR</t>
  </si>
  <si>
    <t xml:space="preserve">schválený rozpočet 2010 </t>
  </si>
  <si>
    <t>upravený rozpočet  2010</t>
  </si>
  <si>
    <t>SOP ĽZ</t>
  </si>
  <si>
    <t>06G0207</t>
  </si>
  <si>
    <t>06G0208</t>
  </si>
  <si>
    <t>06G0308</t>
  </si>
  <si>
    <t>06G0309</t>
  </si>
  <si>
    <t>06G0401</t>
  </si>
  <si>
    <t>06G0402</t>
  </si>
  <si>
    <t>06G0406</t>
  </si>
  <si>
    <t>06G0408</t>
  </si>
  <si>
    <t>06G0409</t>
  </si>
  <si>
    <t>06G040B</t>
  </si>
  <si>
    <t>06G040D</t>
  </si>
  <si>
    <t>SOP spolu</t>
  </si>
  <si>
    <t>JPD Cieľ 2</t>
  </si>
  <si>
    <t>06G0204</t>
  </si>
  <si>
    <t>06G0306</t>
  </si>
  <si>
    <t>06G0307</t>
  </si>
  <si>
    <t>06G0403</t>
  </si>
  <si>
    <t>06G0407</t>
  </si>
  <si>
    <t>JPD spolu</t>
  </si>
  <si>
    <t>EQUAL</t>
  </si>
  <si>
    <t>06G0206</t>
  </si>
  <si>
    <t>06G0303</t>
  </si>
  <si>
    <t>EQUAL spolu</t>
  </si>
  <si>
    <t>1. programové obdobie  2004-2007 celkom</t>
  </si>
  <si>
    <t>z toho: zdroje 1161 1162</t>
  </si>
  <si>
    <t>zdroje 1361 a 1362</t>
  </si>
  <si>
    <t>OP ZaSI</t>
  </si>
  <si>
    <t>06G1501</t>
  </si>
  <si>
    <t>06G1502</t>
  </si>
  <si>
    <t>06G15 spolu</t>
  </si>
  <si>
    <t>06G1601</t>
  </si>
  <si>
    <t>06G1602</t>
  </si>
  <si>
    <t>06G1603</t>
  </si>
  <si>
    <t>06G1604</t>
  </si>
  <si>
    <t>06G16 spolu</t>
  </si>
  <si>
    <t>06G1701</t>
  </si>
  <si>
    <t>06G1702</t>
  </si>
  <si>
    <t>06G17 spolu</t>
  </si>
  <si>
    <t>06G1801</t>
  </si>
  <si>
    <t>06G18 spolu</t>
  </si>
  <si>
    <t>07C0801</t>
  </si>
  <si>
    <t>07C0802</t>
  </si>
  <si>
    <t>07C0803</t>
  </si>
  <si>
    <t>07C08 spolu</t>
  </si>
  <si>
    <t>2. programové  obdobie 2007-2013 spolu</t>
  </si>
  <si>
    <t>z toho: zdroje 11T1, 11T2,11C5</t>
  </si>
  <si>
    <t>zdroje 13T1 a 13T2</t>
  </si>
  <si>
    <t>Celkom</t>
  </si>
  <si>
    <t xml:space="preserve">1. a 2. programové obdobie </t>
  </si>
  <si>
    <t>Čerpanie ESF za príspevkové organizácie v kapitole MPSVR SR</t>
  </si>
  <si>
    <t>Centrum vzdelávania MPSVR SR</t>
  </si>
  <si>
    <t>06G15  (11T+13T)</t>
  </si>
  <si>
    <t>06G16    (11T+13T)</t>
  </si>
  <si>
    <t>06G17 (11T+13T))</t>
  </si>
  <si>
    <t>07C08 (11T+13T)</t>
  </si>
  <si>
    <t>SPOLU</t>
  </si>
  <si>
    <t>Čerpanie celkom včítane PO</t>
  </si>
  <si>
    <t>zdroj ŠR/EIB</t>
  </si>
  <si>
    <t>z toho: zdroje 11T1, 11T2, 11C5</t>
  </si>
  <si>
    <t>Príloha č. 5/2</t>
  </si>
  <si>
    <t>Príloha č. 5/1</t>
  </si>
  <si>
    <t xml:space="preserve">Odbor platobnej jednotky ESF </t>
  </si>
  <si>
    <t>z toho: Platobná jednotka ESF spolu (EU plus ŠR)</t>
  </si>
  <si>
    <t>z toho: Platobná jednotka ESF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</si>
</sst>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_-* #,##0\ _S_k_-;\-* #,##0\ _S_k_-;_-* &quot;-&quot;??\ _S_k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/>
      <right/>
      <top style="thin"/>
      <bottom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9" fillId="0" borderId="6" applyNumberFormat="0" applyFill="0" applyAlignment="0" applyProtection="0"/>
    <xf numFmtId="0" fontId="23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7" fillId="19" borderId="9" applyNumberFormat="0" applyAlignment="0" applyProtection="0"/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4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43" fontId="4" fillId="24" borderId="0" xfId="0" applyNumberFormat="1" applyFont="1" applyFill="1" applyAlignment="1">
      <alignment/>
    </xf>
    <xf numFmtId="43" fontId="4" fillId="24" borderId="0" xfId="35" applyFont="1" applyFill="1" applyAlignment="1">
      <alignment/>
    </xf>
    <xf numFmtId="43" fontId="4" fillId="0" borderId="0" xfId="35" applyFont="1" applyAlignment="1">
      <alignment/>
    </xf>
    <xf numFmtId="0" fontId="4" fillId="24" borderId="0" xfId="0" applyFont="1" applyFill="1" applyAlignment="1">
      <alignment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43" fontId="4" fillId="0" borderId="0" xfId="0" applyNumberFormat="1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/>
    </xf>
    <xf numFmtId="172" fontId="4" fillId="0" borderId="16" xfId="0" applyNumberFormat="1" applyFont="1" applyBorder="1" applyAlignment="1">
      <alignment/>
    </xf>
    <xf numFmtId="172" fontId="4" fillId="0" borderId="17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172" fontId="4" fillId="0" borderId="19" xfId="0" applyNumberFormat="1" applyFont="1" applyBorder="1" applyAlignment="1">
      <alignment/>
    </xf>
    <xf numFmtId="172" fontId="4" fillId="0" borderId="17" xfId="35" applyNumberFormat="1" applyFont="1" applyBorder="1" applyAlignment="1">
      <alignment/>
    </xf>
    <xf numFmtId="172" fontId="4" fillId="0" borderId="20" xfId="35" applyNumberFormat="1" applyFont="1" applyFill="1" applyBorder="1" applyAlignment="1">
      <alignment/>
    </xf>
    <xf numFmtId="4" fontId="4" fillId="0" borderId="16" xfId="35" applyNumberFormat="1" applyFont="1" applyBorder="1" applyAlignment="1">
      <alignment/>
    </xf>
    <xf numFmtId="4" fontId="4" fillId="0" borderId="17" xfId="35" applyNumberFormat="1" applyFont="1" applyBorder="1" applyAlignment="1">
      <alignment/>
    </xf>
    <xf numFmtId="4" fontId="4" fillId="0" borderId="21" xfId="35" applyNumberFormat="1" applyFont="1" applyFill="1" applyBorder="1" applyAlignment="1">
      <alignment/>
    </xf>
    <xf numFmtId="0" fontId="4" fillId="24" borderId="22" xfId="0" applyFont="1" applyFill="1" applyBorder="1" applyAlignment="1">
      <alignment/>
    </xf>
    <xf numFmtId="172" fontId="4" fillId="0" borderId="23" xfId="0" applyNumberFormat="1" applyFont="1" applyBorder="1" applyAlignment="1">
      <alignment/>
    </xf>
    <xf numFmtId="172" fontId="4" fillId="0" borderId="24" xfId="0" applyNumberFormat="1" applyFont="1" applyBorder="1" applyAlignment="1">
      <alignment/>
    </xf>
    <xf numFmtId="172" fontId="4" fillId="0" borderId="24" xfId="35" applyNumberFormat="1" applyFont="1" applyBorder="1" applyAlignment="1">
      <alignment/>
    </xf>
    <xf numFmtId="172" fontId="4" fillId="0" borderId="25" xfId="35" applyNumberFormat="1" applyFont="1" applyFill="1" applyBorder="1" applyAlignment="1">
      <alignment/>
    </xf>
    <xf numFmtId="4" fontId="4" fillId="0" borderId="23" xfId="35" applyNumberFormat="1" applyFont="1" applyBorder="1" applyAlignment="1">
      <alignment/>
    </xf>
    <xf numFmtId="4" fontId="4" fillId="0" borderId="24" xfId="35" applyNumberFormat="1" applyFont="1" applyBorder="1" applyAlignment="1">
      <alignment/>
    </xf>
    <xf numFmtId="4" fontId="4" fillId="0" borderId="26" xfId="35" applyNumberFormat="1" applyFont="1" applyFill="1" applyBorder="1" applyAlignment="1">
      <alignment/>
    </xf>
    <xf numFmtId="172" fontId="4" fillId="0" borderId="27" xfId="0" applyNumberFormat="1" applyFont="1" applyBorder="1" applyAlignment="1">
      <alignment/>
    </xf>
    <xf numFmtId="172" fontId="4" fillId="0" borderId="28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172" fontId="4" fillId="0" borderId="30" xfId="35" applyNumberFormat="1" applyFont="1" applyBorder="1" applyAlignment="1">
      <alignment/>
    </xf>
    <xf numFmtId="172" fontId="4" fillId="0" borderId="31" xfId="35" applyNumberFormat="1" applyFont="1" applyFill="1" applyBorder="1" applyAlignment="1">
      <alignment/>
    </xf>
    <xf numFmtId="4" fontId="4" fillId="0" borderId="32" xfId="35" applyNumberFormat="1" applyFont="1" applyBorder="1" applyAlignment="1">
      <alignment/>
    </xf>
    <xf numFmtId="4" fontId="4" fillId="0" borderId="30" xfId="35" applyNumberFormat="1" applyFont="1" applyBorder="1" applyAlignment="1">
      <alignment/>
    </xf>
    <xf numFmtId="4" fontId="4" fillId="0" borderId="33" xfId="35" applyNumberFormat="1" applyFont="1" applyFill="1" applyBorder="1" applyAlignment="1">
      <alignment/>
    </xf>
    <xf numFmtId="172" fontId="6" fillId="0" borderId="34" xfId="0" applyNumberFormat="1" applyFont="1" applyBorder="1" applyAlignment="1">
      <alignment horizontal="right" vertical="center"/>
    </xf>
    <xf numFmtId="43" fontId="6" fillId="0" borderId="35" xfId="0" applyNumberFormat="1" applyFont="1" applyBorder="1" applyAlignment="1">
      <alignment vertical="center"/>
    </xf>
    <xf numFmtId="43" fontId="6" fillId="0" borderId="35" xfId="0" applyNumberFormat="1" applyFont="1" applyBorder="1" applyAlignment="1">
      <alignment horizontal="right" vertical="center"/>
    </xf>
    <xf numFmtId="43" fontId="6" fillId="0" borderId="36" xfId="0" applyNumberFormat="1" applyFont="1" applyBorder="1" applyAlignment="1">
      <alignment horizontal="right" vertical="center"/>
    </xf>
    <xf numFmtId="172" fontId="6" fillId="0" borderId="37" xfId="0" applyNumberFormat="1" applyFont="1" applyBorder="1" applyAlignment="1">
      <alignment horizontal="right" vertical="center"/>
    </xf>
    <xf numFmtId="172" fontId="6" fillId="0" borderId="38" xfId="0" applyNumberFormat="1" applyFont="1" applyFill="1" applyBorder="1" applyAlignment="1">
      <alignment horizontal="right" vertical="center"/>
    </xf>
    <xf numFmtId="4" fontId="6" fillId="0" borderId="34" xfId="0" applyNumberFormat="1" applyFont="1" applyBorder="1" applyAlignment="1">
      <alignment horizontal="right" vertical="center"/>
    </xf>
    <xf numFmtId="4" fontId="6" fillId="0" borderId="37" xfId="0" applyNumberFormat="1" applyFont="1" applyBorder="1" applyAlignment="1">
      <alignment horizontal="right" vertical="center"/>
    </xf>
    <xf numFmtId="4" fontId="6" fillId="0" borderId="39" xfId="0" applyNumberFormat="1" applyFont="1" applyFill="1" applyBorder="1" applyAlignment="1">
      <alignment horizontal="right" vertical="center"/>
    </xf>
    <xf numFmtId="43" fontId="4" fillId="0" borderId="17" xfId="0" applyNumberFormat="1" applyFont="1" applyBorder="1" applyAlignment="1">
      <alignment/>
    </xf>
    <xf numFmtId="43" fontId="4" fillId="0" borderId="21" xfId="0" applyNumberFormat="1" applyFont="1" applyBorder="1" applyAlignment="1">
      <alignment/>
    </xf>
    <xf numFmtId="43" fontId="4" fillId="0" borderId="24" xfId="0" applyNumberFormat="1" applyFont="1" applyBorder="1" applyAlignment="1">
      <alignment/>
    </xf>
    <xf numFmtId="43" fontId="4" fillId="0" borderId="26" xfId="0" applyNumberFormat="1" applyFont="1" applyBorder="1" applyAlignment="1">
      <alignment/>
    </xf>
    <xf numFmtId="172" fontId="4" fillId="0" borderId="40" xfId="35" applyNumberFormat="1" applyFont="1" applyFill="1" applyBorder="1" applyAlignment="1">
      <alignment/>
    </xf>
    <xf numFmtId="172" fontId="4" fillId="0" borderId="41" xfId="35" applyNumberFormat="1" applyFont="1" applyFill="1" applyBorder="1" applyAlignment="1">
      <alignment/>
    </xf>
    <xf numFmtId="4" fontId="4" fillId="0" borderId="40" xfId="35" applyNumberFormat="1" applyFont="1" applyFill="1" applyBorder="1" applyAlignment="1">
      <alignment/>
    </xf>
    <xf numFmtId="4" fontId="4" fillId="0" borderId="42" xfId="35" applyNumberFormat="1" applyFont="1" applyFill="1" applyBorder="1" applyAlignment="1">
      <alignment/>
    </xf>
    <xf numFmtId="172" fontId="4" fillId="0" borderId="30" xfId="0" applyNumberFormat="1" applyFont="1" applyBorder="1" applyAlignment="1">
      <alignment/>
    </xf>
    <xf numFmtId="43" fontId="4" fillId="0" borderId="11" xfId="0" applyNumberFormat="1" applyFont="1" applyBorder="1" applyAlignment="1">
      <alignment/>
    </xf>
    <xf numFmtId="43" fontId="4" fillId="0" borderId="14" xfId="0" applyNumberFormat="1" applyFont="1" applyBorder="1" applyAlignment="1">
      <alignment/>
    </xf>
    <xf numFmtId="43" fontId="6" fillId="0" borderId="35" xfId="0" applyNumberFormat="1" applyFont="1" applyBorder="1" applyAlignment="1">
      <alignment/>
    </xf>
    <xf numFmtId="43" fontId="6" fillId="0" borderId="36" xfId="0" applyNumberFormat="1" applyFont="1" applyBorder="1" applyAlignment="1">
      <alignment/>
    </xf>
    <xf numFmtId="172" fontId="6" fillId="0" borderId="35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/>
    </xf>
    <xf numFmtId="43" fontId="4" fillId="0" borderId="43" xfId="0" applyNumberFormat="1" applyFont="1" applyBorder="1" applyAlignment="1">
      <alignment/>
    </xf>
    <xf numFmtId="43" fontId="4" fillId="0" borderId="44" xfId="0" applyNumberFormat="1" applyFont="1" applyBorder="1" applyAlignment="1">
      <alignment/>
    </xf>
    <xf numFmtId="172" fontId="4" fillId="0" borderId="43" xfId="35" applyNumberFormat="1" applyFont="1" applyBorder="1" applyAlignment="1">
      <alignment/>
    </xf>
    <xf numFmtId="172" fontId="4" fillId="0" borderId="45" xfId="35" applyNumberFormat="1" applyFont="1" applyFill="1" applyBorder="1" applyAlignment="1">
      <alignment/>
    </xf>
    <xf numFmtId="4" fontId="4" fillId="0" borderId="46" xfId="35" applyNumberFormat="1" applyFont="1" applyFill="1" applyBorder="1" applyAlignment="1">
      <alignment/>
    </xf>
    <xf numFmtId="4" fontId="4" fillId="0" borderId="43" xfId="35" applyNumberFormat="1" applyFont="1" applyBorder="1" applyAlignment="1">
      <alignment/>
    </xf>
    <xf numFmtId="4" fontId="4" fillId="0" borderId="44" xfId="35" applyNumberFormat="1" applyFont="1" applyFill="1" applyBorder="1" applyAlignment="1">
      <alignment/>
    </xf>
    <xf numFmtId="4" fontId="4" fillId="0" borderId="30" xfId="0" applyNumberFormat="1" applyFont="1" applyBorder="1" applyAlignment="1">
      <alignment/>
    </xf>
    <xf numFmtId="4" fontId="4" fillId="0" borderId="32" xfId="0" applyNumberFormat="1" applyFont="1" applyBorder="1" applyAlignment="1">
      <alignment/>
    </xf>
    <xf numFmtId="43" fontId="4" fillId="0" borderId="30" xfId="0" applyNumberFormat="1" applyFont="1" applyBorder="1" applyAlignment="1">
      <alignment/>
    </xf>
    <xf numFmtId="43" fontId="4" fillId="0" borderId="33" xfId="0" applyNumberFormat="1" applyFont="1" applyBorder="1" applyAlignment="1">
      <alignment/>
    </xf>
    <xf numFmtId="4" fontId="4" fillId="0" borderId="32" xfId="35" applyNumberFormat="1" applyFont="1" applyFill="1" applyBorder="1" applyAlignment="1">
      <alignment/>
    </xf>
    <xf numFmtId="43" fontId="4" fillId="0" borderId="35" xfId="0" applyNumberFormat="1" applyFont="1" applyBorder="1" applyAlignment="1">
      <alignment/>
    </xf>
    <xf numFmtId="43" fontId="4" fillId="0" borderId="36" xfId="0" applyNumberFormat="1" applyFont="1" applyBorder="1" applyAlignment="1">
      <alignment/>
    </xf>
    <xf numFmtId="4" fontId="3" fillId="0" borderId="37" xfId="0" applyNumberFormat="1" applyFont="1" applyBorder="1" applyAlignment="1">
      <alignment horizontal="righ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43" fontId="3" fillId="0" borderId="37" xfId="0" applyNumberFormat="1" applyFont="1" applyBorder="1" applyAlignment="1">
      <alignment horizontal="center" vertical="center" wrapText="1"/>
    </xf>
    <xf numFmtId="43" fontId="3" fillId="0" borderId="39" xfId="0" applyNumberFormat="1" applyFont="1" applyBorder="1" applyAlignment="1">
      <alignment horizontal="center" vertical="center" wrapText="1"/>
    </xf>
    <xf numFmtId="172" fontId="6" fillId="0" borderId="37" xfId="0" applyNumberFormat="1" applyFont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4" fontId="6" fillId="0" borderId="34" xfId="0" applyNumberFormat="1" applyFont="1" applyBorder="1" applyAlignment="1">
      <alignment vertical="center"/>
    </xf>
    <xf numFmtId="4" fontId="6" fillId="0" borderId="37" xfId="0" applyNumberFormat="1" applyFont="1" applyBorder="1" applyAlignment="1">
      <alignment vertical="center"/>
    </xf>
    <xf numFmtId="4" fontId="6" fillId="0" borderId="39" xfId="0" applyNumberFormat="1" applyFont="1" applyFill="1" applyBorder="1" applyAlignment="1">
      <alignment vertical="center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43" fontId="4" fillId="0" borderId="17" xfId="0" applyNumberFormat="1" applyFont="1" applyBorder="1" applyAlignment="1">
      <alignment horizontal="center" vertical="center" wrapText="1"/>
    </xf>
    <xf numFmtId="43" fontId="4" fillId="0" borderId="21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4" fontId="4" fillId="0" borderId="47" xfId="0" applyNumberFormat="1" applyFont="1" applyFill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4" fontId="4" fillId="0" borderId="21" xfId="0" applyNumberFormat="1" applyFont="1" applyFill="1" applyBorder="1" applyAlignment="1">
      <alignment vertical="center"/>
    </xf>
    <xf numFmtId="4" fontId="4" fillId="0" borderId="48" xfId="0" applyNumberFormat="1" applyFont="1" applyBorder="1" applyAlignment="1">
      <alignment horizontal="right" vertical="center" wrapText="1"/>
    </xf>
    <xf numFmtId="4" fontId="4" fillId="0" borderId="49" xfId="0" applyNumberFormat="1" applyFont="1" applyBorder="1" applyAlignment="1">
      <alignment horizontal="right" vertical="center" wrapText="1"/>
    </xf>
    <xf numFmtId="43" fontId="4" fillId="0" borderId="48" xfId="0" applyNumberFormat="1" applyFont="1" applyBorder="1" applyAlignment="1">
      <alignment horizontal="center" vertical="center" wrapText="1"/>
    </xf>
    <xf numFmtId="43" fontId="4" fillId="0" borderId="50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vertical="center"/>
    </xf>
    <xf numFmtId="172" fontId="4" fillId="0" borderId="12" xfId="0" applyNumberFormat="1" applyFont="1" applyFill="1" applyBorder="1" applyAlignment="1">
      <alignment vertical="center"/>
    </xf>
    <xf numFmtId="4" fontId="4" fillId="0" borderId="51" xfId="0" applyNumberFormat="1" applyFont="1" applyFill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4" fillId="0" borderId="14" xfId="0" applyNumberFormat="1" applyFont="1" applyFill="1" applyBorder="1" applyAlignment="1">
      <alignment vertical="center"/>
    </xf>
    <xf numFmtId="4" fontId="4" fillId="0" borderId="17" xfId="0" applyNumberFormat="1" applyFont="1" applyBorder="1" applyAlignment="1">
      <alignment/>
    </xf>
    <xf numFmtId="4" fontId="4" fillId="0" borderId="43" xfId="35" applyNumberFormat="1" applyFont="1" applyBorder="1" applyAlignment="1">
      <alignment/>
    </xf>
    <xf numFmtId="4" fontId="4" fillId="0" borderId="45" xfId="35" applyNumberFormat="1" applyFont="1" applyFill="1" applyBorder="1" applyAlignment="1">
      <alignment/>
    </xf>
    <xf numFmtId="4" fontId="4" fillId="0" borderId="46" xfId="35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4" fontId="4" fillId="0" borderId="25" xfId="35" applyNumberFormat="1" applyFont="1" applyFill="1" applyBorder="1" applyAlignment="1">
      <alignment/>
    </xf>
    <xf numFmtId="4" fontId="6" fillId="0" borderId="24" xfId="0" applyNumberFormat="1" applyFont="1" applyBorder="1" applyAlignment="1">
      <alignment/>
    </xf>
    <xf numFmtId="43" fontId="6" fillId="0" borderId="18" xfId="0" applyNumberFormat="1" applyFont="1" applyBorder="1" applyAlignment="1">
      <alignment/>
    </xf>
    <xf numFmtId="43" fontId="6" fillId="0" borderId="19" xfId="0" applyNumberFormat="1" applyFont="1" applyBorder="1" applyAlignment="1">
      <alignment/>
    </xf>
    <xf numFmtId="4" fontId="6" fillId="0" borderId="43" xfId="35" applyNumberFormat="1" applyFont="1" applyBorder="1" applyAlignment="1">
      <alignment vertical="center" wrapText="1"/>
    </xf>
    <xf numFmtId="4" fontId="6" fillId="0" borderId="45" xfId="35" applyNumberFormat="1" applyFont="1" applyFill="1" applyBorder="1" applyAlignment="1">
      <alignment vertical="center" wrapText="1"/>
    </xf>
    <xf numFmtId="4" fontId="6" fillId="0" borderId="46" xfId="35" applyNumberFormat="1" applyFont="1" applyBorder="1" applyAlignment="1">
      <alignment vertical="center" wrapText="1"/>
    </xf>
    <xf numFmtId="4" fontId="6" fillId="0" borderId="44" xfId="35" applyNumberFormat="1" applyFont="1" applyFill="1" applyBorder="1" applyAlignment="1">
      <alignment vertical="center" wrapText="1"/>
    </xf>
    <xf numFmtId="43" fontId="4" fillId="0" borderId="52" xfId="0" applyNumberFormat="1" applyFont="1" applyBorder="1" applyAlignment="1">
      <alignment/>
    </xf>
    <xf numFmtId="43" fontId="4" fillId="0" borderId="53" xfId="0" applyNumberFormat="1" applyFont="1" applyBorder="1" applyAlignment="1">
      <alignment/>
    </xf>
    <xf numFmtId="4" fontId="4" fillId="0" borderId="5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53" xfId="0" applyNumberFormat="1" applyFont="1" applyBorder="1" applyAlignment="1">
      <alignment/>
    </xf>
    <xf numFmtId="4" fontId="4" fillId="24" borderId="24" xfId="35" applyNumberFormat="1" applyFont="1" applyFill="1" applyBorder="1" applyAlignment="1">
      <alignment/>
    </xf>
    <xf numFmtId="4" fontId="4" fillId="24" borderId="26" xfId="35" applyNumberFormat="1" applyFont="1" applyFill="1" applyBorder="1" applyAlignment="1">
      <alignment/>
    </xf>
    <xf numFmtId="43" fontId="6" fillId="0" borderId="52" xfId="0" applyNumberFormat="1" applyFont="1" applyBorder="1" applyAlignment="1">
      <alignment/>
    </xf>
    <xf numFmtId="43" fontId="6" fillId="0" borderId="53" xfId="0" applyNumberFormat="1" applyFont="1" applyBorder="1" applyAlignment="1">
      <alignment/>
    </xf>
    <xf numFmtId="4" fontId="6" fillId="0" borderId="24" xfId="35" applyNumberFormat="1" applyFont="1" applyBorder="1" applyAlignment="1">
      <alignment vertical="center"/>
    </xf>
    <xf numFmtId="4" fontId="6" fillId="0" borderId="25" xfId="35" applyNumberFormat="1" applyFont="1" applyFill="1" applyBorder="1" applyAlignment="1">
      <alignment vertical="center"/>
    </xf>
    <xf numFmtId="4" fontId="6" fillId="0" borderId="23" xfId="35" applyNumberFormat="1" applyFont="1" applyBorder="1" applyAlignment="1">
      <alignment vertical="center"/>
    </xf>
    <xf numFmtId="4" fontId="6" fillId="0" borderId="26" xfId="35" applyNumberFormat="1" applyFont="1" applyFill="1" applyBorder="1" applyAlignment="1">
      <alignment vertical="center"/>
    </xf>
    <xf numFmtId="4" fontId="6" fillId="0" borderId="11" xfId="0" applyNumberFormat="1" applyFont="1" applyBorder="1" applyAlignment="1">
      <alignment/>
    </xf>
    <xf numFmtId="43" fontId="6" fillId="0" borderId="10" xfId="0" applyNumberFormat="1" applyFont="1" applyBorder="1" applyAlignment="1">
      <alignment/>
    </xf>
    <xf numFmtId="43" fontId="6" fillId="0" borderId="54" xfId="0" applyNumberFormat="1" applyFont="1" applyBorder="1" applyAlignment="1">
      <alignment/>
    </xf>
    <xf numFmtId="4" fontId="6" fillId="0" borderId="30" xfId="35" applyNumberFormat="1" applyFont="1" applyBorder="1" applyAlignment="1">
      <alignment vertical="center"/>
    </xf>
    <xf numFmtId="4" fontId="6" fillId="0" borderId="31" xfId="35" applyNumberFormat="1" applyFont="1" applyFill="1" applyBorder="1" applyAlignment="1">
      <alignment vertical="center"/>
    </xf>
    <xf numFmtId="4" fontId="6" fillId="0" borderId="32" xfId="35" applyNumberFormat="1" applyFont="1" applyBorder="1" applyAlignment="1">
      <alignment vertical="center"/>
    </xf>
    <xf numFmtId="4" fontId="6" fillId="0" borderId="33" xfId="35" applyNumberFormat="1" applyFont="1" applyFill="1" applyBorder="1" applyAlignment="1">
      <alignment vertical="center"/>
    </xf>
    <xf numFmtId="172" fontId="4" fillId="0" borderId="17" xfId="0" applyNumberFormat="1" applyFont="1" applyBorder="1" applyAlignment="1">
      <alignment horizontal="right" vertical="center" wrapText="1"/>
    </xf>
    <xf numFmtId="172" fontId="4" fillId="0" borderId="11" xfId="0" applyNumberFormat="1" applyFont="1" applyBorder="1" applyAlignment="1">
      <alignment horizontal="right" vertical="center" wrapText="1"/>
    </xf>
    <xf numFmtId="4" fontId="4" fillId="0" borderId="48" xfId="35" applyNumberFormat="1" applyFont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172" fontId="5" fillId="0" borderId="48" xfId="0" applyNumberFormat="1" applyFont="1" applyFill="1" applyBorder="1" applyAlignment="1">
      <alignment horizontal="center" vertical="center" wrapText="1"/>
    </xf>
    <xf numFmtId="172" fontId="5" fillId="0" borderId="48" xfId="0" applyNumberFormat="1" applyFont="1" applyFill="1" applyBorder="1" applyAlignment="1">
      <alignment horizontal="right" vertical="center" wrapText="1"/>
    </xf>
    <xf numFmtId="4" fontId="6" fillId="0" borderId="48" xfId="0" applyNumberFormat="1" applyFont="1" applyBorder="1" applyAlignment="1">
      <alignment vertical="center"/>
    </xf>
    <xf numFmtId="4" fontId="6" fillId="0" borderId="55" xfId="0" applyNumberFormat="1" applyFont="1" applyFill="1" applyBorder="1" applyAlignment="1">
      <alignment vertical="center"/>
    </xf>
    <xf numFmtId="4" fontId="6" fillId="0" borderId="49" xfId="0" applyNumberFormat="1" applyFont="1" applyBorder="1" applyAlignment="1">
      <alignment vertical="center"/>
    </xf>
    <xf numFmtId="172" fontId="6" fillId="0" borderId="50" xfId="0" applyNumberFormat="1" applyFont="1" applyFill="1" applyBorder="1" applyAlignment="1">
      <alignment vertical="center"/>
    </xf>
    <xf numFmtId="0" fontId="5" fillId="24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3" fontId="5" fillId="0" borderId="0" xfId="0" applyNumberFormat="1" applyFont="1" applyFill="1" applyBorder="1" applyAlignment="1">
      <alignment horizontal="center" vertical="center" wrapText="1"/>
    </xf>
    <xf numFmtId="43" fontId="6" fillId="0" borderId="0" xfId="0" applyNumberFormat="1" applyFont="1" applyBorder="1" applyAlignment="1">
      <alignment vertical="center"/>
    </xf>
    <xf numFmtId="173" fontId="6" fillId="0" borderId="0" xfId="0" applyNumberFormat="1" applyFont="1" applyBorder="1" applyAlignment="1">
      <alignment vertical="center"/>
    </xf>
    <xf numFmtId="43" fontId="6" fillId="0" borderId="0" xfId="0" applyNumberFormat="1" applyFont="1" applyFill="1" applyBorder="1" applyAlignment="1">
      <alignment vertical="center"/>
    </xf>
    <xf numFmtId="173" fontId="6" fillId="0" borderId="17" xfId="0" applyNumberFormat="1" applyFont="1" applyBorder="1" applyAlignment="1">
      <alignment vertical="center"/>
    </xf>
    <xf numFmtId="43" fontId="4" fillId="0" borderId="17" xfId="0" applyNumberFormat="1" applyFont="1" applyBorder="1" applyAlignment="1">
      <alignment vertical="center"/>
    </xf>
    <xf numFmtId="43" fontId="6" fillId="0" borderId="17" xfId="0" applyNumberFormat="1" applyFont="1" applyBorder="1" applyAlignment="1">
      <alignment vertical="center"/>
    </xf>
    <xf numFmtId="4" fontId="6" fillId="0" borderId="17" xfId="0" applyNumberFormat="1" applyFont="1" applyBorder="1" applyAlignment="1">
      <alignment vertical="center"/>
    </xf>
    <xf numFmtId="173" fontId="6" fillId="0" borderId="24" xfId="0" applyNumberFormat="1" applyFont="1" applyBorder="1" applyAlignment="1">
      <alignment vertical="center"/>
    </xf>
    <xf numFmtId="43" fontId="4" fillId="0" borderId="24" xfId="0" applyNumberFormat="1" applyFont="1" applyBorder="1" applyAlignment="1">
      <alignment vertical="center"/>
    </xf>
    <xf numFmtId="43" fontId="6" fillId="0" borderId="24" xfId="0" applyNumberFormat="1" applyFont="1" applyBorder="1" applyAlignment="1">
      <alignment vertical="center"/>
    </xf>
    <xf numFmtId="4" fontId="6" fillId="0" borderId="24" xfId="0" applyNumberFormat="1" applyFont="1" applyBorder="1" applyAlignment="1">
      <alignment vertical="center"/>
    </xf>
    <xf numFmtId="173" fontId="6" fillId="0" borderId="43" xfId="0" applyNumberFormat="1" applyFont="1" applyBorder="1" applyAlignment="1">
      <alignment vertical="center"/>
    </xf>
    <xf numFmtId="43" fontId="4" fillId="0" borderId="43" xfId="0" applyNumberFormat="1" applyFont="1" applyBorder="1" applyAlignment="1">
      <alignment vertical="center"/>
    </xf>
    <xf numFmtId="43" fontId="6" fillId="0" borderId="43" xfId="0" applyNumberFormat="1" applyFont="1" applyBorder="1" applyAlignment="1">
      <alignment vertical="center"/>
    </xf>
    <xf numFmtId="4" fontId="6" fillId="0" borderId="43" xfId="0" applyNumberFormat="1" applyFont="1" applyBorder="1" applyAlignment="1">
      <alignment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4" fillId="0" borderId="21" xfId="35" applyNumberFormat="1" applyFont="1" applyBorder="1" applyAlignment="1">
      <alignment/>
    </xf>
    <xf numFmtId="4" fontId="4" fillId="0" borderId="26" xfId="35" applyNumberFormat="1" applyFont="1" applyBorder="1" applyAlignment="1">
      <alignment/>
    </xf>
    <xf numFmtId="4" fontId="4" fillId="0" borderId="33" xfId="35" applyNumberFormat="1" applyFont="1" applyBorder="1" applyAlignment="1">
      <alignment/>
    </xf>
    <xf numFmtId="4" fontId="6" fillId="0" borderId="39" xfId="0" applyNumberFormat="1" applyFont="1" applyBorder="1" applyAlignment="1">
      <alignment horizontal="right" vertical="center"/>
    </xf>
    <xf numFmtId="4" fontId="6" fillId="0" borderId="57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6" fillId="0" borderId="24" xfId="35" applyNumberFormat="1" applyFont="1" applyBorder="1" applyAlignment="1">
      <alignment wrapText="1"/>
    </xf>
    <xf numFmtId="4" fontId="6" fillId="0" borderId="26" xfId="35" applyNumberFormat="1" applyFont="1" applyBorder="1" applyAlignment="1">
      <alignment wrapText="1"/>
    </xf>
    <xf numFmtId="4" fontId="6" fillId="0" borderId="26" xfId="35" applyNumberFormat="1" applyFont="1" applyBorder="1" applyAlignment="1">
      <alignment vertical="center"/>
    </xf>
    <xf numFmtId="4" fontId="6" fillId="0" borderId="26" xfId="0" applyNumberFormat="1" applyFont="1" applyBorder="1" applyAlignment="1">
      <alignment vertical="center"/>
    </xf>
    <xf numFmtId="4" fontId="6" fillId="0" borderId="11" xfId="35" applyNumberFormat="1" applyFont="1" applyBorder="1" applyAlignment="1">
      <alignment vertical="center"/>
    </xf>
    <xf numFmtId="4" fontId="6" fillId="0" borderId="14" xfId="35" applyNumberFormat="1" applyFont="1" applyBorder="1" applyAlignment="1">
      <alignment vertical="center"/>
    </xf>
    <xf numFmtId="4" fontId="4" fillId="0" borderId="17" xfId="35" applyNumberFormat="1" applyFont="1" applyBorder="1" applyAlignment="1">
      <alignment vertical="center"/>
    </xf>
    <xf numFmtId="4" fontId="4" fillId="0" borderId="16" xfId="35" applyNumberFormat="1" applyFont="1" applyBorder="1" applyAlignment="1">
      <alignment vertical="center"/>
    </xf>
    <xf numFmtId="4" fontId="4" fillId="0" borderId="11" xfId="35" applyNumberFormat="1" applyFont="1" applyBorder="1" applyAlignment="1">
      <alignment/>
    </xf>
    <xf numFmtId="4" fontId="4" fillId="0" borderId="13" xfId="35" applyNumberFormat="1" applyFont="1" applyBorder="1" applyAlignment="1">
      <alignment/>
    </xf>
    <xf numFmtId="4" fontId="4" fillId="0" borderId="48" xfId="35" applyNumberFormat="1" applyFont="1" applyBorder="1" applyAlignment="1">
      <alignment/>
    </xf>
    <xf numFmtId="4" fontId="4" fillId="0" borderId="50" xfId="35" applyNumberFormat="1" applyFont="1" applyBorder="1" applyAlignment="1">
      <alignment/>
    </xf>
    <xf numFmtId="4" fontId="6" fillId="0" borderId="39" xfId="0" applyNumberFormat="1" applyFont="1" applyBorder="1" applyAlignment="1">
      <alignment vertical="center"/>
    </xf>
    <xf numFmtId="4" fontId="4" fillId="0" borderId="55" xfId="35" applyNumberFormat="1" applyFont="1" applyFill="1" applyBorder="1" applyAlignment="1">
      <alignment vertical="center"/>
    </xf>
    <xf numFmtId="4" fontId="4" fillId="0" borderId="49" xfId="35" applyNumberFormat="1" applyFont="1" applyBorder="1" applyAlignment="1">
      <alignment vertical="center"/>
    </xf>
    <xf numFmtId="4" fontId="4" fillId="0" borderId="20" xfId="35" applyNumberFormat="1" applyFont="1" applyFill="1" applyBorder="1" applyAlignment="1">
      <alignment vertical="center"/>
    </xf>
    <xf numFmtId="172" fontId="4" fillId="0" borderId="57" xfId="0" applyNumberFormat="1" applyFont="1" applyBorder="1" applyAlignment="1">
      <alignment/>
    </xf>
    <xf numFmtId="0" fontId="4" fillId="24" borderId="58" xfId="0" applyFont="1" applyFill="1" applyBorder="1" applyAlignment="1">
      <alignment/>
    </xf>
    <xf numFmtId="172" fontId="4" fillId="0" borderId="32" xfId="0" applyNumberFormat="1" applyFont="1" applyBorder="1" applyAlignment="1">
      <alignment/>
    </xf>
    <xf numFmtId="172" fontId="6" fillId="0" borderId="59" xfId="0" applyNumberFormat="1" applyFont="1" applyBorder="1" applyAlignment="1">
      <alignment horizontal="right" vertical="center"/>
    </xf>
    <xf numFmtId="172" fontId="4" fillId="0" borderId="60" xfId="0" applyNumberFormat="1" applyFont="1" applyBorder="1" applyAlignment="1">
      <alignment/>
    </xf>
    <xf numFmtId="172" fontId="4" fillId="0" borderId="61" xfId="0" applyNumberFormat="1" applyFont="1" applyBorder="1" applyAlignment="1">
      <alignment/>
    </xf>
    <xf numFmtId="172" fontId="4" fillId="0" borderId="16" xfId="0" applyNumberFormat="1" applyFont="1" applyBorder="1" applyAlignment="1">
      <alignment horizontal="right" vertical="center" wrapText="1"/>
    </xf>
    <xf numFmtId="172" fontId="4" fillId="0" borderId="21" xfId="0" applyNumberFormat="1" applyFont="1" applyBorder="1" applyAlignment="1">
      <alignment horizontal="right" vertical="center" wrapText="1"/>
    </xf>
    <xf numFmtId="172" fontId="4" fillId="0" borderId="13" xfId="0" applyNumberFormat="1" applyFont="1" applyBorder="1" applyAlignment="1">
      <alignment horizontal="right" vertical="center" wrapText="1"/>
    </xf>
    <xf numFmtId="172" fontId="4" fillId="0" borderId="14" xfId="0" applyNumberFormat="1" applyFont="1" applyBorder="1" applyAlignment="1">
      <alignment horizontal="right" vertical="center" wrapText="1"/>
    </xf>
    <xf numFmtId="172" fontId="5" fillId="0" borderId="50" xfId="0" applyNumberFormat="1" applyFont="1" applyFill="1" applyBorder="1" applyAlignment="1">
      <alignment horizontal="right" vertical="center" wrapText="1"/>
    </xf>
    <xf numFmtId="0" fontId="5" fillId="0" borderId="40" xfId="0" applyFont="1" applyBorder="1" applyAlignment="1">
      <alignment/>
    </xf>
    <xf numFmtId="4" fontId="6" fillId="0" borderId="37" xfId="0" applyNumberFormat="1" applyFont="1" applyFill="1" applyBorder="1" applyAlignment="1">
      <alignment vertical="center"/>
    </xf>
    <xf numFmtId="43" fontId="6" fillId="0" borderId="16" xfId="0" applyNumberFormat="1" applyFont="1" applyBorder="1" applyAlignment="1">
      <alignment vertical="center"/>
    </xf>
    <xf numFmtId="43" fontId="4" fillId="0" borderId="21" xfId="0" applyNumberFormat="1" applyFont="1" applyFill="1" applyBorder="1" applyAlignment="1">
      <alignment vertical="center"/>
    </xf>
    <xf numFmtId="43" fontId="6" fillId="0" borderId="23" xfId="0" applyNumberFormat="1" applyFont="1" applyBorder="1" applyAlignment="1">
      <alignment vertical="center"/>
    </xf>
    <xf numFmtId="43" fontId="4" fillId="0" borderId="26" xfId="0" applyNumberFormat="1" applyFont="1" applyFill="1" applyBorder="1" applyAlignment="1">
      <alignment vertical="center"/>
    </xf>
    <xf numFmtId="43" fontId="6" fillId="0" borderId="46" xfId="0" applyNumberFormat="1" applyFont="1" applyBorder="1" applyAlignment="1">
      <alignment vertical="center"/>
    </xf>
    <xf numFmtId="43" fontId="4" fillId="0" borderId="44" xfId="0" applyNumberFormat="1" applyFont="1" applyFill="1" applyBorder="1" applyAlignment="1">
      <alignment vertical="center"/>
    </xf>
    <xf numFmtId="4" fontId="6" fillId="0" borderId="34" xfId="0" applyNumberFormat="1" applyFont="1" applyFill="1" applyBorder="1" applyAlignment="1">
      <alignment horizontal="right" vertical="center"/>
    </xf>
    <xf numFmtId="4" fontId="4" fillId="0" borderId="26" xfId="0" applyNumberFormat="1" applyFont="1" applyFill="1" applyBorder="1" applyAlignment="1">
      <alignment vertical="center"/>
    </xf>
    <xf numFmtId="4" fontId="4" fillId="0" borderId="44" xfId="0" applyNumberFormat="1" applyFont="1" applyFill="1" applyBorder="1" applyAlignment="1">
      <alignment vertical="center"/>
    </xf>
    <xf numFmtId="4" fontId="4" fillId="0" borderId="47" xfId="35" applyNumberFormat="1" applyFont="1" applyBorder="1" applyAlignment="1">
      <alignment/>
    </xf>
    <xf numFmtId="4" fontId="4" fillId="0" borderId="62" xfId="35" applyNumberFormat="1" applyFont="1" applyBorder="1" applyAlignment="1">
      <alignment/>
    </xf>
    <xf numFmtId="4" fontId="4" fillId="0" borderId="63" xfId="35" applyNumberFormat="1" applyFont="1" applyBorder="1" applyAlignment="1">
      <alignment/>
    </xf>
    <xf numFmtId="4" fontId="6" fillId="0" borderId="56" xfId="0" applyNumberFormat="1" applyFont="1" applyBorder="1" applyAlignment="1">
      <alignment horizontal="right" vertical="center"/>
    </xf>
    <xf numFmtId="4" fontId="4" fillId="0" borderId="25" xfId="35" applyNumberFormat="1" applyFont="1" applyBorder="1" applyAlignment="1">
      <alignment/>
    </xf>
    <xf numFmtId="4" fontId="6" fillId="0" borderId="64" xfId="0" applyNumberFormat="1" applyFont="1" applyBorder="1" applyAlignment="1">
      <alignment horizontal="right" vertical="center"/>
    </xf>
    <xf numFmtId="4" fontId="4" fillId="0" borderId="47" xfId="0" applyNumberFormat="1" applyFont="1" applyBorder="1" applyAlignment="1">
      <alignment vertical="center"/>
    </xf>
    <xf numFmtId="4" fontId="4" fillId="0" borderId="51" xfId="0" applyNumberFormat="1" applyFont="1" applyBorder="1" applyAlignment="1">
      <alignment vertical="center"/>
    </xf>
    <xf numFmtId="4" fontId="6" fillId="0" borderId="65" xfId="35" applyNumberFormat="1" applyFont="1" applyBorder="1" applyAlignment="1">
      <alignment wrapText="1"/>
    </xf>
    <xf numFmtId="4" fontId="6" fillId="0" borderId="62" xfId="35" applyNumberFormat="1" applyFont="1" applyBorder="1" applyAlignment="1">
      <alignment vertical="center"/>
    </xf>
    <xf numFmtId="4" fontId="6" fillId="0" borderId="51" xfId="35" applyNumberFormat="1" applyFont="1" applyBorder="1" applyAlignment="1">
      <alignment vertical="center"/>
    </xf>
    <xf numFmtId="4" fontId="6" fillId="0" borderId="56" xfId="0" applyNumberFormat="1" applyFont="1" applyBorder="1" applyAlignment="1">
      <alignment vertical="center"/>
    </xf>
    <xf numFmtId="4" fontId="6" fillId="0" borderId="38" xfId="0" applyNumberFormat="1" applyFont="1" applyBorder="1" applyAlignment="1">
      <alignment vertical="center"/>
    </xf>
    <xf numFmtId="4" fontId="6" fillId="0" borderId="62" xfId="35" applyNumberFormat="1" applyFont="1" applyBorder="1" applyAlignment="1">
      <alignment wrapText="1"/>
    </xf>
    <xf numFmtId="4" fontId="6" fillId="0" borderId="62" xfId="0" applyNumberFormat="1" applyFont="1" applyBorder="1" applyAlignment="1">
      <alignment vertical="center"/>
    </xf>
    <xf numFmtId="0" fontId="6" fillId="24" borderId="56" xfId="0" applyFont="1" applyFill="1" applyBorder="1" applyAlignment="1">
      <alignment horizontal="center" vertical="center"/>
    </xf>
    <xf numFmtId="0" fontId="4" fillId="24" borderId="62" xfId="0" applyFont="1" applyFill="1" applyBorder="1" applyAlignment="1">
      <alignment/>
    </xf>
    <xf numFmtId="0" fontId="4" fillId="24" borderId="65" xfId="0" applyFont="1" applyFill="1" applyBorder="1" applyAlignment="1">
      <alignment/>
    </xf>
    <xf numFmtId="0" fontId="4" fillId="24" borderId="63" xfId="0" applyFont="1" applyFill="1" applyBorder="1" applyAlignment="1">
      <alignment/>
    </xf>
    <xf numFmtId="0" fontId="4" fillId="24" borderId="66" xfId="0" applyFont="1" applyFill="1" applyBorder="1" applyAlignment="1">
      <alignment/>
    </xf>
    <xf numFmtId="0" fontId="6" fillId="24" borderId="22" xfId="0" applyFont="1" applyFill="1" applyBorder="1" applyAlignment="1">
      <alignment vertical="center" wrapText="1"/>
    </xf>
    <xf numFmtId="0" fontId="6" fillId="24" borderId="22" xfId="0" applyFont="1" applyFill="1" applyBorder="1" applyAlignment="1">
      <alignment vertical="center"/>
    </xf>
    <xf numFmtId="0" fontId="6" fillId="24" borderId="67" xfId="0" applyFont="1" applyFill="1" applyBorder="1" applyAlignment="1">
      <alignment vertical="center"/>
    </xf>
    <xf numFmtId="0" fontId="5" fillId="24" borderId="55" xfId="0" applyFont="1" applyFill="1" applyBorder="1" applyAlignment="1">
      <alignment horizontal="center" vertical="center" wrapText="1"/>
    </xf>
    <xf numFmtId="4" fontId="6" fillId="0" borderId="68" xfId="0" applyNumberFormat="1" applyFont="1" applyBorder="1" applyAlignment="1">
      <alignment horizontal="right" vertical="center"/>
    </xf>
    <xf numFmtId="4" fontId="4" fillId="0" borderId="47" xfId="35" applyNumberFormat="1" applyFont="1" applyBorder="1" applyAlignment="1">
      <alignment vertical="center"/>
    </xf>
    <xf numFmtId="4" fontId="4" fillId="0" borderId="21" xfId="35" applyNumberFormat="1" applyFont="1" applyBorder="1" applyAlignment="1">
      <alignment vertical="center"/>
    </xf>
    <xf numFmtId="4" fontId="4" fillId="0" borderId="51" xfId="35" applyNumberFormat="1" applyFont="1" applyBorder="1" applyAlignment="1">
      <alignment vertical="center"/>
    </xf>
    <xf numFmtId="4" fontId="4" fillId="0" borderId="14" xfId="35" applyNumberFormat="1" applyFont="1" applyBorder="1" applyAlignment="1">
      <alignment/>
    </xf>
    <xf numFmtId="4" fontId="4" fillId="0" borderId="48" xfId="0" applyNumberFormat="1" applyFont="1" applyBorder="1" applyAlignment="1">
      <alignment vertical="center"/>
    </xf>
    <xf numFmtId="172" fontId="4" fillId="0" borderId="66" xfId="35" applyNumberFormat="1" applyFont="1" applyBorder="1" applyAlignment="1">
      <alignment/>
    </xf>
    <xf numFmtId="172" fontId="4" fillId="0" borderId="22" xfId="35" applyNumberFormat="1" applyFont="1" applyBorder="1" applyAlignment="1">
      <alignment/>
    </xf>
    <xf numFmtId="172" fontId="4" fillId="0" borderId="58" xfId="35" applyNumberFormat="1" applyFont="1" applyBorder="1" applyAlignment="1">
      <alignment/>
    </xf>
    <xf numFmtId="172" fontId="6" fillId="0" borderId="69" xfId="0" applyNumberFormat="1" applyFont="1" applyBorder="1" applyAlignment="1">
      <alignment horizontal="right" vertical="center"/>
    </xf>
    <xf numFmtId="172" fontId="4" fillId="0" borderId="66" xfId="35" applyNumberFormat="1" applyFont="1" applyFill="1" applyBorder="1" applyAlignment="1">
      <alignment/>
    </xf>
    <xf numFmtId="172" fontId="4" fillId="0" borderId="22" xfId="35" applyNumberFormat="1" applyFont="1" applyFill="1" applyBorder="1" applyAlignment="1">
      <alignment/>
    </xf>
    <xf numFmtId="172" fontId="4" fillId="0" borderId="67" xfId="35" applyNumberFormat="1" applyFont="1" applyFill="1" applyBorder="1" applyAlignment="1">
      <alignment/>
    </xf>
    <xf numFmtId="172" fontId="6" fillId="0" borderId="0" xfId="0" applyNumberFormat="1" applyFont="1" applyBorder="1" applyAlignment="1">
      <alignment horizontal="right" vertical="center"/>
    </xf>
    <xf numFmtId="172" fontId="4" fillId="0" borderId="67" xfId="35" applyNumberFormat="1" applyFont="1" applyBorder="1" applyAlignment="1">
      <alignment/>
    </xf>
    <xf numFmtId="172" fontId="6" fillId="0" borderId="0" xfId="0" applyNumberFormat="1" applyFont="1" applyBorder="1" applyAlignment="1">
      <alignment vertical="center"/>
    </xf>
    <xf numFmtId="172" fontId="4" fillId="0" borderId="66" xfId="0" applyNumberFormat="1" applyFont="1" applyBorder="1" applyAlignment="1">
      <alignment vertical="center"/>
    </xf>
    <xf numFmtId="172" fontId="4" fillId="0" borderId="67" xfId="0" applyNumberFormat="1" applyFont="1" applyBorder="1" applyAlignment="1">
      <alignment vertical="center"/>
    </xf>
    <xf numFmtId="172" fontId="4" fillId="0" borderId="15" xfId="35" applyNumberFormat="1" applyFont="1" applyBorder="1" applyAlignment="1">
      <alignment/>
    </xf>
    <xf numFmtId="172" fontId="6" fillId="0" borderId="15" xfId="35" applyNumberFormat="1" applyFont="1" applyBorder="1" applyAlignment="1">
      <alignment vertical="center" wrapText="1"/>
    </xf>
    <xf numFmtId="4" fontId="4" fillId="0" borderId="22" xfId="35" applyNumberFormat="1" applyFont="1" applyBorder="1" applyAlignment="1">
      <alignment/>
    </xf>
    <xf numFmtId="4" fontId="6" fillId="0" borderId="22" xfId="35" applyNumberFormat="1" applyFont="1" applyBorder="1" applyAlignment="1">
      <alignment vertical="center"/>
    </xf>
    <xf numFmtId="4" fontId="6" fillId="0" borderId="58" xfId="35" applyNumberFormat="1" applyFont="1" applyBorder="1" applyAlignment="1">
      <alignment vertical="center"/>
    </xf>
    <xf numFmtId="172" fontId="4" fillId="0" borderId="66" xfId="35" applyNumberFormat="1" applyFont="1" applyBorder="1" applyAlignment="1">
      <alignment vertical="center"/>
    </xf>
    <xf numFmtId="172" fontId="4" fillId="0" borderId="70" xfId="35" applyNumberFormat="1" applyFont="1" applyBorder="1" applyAlignment="1">
      <alignment vertical="center"/>
    </xf>
    <xf numFmtId="4" fontId="6" fillId="0" borderId="70" xfId="0" applyNumberFormat="1" applyFont="1" applyBorder="1" applyAlignment="1">
      <alignment vertical="center"/>
    </xf>
    <xf numFmtId="43" fontId="6" fillId="0" borderId="47" xfId="0" applyNumberFormat="1" applyFont="1" applyBorder="1" applyAlignment="1">
      <alignment vertical="center"/>
    </xf>
    <xf numFmtId="43" fontId="6" fillId="0" borderId="62" xfId="0" applyNumberFormat="1" applyFont="1" applyBorder="1" applyAlignment="1">
      <alignment vertical="center"/>
    </xf>
    <xf numFmtId="43" fontId="6" fillId="0" borderId="65" xfId="0" applyNumberFormat="1" applyFont="1" applyBorder="1" applyAlignment="1">
      <alignment vertical="center"/>
    </xf>
    <xf numFmtId="4" fontId="6" fillId="0" borderId="56" xfId="0" applyNumberFormat="1" applyFont="1" applyFill="1" applyBorder="1" applyAlignment="1">
      <alignment vertical="center"/>
    </xf>
    <xf numFmtId="173" fontId="6" fillId="0" borderId="41" xfId="0" applyNumberFormat="1" applyFont="1" applyBorder="1" applyAlignment="1">
      <alignment vertical="center"/>
    </xf>
    <xf numFmtId="0" fontId="4" fillId="24" borderId="47" xfId="0" applyFont="1" applyFill="1" applyBorder="1" applyAlignment="1">
      <alignment horizontal="center" vertical="center" wrapText="1"/>
    </xf>
    <xf numFmtId="0" fontId="4" fillId="24" borderId="62" xfId="0" applyFont="1" applyFill="1" applyBorder="1" applyAlignment="1">
      <alignment horizontal="center" vertical="center" wrapText="1"/>
    </xf>
    <xf numFmtId="0" fontId="6" fillId="24" borderId="63" xfId="0" applyFont="1" applyFill="1" applyBorder="1" applyAlignment="1">
      <alignment horizontal="center" vertical="center"/>
    </xf>
    <xf numFmtId="0" fontId="6" fillId="24" borderId="56" xfId="0" applyFont="1" applyFill="1" applyBorder="1" applyAlignment="1">
      <alignment horizontal="center" vertical="center" wrapText="1"/>
    </xf>
    <xf numFmtId="172" fontId="4" fillId="0" borderId="52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4" fontId="6" fillId="0" borderId="35" xfId="0" applyNumberFormat="1" applyFont="1" applyBorder="1" applyAlignment="1">
      <alignment horizontal="right"/>
    </xf>
    <xf numFmtId="4" fontId="4" fillId="0" borderId="71" xfId="0" applyNumberFormat="1" applyFont="1" applyBorder="1" applyAlignment="1">
      <alignment/>
    </xf>
    <xf numFmtId="4" fontId="4" fillId="0" borderId="35" xfId="0" applyNumberFormat="1" applyFont="1" applyBorder="1" applyAlignment="1">
      <alignment horizontal="right"/>
    </xf>
    <xf numFmtId="4" fontId="3" fillId="0" borderId="35" xfId="0" applyNumberFormat="1" applyFont="1" applyBorder="1" applyAlignment="1">
      <alignment horizontal="right" vertical="center" wrapText="1"/>
    </xf>
    <xf numFmtId="4" fontId="4" fillId="0" borderId="60" xfId="0" applyNumberFormat="1" applyFont="1" applyBorder="1" applyAlignment="1">
      <alignment horizontal="right" vertical="center" wrapText="1"/>
    </xf>
    <xf numFmtId="4" fontId="4" fillId="0" borderId="72" xfId="0" applyNumberFormat="1" applyFont="1" applyBorder="1" applyAlignment="1">
      <alignment horizontal="right" vertical="center" wrapText="1"/>
    </xf>
    <xf numFmtId="43" fontId="4" fillId="0" borderId="60" xfId="0" applyNumberFormat="1" applyFont="1" applyBorder="1" applyAlignment="1">
      <alignment/>
    </xf>
    <xf numFmtId="43" fontId="4" fillId="0" borderId="10" xfId="0" applyNumberFormat="1" applyFont="1" applyBorder="1" applyAlignment="1">
      <alignment/>
    </xf>
    <xf numFmtId="172" fontId="4" fillId="0" borderId="60" xfId="0" applyNumberFormat="1" applyFont="1" applyBorder="1" applyAlignment="1">
      <alignment horizontal="right"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172" fontId="5" fillId="0" borderId="72" xfId="0" applyNumberFormat="1" applyFont="1" applyFill="1" applyBorder="1" applyAlignment="1">
      <alignment horizontal="right" vertical="center" wrapText="1"/>
    </xf>
    <xf numFmtId="43" fontId="6" fillId="0" borderId="60" xfId="0" applyNumberFormat="1" applyFont="1" applyBorder="1" applyAlignment="1">
      <alignment vertical="center"/>
    </xf>
    <xf numFmtId="43" fontId="6" fillId="0" borderId="52" xfId="0" applyNumberFormat="1" applyFont="1" applyBorder="1" applyAlignment="1">
      <alignment vertical="center"/>
    </xf>
    <xf numFmtId="43" fontId="6" fillId="0" borderId="18" xfId="0" applyNumberFormat="1" applyFont="1" applyBorder="1" applyAlignment="1">
      <alignment vertical="center"/>
    </xf>
    <xf numFmtId="172" fontId="4" fillId="0" borderId="68" xfId="0" applyNumberFormat="1" applyFont="1" applyBorder="1" applyAlignment="1">
      <alignment/>
    </xf>
    <xf numFmtId="172" fontId="4" fillId="0" borderId="26" xfId="0" applyNumberFormat="1" applyFont="1" applyBorder="1" applyAlignment="1">
      <alignment/>
    </xf>
    <xf numFmtId="172" fontId="4" fillId="0" borderId="33" xfId="0" applyNumberFormat="1" applyFont="1" applyBorder="1" applyAlignment="1">
      <alignment/>
    </xf>
    <xf numFmtId="172" fontId="6" fillId="0" borderId="36" xfId="0" applyNumberFormat="1" applyFont="1" applyBorder="1" applyAlignment="1">
      <alignment horizontal="right" vertical="center"/>
    </xf>
    <xf numFmtId="4" fontId="4" fillId="0" borderId="27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33" xfId="0" applyNumberFormat="1" applyFont="1" applyBorder="1" applyAlignment="1">
      <alignment/>
    </xf>
    <xf numFmtId="4" fontId="3" fillId="0" borderId="56" xfId="0" applyNumberFormat="1" applyFont="1" applyBorder="1" applyAlignment="1">
      <alignment horizontal="right" vertical="center" wrapText="1"/>
    </xf>
    <xf numFmtId="4" fontId="3" fillId="0" borderId="39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Border="1" applyAlignment="1">
      <alignment horizontal="right" vertical="center" wrapText="1"/>
    </xf>
    <xf numFmtId="4" fontId="4" fillId="0" borderId="50" xfId="0" applyNumberFormat="1" applyFont="1" applyBorder="1" applyAlignment="1">
      <alignment horizontal="right" vertical="center" wrapText="1"/>
    </xf>
    <xf numFmtId="4" fontId="4" fillId="0" borderId="16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172" fontId="5" fillId="0" borderId="49" xfId="0" applyNumberFormat="1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72" fontId="4" fillId="0" borderId="21" xfId="0" applyNumberFormat="1" applyFont="1" applyFill="1" applyBorder="1" applyAlignment="1">
      <alignment vertical="center"/>
    </xf>
    <xf numFmtId="172" fontId="4" fillId="0" borderId="26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0" fontId="5" fillId="0" borderId="27" xfId="0" applyFont="1" applyBorder="1" applyAlignment="1">
      <alignment/>
    </xf>
    <xf numFmtId="172" fontId="5" fillId="0" borderId="42" xfId="0" applyNumberFormat="1" applyFont="1" applyBorder="1" applyAlignment="1">
      <alignment horizontal="right" vertical="center"/>
    </xf>
    <xf numFmtId="172" fontId="6" fillId="0" borderId="39" xfId="0" applyNumberFormat="1" applyFont="1" applyBorder="1" applyAlignment="1">
      <alignment horizontal="right" vertical="center"/>
    </xf>
    <xf numFmtId="43" fontId="6" fillId="0" borderId="28" xfId="0" applyNumberFormat="1" applyFont="1" applyBorder="1" applyAlignment="1">
      <alignment vertical="center"/>
    </xf>
    <xf numFmtId="173" fontId="6" fillId="0" borderId="40" xfId="0" applyNumberFormat="1" applyFont="1" applyBorder="1" applyAlignment="1">
      <alignment vertical="center"/>
    </xf>
    <xf numFmtId="43" fontId="6" fillId="0" borderId="40" xfId="0" applyNumberFormat="1" applyFont="1" applyBorder="1" applyAlignment="1">
      <alignment vertical="center"/>
    </xf>
    <xf numFmtId="43" fontId="6" fillId="0" borderId="42" xfId="0" applyNumberFormat="1" applyFont="1" applyFill="1" applyBorder="1" applyAlignment="1">
      <alignment vertical="center"/>
    </xf>
    <xf numFmtId="43" fontId="6" fillId="0" borderId="73" xfId="0" applyNumberFormat="1" applyFont="1" applyBorder="1" applyAlignment="1">
      <alignment vertical="center"/>
    </xf>
    <xf numFmtId="4" fontId="6" fillId="0" borderId="42" xfId="0" applyNumberFormat="1" applyFont="1" applyFill="1" applyBorder="1" applyAlignment="1">
      <alignment vertical="center"/>
    </xf>
    <xf numFmtId="4" fontId="6" fillId="0" borderId="40" xfId="0" applyNumberFormat="1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4" fontId="6" fillId="0" borderId="25" xfId="0" applyNumberFormat="1" applyFont="1" applyBorder="1" applyAlignment="1">
      <alignment vertical="center"/>
    </xf>
    <xf numFmtId="4" fontId="6" fillId="0" borderId="45" xfId="0" applyNumberFormat="1" applyFont="1" applyBorder="1" applyAlignment="1">
      <alignment vertical="center"/>
    </xf>
    <xf numFmtId="4" fontId="6" fillId="0" borderId="41" xfId="0" applyNumberFormat="1" applyFont="1" applyBorder="1" applyAlignment="1">
      <alignment vertical="center"/>
    </xf>
    <xf numFmtId="4" fontId="6" fillId="0" borderId="38" xfId="0" applyNumberFormat="1" applyFont="1" applyFill="1" applyBorder="1" applyAlignment="1">
      <alignment vertical="center"/>
    </xf>
    <xf numFmtId="4" fontId="6" fillId="0" borderId="66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6" fillId="0" borderId="15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6" fillId="0" borderId="59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3" fontId="4" fillId="0" borderId="21" xfId="35" applyFont="1" applyFill="1" applyBorder="1" applyAlignment="1">
      <alignment horizontal="right" vertical="center"/>
    </xf>
    <xf numFmtId="43" fontId="4" fillId="0" borderId="50" xfId="35" applyFont="1" applyFill="1" applyBorder="1" applyAlignment="1">
      <alignment horizontal="right" vertical="center"/>
    </xf>
    <xf numFmtId="0" fontId="5" fillId="0" borderId="5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/>
    </xf>
    <xf numFmtId="43" fontId="5" fillId="0" borderId="74" xfId="35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4" fillId="24" borderId="64" xfId="0" applyFont="1" applyFill="1" applyBorder="1" applyAlignment="1">
      <alignment horizontal="center" vertical="center"/>
    </xf>
    <xf numFmtId="0" fontId="4" fillId="24" borderId="73" xfId="0" applyFont="1" applyFill="1" applyBorder="1" applyAlignment="1">
      <alignment horizontal="center" vertical="center"/>
    </xf>
    <xf numFmtId="0" fontId="4" fillId="24" borderId="77" xfId="0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4" fontId="6" fillId="0" borderId="68" xfId="35" applyNumberFormat="1" applyFont="1" applyFill="1" applyBorder="1" applyAlignment="1">
      <alignment vertical="center"/>
    </xf>
    <xf numFmtId="4" fontId="6" fillId="0" borderId="42" xfId="35" applyNumberFormat="1" applyFont="1" applyFill="1" applyBorder="1" applyAlignment="1">
      <alignment vertical="center"/>
    </xf>
    <xf numFmtId="43" fontId="6" fillId="0" borderId="79" xfId="35" applyFont="1" applyBorder="1" applyAlignment="1">
      <alignment vertical="center"/>
    </xf>
    <xf numFmtId="43" fontId="6" fillId="0" borderId="55" xfId="35" applyFont="1" applyBorder="1" applyAlignment="1">
      <alignment vertical="center"/>
    </xf>
    <xf numFmtId="43" fontId="6" fillId="0" borderId="57" xfId="35" applyFont="1" applyBorder="1" applyAlignment="1">
      <alignment vertical="center"/>
    </xf>
    <xf numFmtId="43" fontId="6" fillId="0" borderId="48" xfId="35" applyFont="1" applyBorder="1" applyAlignment="1">
      <alignment vertical="center"/>
    </xf>
    <xf numFmtId="43" fontId="6" fillId="0" borderId="78" xfId="35" applyFont="1" applyBorder="1" applyAlignment="1">
      <alignment vertical="center"/>
    </xf>
    <xf numFmtId="43" fontId="6" fillId="0" borderId="29" xfId="35" applyFont="1" applyBorder="1" applyAlignment="1">
      <alignment vertical="center"/>
    </xf>
    <xf numFmtId="4" fontId="6" fillId="0" borderId="69" xfId="35" applyNumberFormat="1" applyFont="1" applyBorder="1" applyAlignment="1">
      <alignment vertical="center"/>
    </xf>
    <xf numFmtId="4" fontId="6" fillId="0" borderId="70" xfId="35" applyNumberFormat="1" applyFont="1" applyBorder="1" applyAlignment="1">
      <alignment vertical="center"/>
    </xf>
    <xf numFmtId="4" fontId="6" fillId="0" borderId="57" xfId="35" applyNumberFormat="1" applyFont="1" applyBorder="1" applyAlignment="1">
      <alignment vertical="center"/>
    </xf>
    <xf numFmtId="4" fontId="6" fillId="0" borderId="40" xfId="35" applyNumberFormat="1" applyFont="1" applyBorder="1" applyAlignment="1">
      <alignment vertical="center"/>
    </xf>
    <xf numFmtId="4" fontId="6" fillId="0" borderId="80" xfId="35" applyNumberFormat="1" applyFont="1" applyBorder="1" applyAlignment="1">
      <alignment vertical="center"/>
    </xf>
    <xf numFmtId="4" fontId="6" fillId="0" borderId="27" xfId="35" applyNumberFormat="1" applyFont="1" applyBorder="1" applyAlignment="1">
      <alignment vertical="center"/>
    </xf>
    <xf numFmtId="4" fontId="6" fillId="0" borderId="48" xfId="35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3" fontId="6" fillId="0" borderId="69" xfId="35" applyFont="1" applyBorder="1" applyAlignment="1">
      <alignment vertical="center"/>
    </xf>
    <xf numFmtId="43" fontId="6" fillId="0" borderId="0" xfId="35" applyFont="1" applyBorder="1" applyAlignment="1">
      <alignment vertical="center"/>
    </xf>
    <xf numFmtId="0" fontId="6" fillId="0" borderId="64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4" fontId="8" fillId="0" borderId="68" xfId="35" applyNumberFormat="1" applyFont="1" applyFill="1" applyBorder="1" applyAlignment="1">
      <alignment vertical="center"/>
    </xf>
    <xf numFmtId="4" fontId="8" fillId="0" borderId="50" xfId="35" applyNumberFormat="1" applyFont="1" applyFill="1" applyBorder="1" applyAlignment="1">
      <alignment vertical="center"/>
    </xf>
    <xf numFmtId="4" fontId="6" fillId="0" borderId="81" xfId="35" applyNumberFormat="1" applyFont="1" applyBorder="1" applyAlignment="1">
      <alignment vertical="center"/>
    </xf>
    <xf numFmtId="4" fontId="6" fillId="0" borderId="28" xfId="35" applyNumberFormat="1" applyFont="1" applyBorder="1" applyAlignment="1">
      <alignment vertical="center"/>
    </xf>
    <xf numFmtId="4" fontId="6" fillId="0" borderId="81" xfId="35" applyNumberFormat="1" applyFont="1" applyFill="1" applyBorder="1" applyAlignment="1">
      <alignment vertical="center"/>
    </xf>
    <xf numFmtId="4" fontId="6" fillId="0" borderId="28" xfId="35" applyNumberFormat="1" applyFont="1" applyFill="1" applyBorder="1" applyAlignment="1">
      <alignment vertical="center"/>
    </xf>
    <xf numFmtId="4" fontId="6" fillId="0" borderId="78" xfId="35" applyNumberFormat="1" applyFont="1" applyFill="1" applyBorder="1" applyAlignment="1">
      <alignment vertical="center"/>
    </xf>
    <xf numFmtId="4" fontId="6" fillId="0" borderId="29" xfId="35" applyNumberFormat="1" applyFont="1" applyFill="1" applyBorder="1" applyAlignment="1">
      <alignment vertical="center"/>
    </xf>
    <xf numFmtId="4" fontId="6" fillId="0" borderId="64" xfId="35" applyNumberFormat="1" applyFont="1" applyBorder="1" applyAlignment="1">
      <alignment horizontal="right" vertical="center"/>
    </xf>
    <xf numFmtId="4" fontId="6" fillId="0" borderId="73" xfId="35" applyNumberFormat="1" applyFont="1" applyBorder="1" applyAlignment="1">
      <alignment horizontal="right" vertical="center"/>
    </xf>
    <xf numFmtId="4" fontId="6" fillId="0" borderId="68" xfId="35" applyNumberFormat="1" applyFont="1" applyBorder="1" applyAlignment="1">
      <alignment horizontal="right" vertical="center"/>
    </xf>
    <xf numFmtId="4" fontId="6" fillId="0" borderId="50" xfId="35" applyNumberFormat="1" applyFont="1" applyBorder="1" applyAlignment="1">
      <alignment horizontal="right" vertical="center"/>
    </xf>
    <xf numFmtId="4" fontId="6" fillId="0" borderId="57" xfId="35" applyNumberFormat="1" applyFont="1" applyBorder="1" applyAlignment="1">
      <alignment horizontal="right" vertical="center"/>
    </xf>
    <xf numFmtId="4" fontId="6" fillId="0" borderId="48" xfId="35" applyNumberFormat="1" applyFont="1" applyBorder="1" applyAlignment="1">
      <alignment horizontal="right" vertical="center"/>
    </xf>
    <xf numFmtId="4" fontId="6" fillId="0" borderId="40" xfId="35" applyNumberFormat="1" applyFont="1" applyBorder="1" applyAlignment="1">
      <alignment horizontal="right" vertical="center"/>
    </xf>
    <xf numFmtId="4" fontId="6" fillId="0" borderId="42" xfId="35" applyNumberFormat="1" applyFont="1" applyBorder="1" applyAlignment="1">
      <alignment horizontal="right" vertical="center"/>
    </xf>
    <xf numFmtId="0" fontId="0" fillId="0" borderId="5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y 2" xfId="35"/>
    <cellStyle name="Dobrá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A1">
      <selection activeCell="G6" sqref="G6:G7"/>
    </sheetView>
  </sheetViews>
  <sheetFormatPr defaultColWidth="9.140625" defaultRowHeight="12.75"/>
  <cols>
    <col min="2" max="2" width="10.7109375" style="0" customWidth="1"/>
    <col min="3" max="3" width="13.57421875" style="0" customWidth="1"/>
    <col min="4" max="4" width="14.140625" style="0" customWidth="1"/>
    <col min="5" max="5" width="13.421875" style="0" customWidth="1"/>
    <col min="6" max="6" width="14.7109375" style="0" customWidth="1"/>
    <col min="7" max="7" width="12.28125" style="0" customWidth="1"/>
    <col min="8" max="8" width="8.00390625" style="0" customWidth="1"/>
    <col min="9" max="9" width="7.8515625" style="0" customWidth="1"/>
    <col min="10" max="10" width="9.28125" style="0" customWidth="1"/>
    <col min="11" max="11" width="14.8515625" style="0" customWidth="1"/>
    <col min="12" max="12" width="13.140625" style="0" customWidth="1"/>
    <col min="13" max="13" width="13.7109375" style="0" customWidth="1"/>
    <col min="14" max="14" width="13.140625" style="0" customWidth="1"/>
    <col min="15" max="15" width="12.57421875" style="0" customWidth="1"/>
    <col min="16" max="16" width="14.8515625" style="0" customWidth="1"/>
    <col min="17" max="17" width="13.28125" style="0" customWidth="1"/>
    <col min="18" max="18" width="14.421875" style="0" customWidth="1"/>
  </cols>
  <sheetData>
    <row r="1" ht="12.75">
      <c r="R1" s="3" t="s">
        <v>74</v>
      </c>
    </row>
    <row r="2" spans="1:2" ht="12.75">
      <c r="A2" s="1" t="s">
        <v>75</v>
      </c>
      <c r="B2" s="2"/>
    </row>
    <row r="3" spans="6:18" ht="12.75">
      <c r="F3" s="4" t="s">
        <v>0</v>
      </c>
      <c r="G3" s="5"/>
      <c r="K3" s="5"/>
      <c r="L3" s="6"/>
      <c r="M3" s="7"/>
      <c r="N3" s="7"/>
      <c r="O3" s="8"/>
      <c r="P3" s="2"/>
      <c r="Q3" s="2"/>
      <c r="R3" s="2"/>
    </row>
    <row r="4" spans="2:18" ht="13.5" thickBot="1">
      <c r="B4" s="9"/>
      <c r="C4" s="10"/>
      <c r="D4" s="10"/>
      <c r="E4" s="10"/>
      <c r="F4" s="10"/>
      <c r="G4" s="10"/>
      <c r="H4" s="10"/>
      <c r="I4" s="10"/>
      <c r="J4" s="10"/>
      <c r="N4" s="5"/>
      <c r="Q4" s="11"/>
      <c r="R4" s="12"/>
    </row>
    <row r="5" spans="1:18" ht="13.5" thickBot="1">
      <c r="A5" s="357" t="s">
        <v>1</v>
      </c>
      <c r="B5" s="360" t="s">
        <v>2</v>
      </c>
      <c r="C5" s="363" t="s">
        <v>3</v>
      </c>
      <c r="D5" s="364"/>
      <c r="E5" s="364"/>
      <c r="F5" s="365"/>
      <c r="G5" s="364" t="s">
        <v>76</v>
      </c>
      <c r="H5" s="364"/>
      <c r="I5" s="364"/>
      <c r="J5" s="365"/>
      <c r="K5" s="366" t="s">
        <v>4</v>
      </c>
      <c r="L5" s="344"/>
      <c r="M5" s="344"/>
      <c r="N5" s="344"/>
      <c r="O5" s="344"/>
      <c r="P5" s="344"/>
      <c r="Q5" s="344"/>
      <c r="R5" s="367"/>
    </row>
    <row r="6" spans="1:18" ht="12.75">
      <c r="A6" s="358"/>
      <c r="B6" s="361"/>
      <c r="C6" s="375" t="s">
        <v>5</v>
      </c>
      <c r="D6" s="345" t="s">
        <v>6</v>
      </c>
      <c r="E6" s="345" t="s">
        <v>7</v>
      </c>
      <c r="F6" s="347" t="s">
        <v>8</v>
      </c>
      <c r="G6" s="373" t="s">
        <v>5</v>
      </c>
      <c r="H6" s="345" t="s">
        <v>6</v>
      </c>
      <c r="I6" s="345" t="s">
        <v>7</v>
      </c>
      <c r="J6" s="347" t="s">
        <v>8</v>
      </c>
      <c r="K6" s="349" t="s">
        <v>9</v>
      </c>
      <c r="L6" s="349"/>
      <c r="M6" s="349"/>
      <c r="N6" s="349"/>
      <c r="O6" s="353" t="s">
        <v>10</v>
      </c>
      <c r="P6" s="349"/>
      <c r="Q6" s="349"/>
      <c r="R6" s="354"/>
    </row>
    <row r="7" spans="1:18" ht="23.25" thickBot="1">
      <c r="A7" s="359"/>
      <c r="B7" s="362"/>
      <c r="C7" s="376"/>
      <c r="D7" s="346"/>
      <c r="E7" s="346"/>
      <c r="F7" s="371"/>
      <c r="G7" s="374"/>
      <c r="H7" s="372"/>
      <c r="I7" s="372"/>
      <c r="J7" s="348"/>
      <c r="K7" s="13" t="s">
        <v>5</v>
      </c>
      <c r="L7" s="14" t="s">
        <v>11</v>
      </c>
      <c r="M7" s="14" t="s">
        <v>12</v>
      </c>
      <c r="N7" s="15" t="s">
        <v>8</v>
      </c>
      <c r="O7" s="16" t="s">
        <v>5</v>
      </c>
      <c r="P7" s="14" t="s">
        <v>6</v>
      </c>
      <c r="Q7" s="14" t="s">
        <v>12</v>
      </c>
      <c r="R7" s="17" t="s">
        <v>8</v>
      </c>
    </row>
    <row r="8" spans="1:18" ht="12.75">
      <c r="A8" s="355" t="s">
        <v>13</v>
      </c>
      <c r="B8" s="18" t="s">
        <v>14</v>
      </c>
      <c r="C8" s="19">
        <v>2146046.6</v>
      </c>
      <c r="D8" s="20">
        <f>SUM(L8+P8)</f>
        <v>0</v>
      </c>
      <c r="E8" s="200">
        <f aca="true" t="shared" si="0" ref="E8:F18">SUM(M8+Q8)</f>
        <v>1160791.1</v>
      </c>
      <c r="F8" s="297">
        <f t="shared" si="0"/>
        <v>1149841</v>
      </c>
      <c r="G8" s="204">
        <v>0</v>
      </c>
      <c r="H8" s="204"/>
      <c r="I8" s="204"/>
      <c r="J8" s="205"/>
      <c r="K8" s="252">
        <v>1714800.16</v>
      </c>
      <c r="L8" s="23">
        <v>0</v>
      </c>
      <c r="M8" s="23">
        <v>926421.29</v>
      </c>
      <c r="N8" s="24">
        <v>919872.8</v>
      </c>
      <c r="O8" s="25">
        <v>431246.44</v>
      </c>
      <c r="P8" s="26">
        <v>0</v>
      </c>
      <c r="Q8" s="26">
        <v>234369.81</v>
      </c>
      <c r="R8" s="27">
        <v>229968.2</v>
      </c>
    </row>
    <row r="9" spans="1:18" ht="12.75">
      <c r="A9" s="355"/>
      <c r="B9" s="28" t="s">
        <v>15</v>
      </c>
      <c r="C9" s="29">
        <v>2791777.65</v>
      </c>
      <c r="D9" s="30">
        <f aca="true" t="shared" si="1" ref="D9:E24">SUM(L9+P9)</f>
        <v>0</v>
      </c>
      <c r="E9" s="30">
        <f t="shared" si="0"/>
        <v>0</v>
      </c>
      <c r="F9" s="298">
        <f t="shared" si="0"/>
        <v>0</v>
      </c>
      <c r="G9" s="21">
        <v>0</v>
      </c>
      <c r="H9" s="21"/>
      <c r="I9" s="21"/>
      <c r="J9" s="22"/>
      <c r="K9" s="253">
        <v>2233482</v>
      </c>
      <c r="L9" s="31">
        <v>0</v>
      </c>
      <c r="M9" s="31">
        <v>0</v>
      </c>
      <c r="N9" s="32">
        <v>0</v>
      </c>
      <c r="O9" s="33">
        <v>558295.65</v>
      </c>
      <c r="P9" s="34">
        <v>0</v>
      </c>
      <c r="Q9" s="34">
        <v>0</v>
      </c>
      <c r="R9" s="35">
        <v>0</v>
      </c>
    </row>
    <row r="10" spans="1:18" ht="12.75">
      <c r="A10" s="355"/>
      <c r="B10" s="28" t="s">
        <v>16</v>
      </c>
      <c r="C10" s="29">
        <v>356458.99</v>
      </c>
      <c r="D10" s="30">
        <f t="shared" si="1"/>
        <v>0</v>
      </c>
      <c r="E10" s="30">
        <f t="shared" si="0"/>
        <v>238424.3</v>
      </c>
      <c r="F10" s="298">
        <f t="shared" si="0"/>
        <v>0</v>
      </c>
      <c r="G10" s="21">
        <v>0</v>
      </c>
      <c r="H10" s="21"/>
      <c r="I10" s="21"/>
      <c r="J10" s="22"/>
      <c r="K10" s="253">
        <v>267344.18</v>
      </c>
      <c r="L10" s="31">
        <v>0</v>
      </c>
      <c r="M10" s="31">
        <v>178815.75</v>
      </c>
      <c r="N10" s="32">
        <v>0</v>
      </c>
      <c r="O10" s="33">
        <v>89114.81</v>
      </c>
      <c r="P10" s="34">
        <v>0</v>
      </c>
      <c r="Q10" s="34">
        <v>59608.55</v>
      </c>
      <c r="R10" s="35">
        <v>0</v>
      </c>
    </row>
    <row r="11" spans="1:18" ht="12.75">
      <c r="A11" s="355"/>
      <c r="B11" s="28" t="s">
        <v>17</v>
      </c>
      <c r="C11" s="29">
        <v>350879.48</v>
      </c>
      <c r="D11" s="30">
        <f t="shared" si="1"/>
        <v>0</v>
      </c>
      <c r="E11" s="30">
        <f t="shared" si="0"/>
        <v>120015.72</v>
      </c>
      <c r="F11" s="298">
        <f t="shared" si="0"/>
        <v>120015.72</v>
      </c>
      <c r="G11" s="21">
        <v>0</v>
      </c>
      <c r="H11" s="21"/>
      <c r="I11" s="21"/>
      <c r="J11" s="22"/>
      <c r="K11" s="253">
        <v>263159.58</v>
      </c>
      <c r="L11" s="31">
        <v>0</v>
      </c>
      <c r="M11" s="31">
        <v>90011.78</v>
      </c>
      <c r="N11" s="32">
        <v>90011.78</v>
      </c>
      <c r="O11" s="33">
        <v>87719.9</v>
      </c>
      <c r="P11" s="34">
        <v>0</v>
      </c>
      <c r="Q11" s="34">
        <v>30003.94</v>
      </c>
      <c r="R11" s="35">
        <v>30003.94</v>
      </c>
    </row>
    <row r="12" spans="1:18" ht="12.75">
      <c r="A12" s="355"/>
      <c r="B12" s="28" t="s">
        <v>18</v>
      </c>
      <c r="C12" s="29">
        <v>2963218.5599999996</v>
      </c>
      <c r="D12" s="30">
        <f t="shared" si="1"/>
        <v>0</v>
      </c>
      <c r="E12" s="30">
        <f t="shared" si="0"/>
        <v>0</v>
      </c>
      <c r="F12" s="298">
        <f t="shared" si="0"/>
        <v>0</v>
      </c>
      <c r="G12" s="21">
        <v>0</v>
      </c>
      <c r="H12" s="21"/>
      <c r="I12" s="21"/>
      <c r="J12" s="22"/>
      <c r="K12" s="253">
        <v>2222535.61</v>
      </c>
      <c r="L12" s="31">
        <v>0</v>
      </c>
      <c r="M12" s="31">
        <v>0</v>
      </c>
      <c r="N12" s="32">
        <v>0</v>
      </c>
      <c r="O12" s="33">
        <v>740682.95</v>
      </c>
      <c r="P12" s="34">
        <v>0</v>
      </c>
      <c r="Q12" s="34">
        <v>0</v>
      </c>
      <c r="R12" s="35">
        <v>0</v>
      </c>
    </row>
    <row r="13" spans="1:18" ht="12.75">
      <c r="A13" s="355"/>
      <c r="B13" s="28" t="s">
        <v>19</v>
      </c>
      <c r="C13" s="29">
        <v>1901927.8</v>
      </c>
      <c r="D13" s="30">
        <f t="shared" si="1"/>
        <v>0</v>
      </c>
      <c r="E13" s="30">
        <f t="shared" si="0"/>
        <v>3264687.33</v>
      </c>
      <c r="F13" s="298">
        <f t="shared" si="0"/>
        <v>0</v>
      </c>
      <c r="G13" s="21">
        <v>1679076.3599999999</v>
      </c>
      <c r="H13" s="21"/>
      <c r="I13" s="21"/>
      <c r="J13" s="22"/>
      <c r="K13" s="253">
        <v>1530104.29</v>
      </c>
      <c r="L13" s="31">
        <v>0</v>
      </c>
      <c r="M13" s="31">
        <v>1842975.68</v>
      </c>
      <c r="N13" s="32">
        <v>0</v>
      </c>
      <c r="O13" s="33">
        <v>371823.51</v>
      </c>
      <c r="P13" s="34">
        <v>0</v>
      </c>
      <c r="Q13" s="34">
        <v>1421711.65</v>
      </c>
      <c r="R13" s="35">
        <v>0</v>
      </c>
    </row>
    <row r="14" spans="1:18" ht="12.75">
      <c r="A14" s="355"/>
      <c r="B14" s="28" t="s">
        <v>20</v>
      </c>
      <c r="C14" s="29">
        <v>810472.98</v>
      </c>
      <c r="D14" s="30">
        <f t="shared" si="1"/>
        <v>0</v>
      </c>
      <c r="E14" s="30">
        <f t="shared" si="0"/>
        <v>0</v>
      </c>
      <c r="F14" s="298">
        <f t="shared" si="0"/>
        <v>0</v>
      </c>
      <c r="G14" s="21">
        <v>810472.98</v>
      </c>
      <c r="H14" s="21"/>
      <c r="I14" s="21"/>
      <c r="J14" s="22"/>
      <c r="K14" s="253">
        <v>608851.87</v>
      </c>
      <c r="L14" s="31">
        <v>0</v>
      </c>
      <c r="M14" s="31">
        <v>0</v>
      </c>
      <c r="N14" s="32">
        <v>0</v>
      </c>
      <c r="O14" s="33">
        <v>201621.11</v>
      </c>
      <c r="P14" s="34">
        <v>0</v>
      </c>
      <c r="Q14" s="34">
        <v>0</v>
      </c>
      <c r="R14" s="35">
        <v>0</v>
      </c>
    </row>
    <row r="15" spans="1:18" ht="12.75">
      <c r="A15" s="355"/>
      <c r="B15" s="28" t="s">
        <v>21</v>
      </c>
      <c r="C15" s="29">
        <v>15375031.360000001</v>
      </c>
      <c r="D15" s="30">
        <f t="shared" si="1"/>
        <v>0</v>
      </c>
      <c r="E15" s="30">
        <f t="shared" si="0"/>
        <v>149.59</v>
      </c>
      <c r="F15" s="298">
        <f t="shared" si="0"/>
        <v>149.59</v>
      </c>
      <c r="G15" s="21">
        <v>1539320.3299999998</v>
      </c>
      <c r="H15" s="21"/>
      <c r="I15" s="21"/>
      <c r="J15" s="22"/>
      <c r="K15" s="253">
        <v>12305994.89</v>
      </c>
      <c r="L15" s="31">
        <v>0</v>
      </c>
      <c r="M15" s="31">
        <v>0</v>
      </c>
      <c r="N15" s="32">
        <v>0</v>
      </c>
      <c r="O15" s="33">
        <v>3069036.47</v>
      </c>
      <c r="P15" s="34">
        <v>0</v>
      </c>
      <c r="Q15" s="34">
        <v>149.59</v>
      </c>
      <c r="R15" s="35">
        <v>149.59</v>
      </c>
    </row>
    <row r="16" spans="1:18" ht="12.75">
      <c r="A16" s="355"/>
      <c r="B16" s="28" t="s">
        <v>22</v>
      </c>
      <c r="C16" s="29">
        <v>23547991.93</v>
      </c>
      <c r="D16" s="30">
        <f t="shared" si="1"/>
        <v>0</v>
      </c>
      <c r="E16" s="30">
        <f t="shared" si="0"/>
        <v>8.49</v>
      </c>
      <c r="F16" s="298">
        <f t="shared" si="0"/>
        <v>8.49</v>
      </c>
      <c r="G16" s="21">
        <v>4589960.11</v>
      </c>
      <c r="H16" s="21"/>
      <c r="I16" s="21"/>
      <c r="J16" s="22"/>
      <c r="K16" s="253">
        <v>17691163.89</v>
      </c>
      <c r="L16" s="31">
        <v>0</v>
      </c>
      <c r="M16" s="31">
        <v>6.35</v>
      </c>
      <c r="N16" s="32">
        <v>6.35</v>
      </c>
      <c r="O16" s="33">
        <v>5856828.04</v>
      </c>
      <c r="P16" s="34">
        <v>0</v>
      </c>
      <c r="Q16" s="34">
        <v>2.14</v>
      </c>
      <c r="R16" s="35">
        <v>2.14</v>
      </c>
    </row>
    <row r="17" spans="1:18" ht="12.75">
      <c r="A17" s="355"/>
      <c r="B17" s="28" t="s">
        <v>23</v>
      </c>
      <c r="C17" s="29">
        <v>2088515.5099999998</v>
      </c>
      <c r="D17" s="30">
        <f t="shared" si="1"/>
        <v>0</v>
      </c>
      <c r="E17" s="30">
        <f t="shared" si="0"/>
        <v>2336187.4</v>
      </c>
      <c r="F17" s="298">
        <f t="shared" si="0"/>
        <v>2336187.4</v>
      </c>
      <c r="G17" s="21">
        <v>0</v>
      </c>
      <c r="H17" s="21"/>
      <c r="I17" s="21"/>
      <c r="J17" s="22"/>
      <c r="K17" s="253">
        <v>1670812.41</v>
      </c>
      <c r="L17" s="31">
        <v>0</v>
      </c>
      <c r="M17" s="31">
        <v>1868949.9</v>
      </c>
      <c r="N17" s="32">
        <v>1868949.9</v>
      </c>
      <c r="O17" s="33">
        <v>417703.1</v>
      </c>
      <c r="P17" s="34">
        <v>0</v>
      </c>
      <c r="Q17" s="34">
        <v>467237.5</v>
      </c>
      <c r="R17" s="35">
        <v>467237.5</v>
      </c>
    </row>
    <row r="18" spans="1:18" ht="13.5" thickBot="1">
      <c r="A18" s="355"/>
      <c r="B18" s="201" t="s">
        <v>24</v>
      </c>
      <c r="C18" s="202">
        <v>481.31</v>
      </c>
      <c r="D18" s="61">
        <f t="shared" si="1"/>
        <v>0</v>
      </c>
      <c r="E18" s="61">
        <f t="shared" si="0"/>
        <v>0</v>
      </c>
      <c r="F18" s="299">
        <f t="shared" si="0"/>
        <v>0</v>
      </c>
      <c r="G18" s="37">
        <v>0</v>
      </c>
      <c r="H18" s="37"/>
      <c r="I18" s="37"/>
      <c r="J18" s="38"/>
      <c r="K18" s="254">
        <v>360.98</v>
      </c>
      <c r="L18" s="39">
        <v>0</v>
      </c>
      <c r="M18" s="39">
        <v>0</v>
      </c>
      <c r="N18" s="40">
        <v>0</v>
      </c>
      <c r="O18" s="41">
        <v>120.33</v>
      </c>
      <c r="P18" s="42">
        <v>0</v>
      </c>
      <c r="Q18" s="42">
        <v>0</v>
      </c>
      <c r="R18" s="43">
        <v>0</v>
      </c>
    </row>
    <row r="19" spans="1:18" ht="13.5" thickBot="1">
      <c r="A19" s="356"/>
      <c r="B19" s="237" t="s">
        <v>25</v>
      </c>
      <c r="C19" s="44">
        <f>SUM(C8:C18)</f>
        <v>52332802.17</v>
      </c>
      <c r="D19" s="66">
        <f>SUM(D8:D18)</f>
        <v>0</v>
      </c>
      <c r="E19" s="66">
        <f>SUM(E8:E18)</f>
        <v>7120263.93</v>
      </c>
      <c r="F19" s="300">
        <f>SUM(F8:F18)</f>
        <v>3606202.2</v>
      </c>
      <c r="G19" s="66">
        <f>SUM(G8:G18)</f>
        <v>8618829.780000001</v>
      </c>
      <c r="H19" s="45"/>
      <c r="I19" s="46"/>
      <c r="J19" s="47"/>
      <c r="K19" s="255">
        <f>SUM(K8:K18)</f>
        <v>40508609.85999999</v>
      </c>
      <c r="L19" s="48">
        <f aca="true" t="shared" si="2" ref="L19:R19">SUM(L8:L18)</f>
        <v>0</v>
      </c>
      <c r="M19" s="48">
        <f t="shared" si="2"/>
        <v>4907180.75</v>
      </c>
      <c r="N19" s="49">
        <f t="shared" si="2"/>
        <v>2878840.83</v>
      </c>
      <c r="O19" s="50">
        <f t="shared" si="2"/>
        <v>11824192.309999999</v>
      </c>
      <c r="P19" s="51">
        <f t="shared" si="2"/>
        <v>0</v>
      </c>
      <c r="Q19" s="51">
        <f t="shared" si="2"/>
        <v>2213083.1799999997</v>
      </c>
      <c r="R19" s="52">
        <f t="shared" si="2"/>
        <v>727361.37</v>
      </c>
    </row>
    <row r="20" spans="1:18" ht="12.75">
      <c r="A20" s="368" t="s">
        <v>26</v>
      </c>
      <c r="B20" s="18" t="s">
        <v>27</v>
      </c>
      <c r="C20" s="36">
        <v>507195.16000000003</v>
      </c>
      <c r="D20" s="37">
        <f t="shared" si="1"/>
        <v>0</v>
      </c>
      <c r="E20" s="37">
        <f t="shared" si="1"/>
        <v>25.599999999999998</v>
      </c>
      <c r="F20" s="38"/>
      <c r="G20" s="204"/>
      <c r="H20" s="53"/>
      <c r="I20" s="53"/>
      <c r="J20" s="54"/>
      <c r="K20" s="256">
        <v>253597.57</v>
      </c>
      <c r="L20" s="23">
        <v>0</v>
      </c>
      <c r="M20" s="23">
        <v>21.31</v>
      </c>
      <c r="N20" s="24">
        <v>0</v>
      </c>
      <c r="O20" s="25">
        <v>253597.59</v>
      </c>
      <c r="P20" s="26">
        <v>0</v>
      </c>
      <c r="Q20" s="26">
        <v>4.29</v>
      </c>
      <c r="R20" s="27">
        <v>0</v>
      </c>
    </row>
    <row r="21" spans="1:18" ht="12.75">
      <c r="A21" s="369"/>
      <c r="B21" s="238" t="s">
        <v>28</v>
      </c>
      <c r="C21" s="29">
        <v>0</v>
      </c>
      <c r="D21" s="30">
        <f>SUM(L21+P21)</f>
        <v>0</v>
      </c>
      <c r="E21" s="30">
        <f>SUM(M21+Q21)</f>
        <v>39986.07000000001</v>
      </c>
      <c r="F21" s="298"/>
      <c r="G21" s="281"/>
      <c r="H21" s="55"/>
      <c r="I21" s="55"/>
      <c r="J21" s="56"/>
      <c r="K21" s="257">
        <v>0</v>
      </c>
      <c r="L21" s="31">
        <v>0</v>
      </c>
      <c r="M21" s="57">
        <v>19992.83</v>
      </c>
      <c r="N21" s="58">
        <v>0</v>
      </c>
      <c r="O21" s="33">
        <v>0</v>
      </c>
      <c r="P21" s="34">
        <v>0</v>
      </c>
      <c r="Q21" s="59">
        <v>19993.24</v>
      </c>
      <c r="R21" s="60">
        <v>0</v>
      </c>
    </row>
    <row r="22" spans="1:18" ht="12.75">
      <c r="A22" s="369"/>
      <c r="B22" s="238" t="s">
        <v>29</v>
      </c>
      <c r="C22" s="29">
        <v>96505.33</v>
      </c>
      <c r="D22" s="30">
        <f t="shared" si="1"/>
        <v>0</v>
      </c>
      <c r="E22" s="30">
        <f t="shared" si="1"/>
        <v>0</v>
      </c>
      <c r="F22" s="298"/>
      <c r="G22" s="281"/>
      <c r="H22" s="55"/>
      <c r="I22" s="55"/>
      <c r="J22" s="56"/>
      <c r="K22" s="257">
        <v>48252.62</v>
      </c>
      <c r="L22" s="31">
        <v>0</v>
      </c>
      <c r="M22" s="31">
        <v>0</v>
      </c>
      <c r="N22" s="32">
        <v>0</v>
      </c>
      <c r="O22" s="33">
        <v>48252.71</v>
      </c>
      <c r="P22" s="34">
        <v>0</v>
      </c>
      <c r="Q22" s="34">
        <v>0</v>
      </c>
      <c r="R22" s="35">
        <v>0</v>
      </c>
    </row>
    <row r="23" spans="1:18" ht="12.75">
      <c r="A23" s="369"/>
      <c r="B23" s="238" t="s">
        <v>30</v>
      </c>
      <c r="C23" s="29">
        <v>5124530.21</v>
      </c>
      <c r="D23" s="30">
        <f t="shared" si="1"/>
        <v>0</v>
      </c>
      <c r="E23" s="30">
        <f t="shared" si="1"/>
        <v>0</v>
      </c>
      <c r="F23" s="298"/>
      <c r="G23" s="281"/>
      <c r="H23" s="55"/>
      <c r="I23" s="55"/>
      <c r="J23" s="56"/>
      <c r="K23" s="257">
        <v>2562837.04</v>
      </c>
      <c r="L23" s="31">
        <v>0</v>
      </c>
      <c r="M23" s="31">
        <v>0</v>
      </c>
      <c r="N23" s="32">
        <v>0</v>
      </c>
      <c r="O23" s="33">
        <v>2561693.17</v>
      </c>
      <c r="P23" s="34">
        <v>0</v>
      </c>
      <c r="Q23" s="34">
        <v>0</v>
      </c>
      <c r="R23" s="35">
        <v>0</v>
      </c>
    </row>
    <row r="24" spans="1:18" ht="13.5" thickBot="1">
      <c r="A24" s="369"/>
      <c r="B24" s="201" t="s">
        <v>31</v>
      </c>
      <c r="C24" s="202">
        <v>9224860.4</v>
      </c>
      <c r="D24" s="61">
        <f t="shared" si="1"/>
        <v>0</v>
      </c>
      <c r="E24" s="61">
        <f t="shared" si="1"/>
        <v>73006.58</v>
      </c>
      <c r="F24" s="299"/>
      <c r="G24" s="282"/>
      <c r="H24" s="62"/>
      <c r="I24" s="62"/>
      <c r="J24" s="63"/>
      <c r="K24" s="258">
        <v>4639427.32</v>
      </c>
      <c r="L24" s="39">
        <v>0</v>
      </c>
      <c r="M24" s="39">
        <v>36584</v>
      </c>
      <c r="N24" s="40">
        <v>0</v>
      </c>
      <c r="O24" s="41">
        <v>4585433.08</v>
      </c>
      <c r="P24" s="42">
        <v>0</v>
      </c>
      <c r="Q24" s="42">
        <v>36422.58</v>
      </c>
      <c r="R24" s="43">
        <v>0</v>
      </c>
    </row>
    <row r="25" spans="1:18" ht="13.5" thickBot="1">
      <c r="A25" s="370"/>
      <c r="B25" s="237" t="s">
        <v>32</v>
      </c>
      <c r="C25" s="50">
        <f aca="true" t="shared" si="3" ref="C25:F28">SUM(K25+O25)</f>
        <v>14953091.100000001</v>
      </c>
      <c r="D25" s="51">
        <f t="shared" si="3"/>
        <v>0</v>
      </c>
      <c r="E25" s="51">
        <f t="shared" si="3"/>
        <v>113018.25</v>
      </c>
      <c r="F25" s="178">
        <f t="shared" si="3"/>
        <v>0</v>
      </c>
      <c r="G25" s="283"/>
      <c r="H25" s="64"/>
      <c r="I25" s="64"/>
      <c r="J25" s="65"/>
      <c r="K25" s="259">
        <f>SUM(K20:K24)</f>
        <v>7504114.550000001</v>
      </c>
      <c r="L25" s="48">
        <f aca="true" t="shared" si="4" ref="L25:R25">SUM(L20:L24)</f>
        <v>0</v>
      </c>
      <c r="M25" s="48">
        <f t="shared" si="4"/>
        <v>56598.14</v>
      </c>
      <c r="N25" s="49">
        <f t="shared" si="4"/>
        <v>0</v>
      </c>
      <c r="O25" s="50">
        <f t="shared" si="4"/>
        <v>7448976.55</v>
      </c>
      <c r="P25" s="51">
        <f t="shared" si="4"/>
        <v>0</v>
      </c>
      <c r="Q25" s="51">
        <f t="shared" si="4"/>
        <v>56420.11</v>
      </c>
      <c r="R25" s="52">
        <f t="shared" si="4"/>
        <v>0</v>
      </c>
    </row>
    <row r="26" spans="1:18" ht="12.75">
      <c r="A26" s="404" t="s">
        <v>33</v>
      </c>
      <c r="B26" s="239" t="s">
        <v>34</v>
      </c>
      <c r="C26" s="301">
        <f t="shared" si="3"/>
        <v>3963901.46</v>
      </c>
      <c r="D26" s="67">
        <f t="shared" si="3"/>
        <v>0</v>
      </c>
      <c r="E26" s="67">
        <f t="shared" si="3"/>
        <v>3834237.88</v>
      </c>
      <c r="F26" s="302">
        <f t="shared" si="3"/>
        <v>2678.01</v>
      </c>
      <c r="G26" s="67"/>
      <c r="H26" s="68"/>
      <c r="I26" s="68"/>
      <c r="J26" s="69"/>
      <c r="K26" s="252">
        <v>2682453.9</v>
      </c>
      <c r="L26" s="70">
        <v>0</v>
      </c>
      <c r="M26" s="70">
        <v>2310912.68</v>
      </c>
      <c r="N26" s="71">
        <v>2008.51</v>
      </c>
      <c r="O26" s="72">
        <v>1281447.56</v>
      </c>
      <c r="P26" s="73">
        <v>0</v>
      </c>
      <c r="Q26" s="73">
        <v>1523325.2</v>
      </c>
      <c r="R26" s="74">
        <v>669.5</v>
      </c>
    </row>
    <row r="27" spans="1:18" ht="13.5" thickBot="1">
      <c r="A27" s="405"/>
      <c r="B27" s="240" t="s">
        <v>35</v>
      </c>
      <c r="C27" s="76">
        <f t="shared" si="3"/>
        <v>647125.08</v>
      </c>
      <c r="D27" s="75">
        <f t="shared" si="3"/>
        <v>0</v>
      </c>
      <c r="E27" s="75">
        <f t="shared" si="3"/>
        <v>168004.4</v>
      </c>
      <c r="F27" s="303">
        <f t="shared" si="3"/>
        <v>19929.33</v>
      </c>
      <c r="G27" s="284"/>
      <c r="H27" s="77"/>
      <c r="I27" s="77"/>
      <c r="J27" s="78"/>
      <c r="K27" s="260">
        <v>450729.67</v>
      </c>
      <c r="L27" s="39">
        <v>0</v>
      </c>
      <c r="M27" s="39">
        <v>116420.87</v>
      </c>
      <c r="N27" s="40">
        <v>13890.74</v>
      </c>
      <c r="O27" s="79">
        <v>196395.41</v>
      </c>
      <c r="P27" s="42">
        <v>0</v>
      </c>
      <c r="Q27" s="42">
        <v>51583.53</v>
      </c>
      <c r="R27" s="43">
        <v>6038.59</v>
      </c>
    </row>
    <row r="28" spans="1:18" ht="13.5" thickBot="1">
      <c r="A28" s="405"/>
      <c r="B28" s="237" t="s">
        <v>36</v>
      </c>
      <c r="C28" s="50">
        <f t="shared" si="3"/>
        <v>4611026.54</v>
      </c>
      <c r="D28" s="51">
        <f t="shared" si="3"/>
        <v>0</v>
      </c>
      <c r="E28" s="51">
        <f t="shared" si="3"/>
        <v>4002242.2800000003</v>
      </c>
      <c r="F28" s="178">
        <f t="shared" si="3"/>
        <v>22607.34</v>
      </c>
      <c r="G28" s="285"/>
      <c r="H28" s="80"/>
      <c r="I28" s="80"/>
      <c r="J28" s="81"/>
      <c r="K28" s="203">
        <f>SUM(K26:K27)</f>
        <v>3133183.57</v>
      </c>
      <c r="L28" s="48">
        <f aca="true" t="shared" si="5" ref="L28:R28">SUM(L26:L27)</f>
        <v>0</v>
      </c>
      <c r="M28" s="48">
        <f t="shared" si="5"/>
        <v>2427333.5500000003</v>
      </c>
      <c r="N28" s="49">
        <f t="shared" si="5"/>
        <v>15899.25</v>
      </c>
      <c r="O28" s="50">
        <f t="shared" si="5"/>
        <v>1477842.97</v>
      </c>
      <c r="P28" s="51">
        <f t="shared" si="5"/>
        <v>0</v>
      </c>
      <c r="Q28" s="51">
        <f t="shared" si="5"/>
        <v>1574908.73</v>
      </c>
      <c r="R28" s="52">
        <f t="shared" si="5"/>
        <v>6708.09</v>
      </c>
    </row>
    <row r="29" spans="1:18" ht="21.75" customHeight="1" thickBot="1">
      <c r="A29" s="406" t="s">
        <v>37</v>
      </c>
      <c r="B29" s="407"/>
      <c r="C29" s="304">
        <f>SUM(C28,C25,C19)</f>
        <v>71896919.81</v>
      </c>
      <c r="D29" s="82">
        <f>SUM(D28,D25,D19)</f>
        <v>0</v>
      </c>
      <c r="E29" s="83">
        <f>SUM(E28,E25,E19)</f>
        <v>11235524.46</v>
      </c>
      <c r="F29" s="305">
        <f>SUM(F28,F25,F19)</f>
        <v>3628809.54</v>
      </c>
      <c r="G29" s="286">
        <f>SUM(G28+G25+G19)</f>
        <v>8618829.780000001</v>
      </c>
      <c r="H29" s="84"/>
      <c r="I29" s="84"/>
      <c r="J29" s="85"/>
      <c r="K29" s="261">
        <f aca="true" t="shared" si="6" ref="K29:R29">SUM(K28,K25,K19)</f>
        <v>51145907.97999999</v>
      </c>
      <c r="L29" s="86">
        <f t="shared" si="6"/>
        <v>0</v>
      </c>
      <c r="M29" s="86">
        <f t="shared" si="6"/>
        <v>7391112.44</v>
      </c>
      <c r="N29" s="87">
        <f t="shared" si="6"/>
        <v>2894740.08</v>
      </c>
      <c r="O29" s="88">
        <f t="shared" si="6"/>
        <v>20751011.83</v>
      </c>
      <c r="P29" s="89">
        <f t="shared" si="6"/>
        <v>0</v>
      </c>
      <c r="Q29" s="89">
        <f t="shared" si="6"/>
        <v>3844412.0199999996</v>
      </c>
      <c r="R29" s="90">
        <f t="shared" si="6"/>
        <v>734069.46</v>
      </c>
    </row>
    <row r="30" spans="1:18" ht="12.75">
      <c r="A30" s="397" t="s">
        <v>38</v>
      </c>
      <c r="B30" s="398"/>
      <c r="C30" s="92">
        <f>SUM(K30+O30)</f>
        <v>468175.58999999997</v>
      </c>
      <c r="D30" s="91">
        <f aca="true" t="shared" si="7" ref="D30:F45">SUM(L30+P30)</f>
        <v>0</v>
      </c>
      <c r="E30" s="91">
        <f t="shared" si="7"/>
        <v>0</v>
      </c>
      <c r="F30" s="306">
        <f t="shared" si="7"/>
        <v>0</v>
      </c>
      <c r="G30" s="287"/>
      <c r="H30" s="93"/>
      <c r="I30" s="93"/>
      <c r="J30" s="94"/>
      <c r="K30" s="262">
        <v>363401.23</v>
      </c>
      <c r="L30" s="95">
        <v>0</v>
      </c>
      <c r="M30" s="95">
        <v>0</v>
      </c>
      <c r="N30" s="96">
        <v>0</v>
      </c>
      <c r="O30" s="97">
        <v>104774.36</v>
      </c>
      <c r="P30" s="98">
        <v>0</v>
      </c>
      <c r="Q30" s="98">
        <v>0</v>
      </c>
      <c r="R30" s="99">
        <v>0</v>
      </c>
    </row>
    <row r="31" spans="1:18" ht="13.5" thickBot="1">
      <c r="A31" s="377" t="s">
        <v>39</v>
      </c>
      <c r="B31" s="378"/>
      <c r="C31" s="101">
        <f>SUM(K31+O31)</f>
        <v>71428744.22</v>
      </c>
      <c r="D31" s="100">
        <f t="shared" si="7"/>
        <v>0</v>
      </c>
      <c r="E31" s="100">
        <f t="shared" si="7"/>
        <v>11235524.46</v>
      </c>
      <c r="F31" s="307">
        <f t="shared" si="7"/>
        <v>3628809.54</v>
      </c>
      <c r="G31" s="288"/>
      <c r="H31" s="102"/>
      <c r="I31" s="102"/>
      <c r="J31" s="103"/>
      <c r="K31" s="263">
        <v>50782506.75</v>
      </c>
      <c r="L31" s="104">
        <v>0</v>
      </c>
      <c r="M31" s="104">
        <f>M29</f>
        <v>7391112.44</v>
      </c>
      <c r="N31" s="105">
        <f>N29</f>
        <v>2894740.08</v>
      </c>
      <c r="O31" s="106">
        <v>20646237.47</v>
      </c>
      <c r="P31" s="107"/>
      <c r="Q31" s="107">
        <f>Q29</f>
        <v>3844412.0199999996</v>
      </c>
      <c r="R31" s="108">
        <f>R29</f>
        <v>734069.46</v>
      </c>
    </row>
    <row r="32" spans="1:18" ht="12.75">
      <c r="A32" s="350" t="s">
        <v>40</v>
      </c>
      <c r="B32" s="241" t="s">
        <v>41</v>
      </c>
      <c r="C32" s="308">
        <f>SUM(K32+O32)</f>
        <v>53267569.78</v>
      </c>
      <c r="D32" s="109">
        <f t="shared" si="7"/>
        <v>68219649</v>
      </c>
      <c r="E32" s="109">
        <f t="shared" si="7"/>
        <v>100378528.64999999</v>
      </c>
      <c r="F32" s="309">
        <f t="shared" si="7"/>
        <v>100378035.02</v>
      </c>
      <c r="G32" s="289"/>
      <c r="H32" s="53"/>
      <c r="I32" s="53"/>
      <c r="J32" s="54"/>
      <c r="K32" s="264">
        <v>45282632.78</v>
      </c>
      <c r="L32" s="110">
        <v>58740514</v>
      </c>
      <c r="M32" s="110">
        <v>85316221.1</v>
      </c>
      <c r="N32" s="111">
        <v>85315801.78</v>
      </c>
      <c r="O32" s="112">
        <v>7984937</v>
      </c>
      <c r="P32" s="73">
        <v>9479135</v>
      </c>
      <c r="Q32" s="73">
        <v>15062307.55</v>
      </c>
      <c r="R32" s="74">
        <v>15062233.24</v>
      </c>
    </row>
    <row r="33" spans="1:18" ht="12.75">
      <c r="A33" s="351"/>
      <c r="B33" s="28" t="s">
        <v>42</v>
      </c>
      <c r="C33" s="126">
        <f>SUM(K33+O33)</f>
        <v>9066941.48</v>
      </c>
      <c r="D33" s="113">
        <f t="shared" si="7"/>
        <v>30491646</v>
      </c>
      <c r="E33" s="113">
        <f t="shared" si="7"/>
        <v>17941310.7</v>
      </c>
      <c r="F33" s="310">
        <f t="shared" si="7"/>
        <v>17941310.7</v>
      </c>
      <c r="G33" s="122"/>
      <c r="H33" s="55"/>
      <c r="I33" s="55"/>
      <c r="J33" s="56"/>
      <c r="K33" s="253">
        <v>7787781.59</v>
      </c>
      <c r="L33" s="34">
        <v>25164083</v>
      </c>
      <c r="M33" s="34">
        <v>15318892.47</v>
      </c>
      <c r="N33" s="114">
        <v>15318892.47</v>
      </c>
      <c r="O33" s="33">
        <v>1279159.89</v>
      </c>
      <c r="P33" s="34">
        <v>5327563</v>
      </c>
      <c r="Q33" s="34">
        <v>2622418.23</v>
      </c>
      <c r="R33" s="35">
        <v>2622418.23</v>
      </c>
    </row>
    <row r="34" spans="1:18" ht="12.75">
      <c r="A34" s="351"/>
      <c r="B34" s="242" t="s">
        <v>43</v>
      </c>
      <c r="C34" s="311">
        <f>SUM(K34+O34)</f>
        <v>62334511.260000005</v>
      </c>
      <c r="D34" s="115">
        <f t="shared" si="7"/>
        <v>98711295</v>
      </c>
      <c r="E34" s="115">
        <f t="shared" si="7"/>
        <v>118319839.35</v>
      </c>
      <c r="F34" s="312">
        <f t="shared" si="7"/>
        <v>118319345.72</v>
      </c>
      <c r="G34" s="116"/>
      <c r="H34" s="116"/>
      <c r="I34" s="116"/>
      <c r="J34" s="117"/>
      <c r="K34" s="265">
        <v>53070414.370000005</v>
      </c>
      <c r="L34" s="118">
        <f aca="true" t="shared" si="8" ref="L34:R34">SUM(L32:L33)</f>
        <v>83904597</v>
      </c>
      <c r="M34" s="118">
        <f t="shared" si="8"/>
        <v>100635113.57</v>
      </c>
      <c r="N34" s="119">
        <f t="shared" si="8"/>
        <v>100634694.25</v>
      </c>
      <c r="O34" s="120">
        <v>9264096.89</v>
      </c>
      <c r="P34" s="118">
        <f t="shared" si="8"/>
        <v>14806698</v>
      </c>
      <c r="Q34" s="118">
        <f t="shared" si="8"/>
        <v>17684725.78</v>
      </c>
      <c r="R34" s="121">
        <f t="shared" si="8"/>
        <v>17684651.47</v>
      </c>
    </row>
    <row r="35" spans="1:18" ht="12.75">
      <c r="A35" s="351"/>
      <c r="B35" s="28" t="s">
        <v>44</v>
      </c>
      <c r="C35" s="126">
        <v>0</v>
      </c>
      <c r="D35" s="113">
        <f t="shared" si="7"/>
        <v>1206050</v>
      </c>
      <c r="E35" s="113">
        <f t="shared" si="7"/>
        <v>2808679.33</v>
      </c>
      <c r="F35" s="310">
        <f t="shared" si="7"/>
        <v>2808679.33</v>
      </c>
      <c r="G35" s="122"/>
      <c r="H35" s="122"/>
      <c r="I35" s="122"/>
      <c r="J35" s="123"/>
      <c r="K35" s="125">
        <v>972578.63</v>
      </c>
      <c r="L35" s="113">
        <v>987447</v>
      </c>
      <c r="M35" s="124">
        <v>2387384.66</v>
      </c>
      <c r="N35" s="125">
        <v>2387384.66</v>
      </c>
      <c r="O35" s="126">
        <v>171636.44</v>
      </c>
      <c r="P35" s="124">
        <v>218603</v>
      </c>
      <c r="Q35" s="124">
        <v>421294.67</v>
      </c>
      <c r="R35" s="127">
        <v>421294.67</v>
      </c>
    </row>
    <row r="36" spans="1:18" ht="12.75">
      <c r="A36" s="351"/>
      <c r="B36" s="28" t="s">
        <v>45</v>
      </c>
      <c r="C36" s="126">
        <f aca="true" t="shared" si="9" ref="C36:C48">SUM(K36+O36)</f>
        <v>114373.01</v>
      </c>
      <c r="D36" s="113">
        <f t="shared" si="7"/>
        <v>1142938</v>
      </c>
      <c r="E36" s="113">
        <f t="shared" si="7"/>
        <v>460371.01</v>
      </c>
      <c r="F36" s="310">
        <f t="shared" si="7"/>
        <v>460371.01</v>
      </c>
      <c r="G36" s="122"/>
      <c r="H36" s="122"/>
      <c r="I36" s="122"/>
      <c r="J36" s="123"/>
      <c r="K36" s="266">
        <v>97217.06</v>
      </c>
      <c r="L36" s="34">
        <v>1009193</v>
      </c>
      <c r="M36" s="34">
        <v>391315.37</v>
      </c>
      <c r="N36" s="114">
        <v>391315.37</v>
      </c>
      <c r="O36" s="33">
        <v>17155.95</v>
      </c>
      <c r="P36" s="128">
        <v>133745</v>
      </c>
      <c r="Q36" s="128">
        <v>69055.64</v>
      </c>
      <c r="R36" s="129">
        <v>69055.64</v>
      </c>
    </row>
    <row r="37" spans="1:18" ht="12.75">
      <c r="A37" s="351"/>
      <c r="B37" s="28" t="s">
        <v>46</v>
      </c>
      <c r="C37" s="126">
        <f t="shared" si="9"/>
        <v>0</v>
      </c>
      <c r="D37" s="113">
        <f t="shared" si="7"/>
        <v>594421</v>
      </c>
      <c r="E37" s="113">
        <f t="shared" si="7"/>
        <v>251136.11</v>
      </c>
      <c r="F37" s="310">
        <f t="shared" si="7"/>
        <v>251136.11</v>
      </c>
      <c r="G37" s="122"/>
      <c r="H37" s="122"/>
      <c r="I37" s="122"/>
      <c r="J37" s="123"/>
      <c r="K37" s="266">
        <v>0</v>
      </c>
      <c r="L37" s="34">
        <v>505258</v>
      </c>
      <c r="M37" s="34">
        <v>213465.69</v>
      </c>
      <c r="N37" s="114">
        <v>213465.69</v>
      </c>
      <c r="O37" s="33">
        <v>0</v>
      </c>
      <c r="P37" s="34">
        <v>89163</v>
      </c>
      <c r="Q37" s="34">
        <v>37670.42</v>
      </c>
      <c r="R37" s="35">
        <v>37670.42</v>
      </c>
    </row>
    <row r="38" spans="1:18" ht="12.75">
      <c r="A38" s="351"/>
      <c r="B38" s="28" t="s">
        <v>47</v>
      </c>
      <c r="C38" s="126">
        <f t="shared" si="9"/>
        <v>389792.62</v>
      </c>
      <c r="D38" s="113">
        <f t="shared" si="7"/>
        <v>123838</v>
      </c>
      <c r="E38" s="113">
        <f t="shared" si="7"/>
        <v>222489.22999999998</v>
      </c>
      <c r="F38" s="310">
        <f t="shared" si="7"/>
        <v>222489.22999999998</v>
      </c>
      <c r="G38" s="122"/>
      <c r="H38" s="122"/>
      <c r="I38" s="122"/>
      <c r="J38" s="123"/>
      <c r="K38" s="266">
        <v>331323.53</v>
      </c>
      <c r="L38" s="34">
        <v>105262</v>
      </c>
      <c r="M38" s="34">
        <v>189115.58</v>
      </c>
      <c r="N38" s="114">
        <v>189115.58</v>
      </c>
      <c r="O38" s="33">
        <v>58469.09</v>
      </c>
      <c r="P38" s="34">
        <v>18576</v>
      </c>
      <c r="Q38" s="34">
        <v>33373.65</v>
      </c>
      <c r="R38" s="35">
        <v>33373.65</v>
      </c>
    </row>
    <row r="39" spans="1:18" ht="12.75">
      <c r="A39" s="351"/>
      <c r="B39" s="243" t="s">
        <v>48</v>
      </c>
      <c r="C39" s="311">
        <f t="shared" si="9"/>
        <v>1648380.7</v>
      </c>
      <c r="D39" s="115">
        <f t="shared" si="7"/>
        <v>3067247</v>
      </c>
      <c r="E39" s="115">
        <f t="shared" si="7"/>
        <v>3742675.68</v>
      </c>
      <c r="F39" s="312">
        <f t="shared" si="7"/>
        <v>3742675.68</v>
      </c>
      <c r="G39" s="130"/>
      <c r="H39" s="130"/>
      <c r="I39" s="130"/>
      <c r="J39" s="131"/>
      <c r="K39" s="267">
        <v>1401119.22</v>
      </c>
      <c r="L39" s="132">
        <f>SUM(L35:L38)</f>
        <v>2607160</v>
      </c>
      <c r="M39" s="132">
        <f>SUM(M35:M38)</f>
        <v>3181281.3000000003</v>
      </c>
      <c r="N39" s="133">
        <f>SUM(N35:N38)</f>
        <v>3181281.3000000003</v>
      </c>
      <c r="O39" s="134">
        <v>247261.48</v>
      </c>
      <c r="P39" s="132">
        <f>SUM(P35:P38)</f>
        <v>460087</v>
      </c>
      <c r="Q39" s="132">
        <f>SUM(Q35:Q38)</f>
        <v>561394.38</v>
      </c>
      <c r="R39" s="135">
        <f>SUM(R35:R38)</f>
        <v>561394.38</v>
      </c>
    </row>
    <row r="40" spans="1:18" ht="12.75">
      <c r="A40" s="351"/>
      <c r="B40" s="28" t="s">
        <v>49</v>
      </c>
      <c r="C40" s="126">
        <f t="shared" si="9"/>
        <v>2866633.71</v>
      </c>
      <c r="D40" s="113">
        <f t="shared" si="7"/>
        <v>12793313</v>
      </c>
      <c r="E40" s="113">
        <f t="shared" si="7"/>
        <v>10650985.5</v>
      </c>
      <c r="F40" s="310">
        <f t="shared" si="7"/>
        <v>10650985.5</v>
      </c>
      <c r="G40" s="122"/>
      <c r="H40" s="122"/>
      <c r="I40" s="122"/>
      <c r="J40" s="123"/>
      <c r="K40" s="266">
        <v>2436635.46</v>
      </c>
      <c r="L40" s="34">
        <v>10874317</v>
      </c>
      <c r="M40" s="34">
        <v>9053320.97</v>
      </c>
      <c r="N40" s="114">
        <v>9053320.97</v>
      </c>
      <c r="O40" s="33">
        <v>429998.25</v>
      </c>
      <c r="P40" s="34">
        <v>1918996</v>
      </c>
      <c r="Q40" s="34">
        <v>1597664.53</v>
      </c>
      <c r="R40" s="35">
        <v>1597664.53</v>
      </c>
    </row>
    <row r="41" spans="1:18" ht="12.75">
      <c r="A41" s="351"/>
      <c r="B41" s="28" t="s">
        <v>50</v>
      </c>
      <c r="C41" s="126">
        <f t="shared" si="9"/>
        <v>0</v>
      </c>
      <c r="D41" s="113">
        <f t="shared" si="7"/>
        <v>0</v>
      </c>
      <c r="E41" s="113">
        <f t="shared" si="7"/>
        <v>0</v>
      </c>
      <c r="F41" s="310">
        <f t="shared" si="7"/>
        <v>0</v>
      </c>
      <c r="G41" s="122"/>
      <c r="H41" s="122"/>
      <c r="I41" s="122"/>
      <c r="J41" s="123"/>
      <c r="K41" s="266">
        <v>0</v>
      </c>
      <c r="L41" s="34">
        <v>0</v>
      </c>
      <c r="M41" s="34">
        <v>0</v>
      </c>
      <c r="N41" s="114">
        <v>0</v>
      </c>
      <c r="O41" s="33">
        <v>0</v>
      </c>
      <c r="P41" s="34">
        <v>0</v>
      </c>
      <c r="Q41" s="34">
        <v>0</v>
      </c>
      <c r="R41" s="35">
        <v>0</v>
      </c>
    </row>
    <row r="42" spans="1:18" ht="12.75">
      <c r="A42" s="351"/>
      <c r="B42" s="243" t="s">
        <v>51</v>
      </c>
      <c r="C42" s="311">
        <f t="shared" si="9"/>
        <v>2866633.71</v>
      </c>
      <c r="D42" s="115">
        <f t="shared" si="7"/>
        <v>12793313</v>
      </c>
      <c r="E42" s="115">
        <f t="shared" si="7"/>
        <v>10650985.5</v>
      </c>
      <c r="F42" s="312">
        <f t="shared" si="7"/>
        <v>10650985.5</v>
      </c>
      <c r="G42" s="130"/>
      <c r="H42" s="130"/>
      <c r="I42" s="130"/>
      <c r="J42" s="131"/>
      <c r="K42" s="267">
        <v>2436635.46</v>
      </c>
      <c r="L42" s="132">
        <f aca="true" t="shared" si="10" ref="L42:R42">SUM(L40:L41)</f>
        <v>10874317</v>
      </c>
      <c r="M42" s="132">
        <f t="shared" si="10"/>
        <v>9053320.97</v>
      </c>
      <c r="N42" s="133">
        <f t="shared" si="10"/>
        <v>9053320.97</v>
      </c>
      <c r="O42" s="134">
        <v>429998.25</v>
      </c>
      <c r="P42" s="132">
        <f t="shared" si="10"/>
        <v>1918996</v>
      </c>
      <c r="Q42" s="132">
        <f t="shared" si="10"/>
        <v>1597664.53</v>
      </c>
      <c r="R42" s="135">
        <f t="shared" si="10"/>
        <v>1597664.53</v>
      </c>
    </row>
    <row r="43" spans="1:18" ht="12.75">
      <c r="A43" s="351"/>
      <c r="B43" s="28" t="s">
        <v>52</v>
      </c>
      <c r="C43" s="126">
        <f t="shared" si="9"/>
        <v>5943164.61</v>
      </c>
      <c r="D43" s="113">
        <f t="shared" si="7"/>
        <v>4703192</v>
      </c>
      <c r="E43" s="113">
        <f t="shared" si="7"/>
        <v>6172060.94</v>
      </c>
      <c r="F43" s="310">
        <f t="shared" si="7"/>
        <v>6172030.82</v>
      </c>
      <c r="G43" s="122"/>
      <c r="H43" s="122"/>
      <c r="I43" s="122"/>
      <c r="J43" s="123"/>
      <c r="K43" s="266">
        <v>5051666.9</v>
      </c>
      <c r="L43" s="34">
        <v>3997713</v>
      </c>
      <c r="M43" s="34">
        <v>5242351.36</v>
      </c>
      <c r="N43" s="114">
        <v>5242325.91</v>
      </c>
      <c r="O43" s="33">
        <v>891497.71</v>
      </c>
      <c r="P43" s="34">
        <v>705479</v>
      </c>
      <c r="Q43" s="34">
        <v>929709.58</v>
      </c>
      <c r="R43" s="35">
        <v>929704.91</v>
      </c>
    </row>
    <row r="44" spans="1:18" ht="12.75">
      <c r="A44" s="351"/>
      <c r="B44" s="243" t="s">
        <v>53</v>
      </c>
      <c r="C44" s="311">
        <f t="shared" si="9"/>
        <v>5943164.61</v>
      </c>
      <c r="D44" s="115">
        <f t="shared" si="7"/>
        <v>4703192</v>
      </c>
      <c r="E44" s="115">
        <f t="shared" si="7"/>
        <v>6172060.94</v>
      </c>
      <c r="F44" s="312">
        <f t="shared" si="7"/>
        <v>6172030.82</v>
      </c>
      <c r="G44" s="130"/>
      <c r="H44" s="130"/>
      <c r="I44" s="130"/>
      <c r="J44" s="131"/>
      <c r="K44" s="267">
        <v>5051666.9</v>
      </c>
      <c r="L44" s="132">
        <f aca="true" t="shared" si="11" ref="L44:R44">SUM(L43)</f>
        <v>3997713</v>
      </c>
      <c r="M44" s="132">
        <f t="shared" si="11"/>
        <v>5242351.36</v>
      </c>
      <c r="N44" s="133">
        <f t="shared" si="11"/>
        <v>5242325.91</v>
      </c>
      <c r="O44" s="134">
        <v>891497.71</v>
      </c>
      <c r="P44" s="132">
        <f t="shared" si="11"/>
        <v>705479</v>
      </c>
      <c r="Q44" s="132">
        <f t="shared" si="11"/>
        <v>929709.58</v>
      </c>
      <c r="R44" s="135">
        <f t="shared" si="11"/>
        <v>929704.91</v>
      </c>
    </row>
    <row r="45" spans="1:18" ht="12.75">
      <c r="A45" s="351"/>
      <c r="B45" s="28" t="s">
        <v>54</v>
      </c>
      <c r="C45" s="126">
        <f t="shared" si="9"/>
        <v>4344973.85</v>
      </c>
      <c r="D45" s="113">
        <f t="shared" si="7"/>
        <v>12476009</v>
      </c>
      <c r="E45" s="113">
        <f t="shared" si="7"/>
        <v>6537319.350000001</v>
      </c>
      <c r="F45" s="310">
        <f t="shared" si="7"/>
        <v>6537319.350000001</v>
      </c>
      <c r="G45" s="122"/>
      <c r="H45" s="122"/>
      <c r="I45" s="122"/>
      <c r="J45" s="123"/>
      <c r="K45" s="266">
        <v>3884422.13</v>
      </c>
      <c r="L45" s="34">
        <v>10565338</v>
      </c>
      <c r="M45" s="34">
        <v>5748832.2</v>
      </c>
      <c r="N45" s="114">
        <v>5748832.2</v>
      </c>
      <c r="O45" s="33">
        <v>460551.72</v>
      </c>
      <c r="P45" s="34">
        <v>1910671</v>
      </c>
      <c r="Q45" s="34">
        <v>788487.15</v>
      </c>
      <c r="R45" s="35">
        <v>788487.15</v>
      </c>
    </row>
    <row r="46" spans="1:18" ht="12.75">
      <c r="A46" s="351"/>
      <c r="B46" s="28" t="s">
        <v>55</v>
      </c>
      <c r="C46" s="126">
        <f t="shared" si="9"/>
        <v>693333.33</v>
      </c>
      <c r="D46" s="113">
        <f aca="true" t="shared" si="12" ref="D46:F48">SUM(L46+P46)</f>
        <v>10149882</v>
      </c>
      <c r="E46" s="113">
        <f t="shared" si="12"/>
        <v>8870745.71</v>
      </c>
      <c r="F46" s="310">
        <f t="shared" si="12"/>
        <v>8870745.71</v>
      </c>
      <c r="G46" s="122"/>
      <c r="H46" s="122"/>
      <c r="I46" s="122"/>
      <c r="J46" s="123"/>
      <c r="K46" s="266">
        <v>589333.33</v>
      </c>
      <c r="L46" s="34">
        <v>8533161</v>
      </c>
      <c r="M46" s="34">
        <v>7609667.36</v>
      </c>
      <c r="N46" s="114">
        <v>7609667.36</v>
      </c>
      <c r="O46" s="33">
        <v>104000</v>
      </c>
      <c r="P46" s="34">
        <v>1616721</v>
      </c>
      <c r="Q46" s="34">
        <v>1261078.35</v>
      </c>
      <c r="R46" s="35">
        <v>1261078.35</v>
      </c>
    </row>
    <row r="47" spans="1:18" ht="12.75">
      <c r="A47" s="351"/>
      <c r="B47" s="28" t="s">
        <v>56</v>
      </c>
      <c r="C47" s="126">
        <f t="shared" si="9"/>
        <v>115793.09000000001</v>
      </c>
      <c r="D47" s="113">
        <f t="shared" si="12"/>
        <v>10035160</v>
      </c>
      <c r="E47" s="113">
        <f t="shared" si="12"/>
        <v>1523365.23</v>
      </c>
      <c r="F47" s="310">
        <f t="shared" si="12"/>
        <v>1523365.23</v>
      </c>
      <c r="G47" s="122"/>
      <c r="H47" s="122"/>
      <c r="I47" s="122"/>
      <c r="J47" s="123"/>
      <c r="K47" s="266">
        <v>98424.07</v>
      </c>
      <c r="L47" s="34">
        <v>8663397</v>
      </c>
      <c r="M47" s="34">
        <v>1297689.86</v>
      </c>
      <c r="N47" s="114">
        <v>1297689.86</v>
      </c>
      <c r="O47" s="33">
        <v>17369.02</v>
      </c>
      <c r="P47" s="34">
        <v>1371763</v>
      </c>
      <c r="Q47" s="34">
        <v>225675.37</v>
      </c>
      <c r="R47" s="35">
        <v>225675.37</v>
      </c>
    </row>
    <row r="48" spans="1:18" ht="13.5" thickBot="1">
      <c r="A48" s="352"/>
      <c r="B48" s="244" t="s">
        <v>57</v>
      </c>
      <c r="C48" s="313">
        <f t="shared" si="9"/>
        <v>5154100.2700000005</v>
      </c>
      <c r="D48" s="136">
        <f t="shared" si="12"/>
        <v>32661051</v>
      </c>
      <c r="E48" s="136">
        <f t="shared" si="12"/>
        <v>16931430.29</v>
      </c>
      <c r="F48" s="314">
        <f t="shared" si="12"/>
        <v>16931430.29</v>
      </c>
      <c r="G48" s="290"/>
      <c r="H48" s="137"/>
      <c r="I48" s="137"/>
      <c r="J48" s="138"/>
      <c r="K48" s="268">
        <v>4572179.53</v>
      </c>
      <c r="L48" s="139">
        <f aca="true" t="shared" si="13" ref="L48:R48">SUM(L45:L47)</f>
        <v>27761896</v>
      </c>
      <c r="M48" s="139">
        <f t="shared" si="13"/>
        <v>14656189.42</v>
      </c>
      <c r="N48" s="140">
        <f t="shared" si="13"/>
        <v>14656189.42</v>
      </c>
      <c r="O48" s="141">
        <v>581920.74</v>
      </c>
      <c r="P48" s="139">
        <f t="shared" si="13"/>
        <v>4899155</v>
      </c>
      <c r="Q48" s="139">
        <f t="shared" si="13"/>
        <v>2275240.87</v>
      </c>
      <c r="R48" s="142">
        <f t="shared" si="13"/>
        <v>2275240.87</v>
      </c>
    </row>
    <row r="49" spans="1:18" ht="12.75">
      <c r="A49" s="401" t="s">
        <v>58</v>
      </c>
      <c r="B49" s="402"/>
      <c r="C49" s="394">
        <f aca="true" t="shared" si="14" ref="C49:R49">SUM(C48,C44,C42,C39,C34)</f>
        <v>77946790.55000001</v>
      </c>
      <c r="D49" s="410">
        <f t="shared" si="14"/>
        <v>151936098</v>
      </c>
      <c r="E49" s="412">
        <f t="shared" si="14"/>
        <v>155816991.76</v>
      </c>
      <c r="F49" s="414">
        <f t="shared" si="14"/>
        <v>155816468.01</v>
      </c>
      <c r="G49" s="399"/>
      <c r="H49" s="384"/>
      <c r="I49" s="386"/>
      <c r="J49" s="388"/>
      <c r="K49" s="390">
        <f t="shared" si="14"/>
        <v>66532015.480000004</v>
      </c>
      <c r="L49" s="392">
        <f t="shared" si="14"/>
        <v>129145683</v>
      </c>
      <c r="M49" s="392">
        <f t="shared" si="14"/>
        <v>132768256.61999999</v>
      </c>
      <c r="N49" s="408">
        <f t="shared" si="14"/>
        <v>132767811.85</v>
      </c>
      <c r="O49" s="394">
        <f t="shared" si="14"/>
        <v>11414775.07</v>
      </c>
      <c r="P49" s="392">
        <f t="shared" si="14"/>
        <v>22790415</v>
      </c>
      <c r="Q49" s="392">
        <f t="shared" si="14"/>
        <v>23048735.14</v>
      </c>
      <c r="R49" s="382">
        <f t="shared" si="14"/>
        <v>23048656.16</v>
      </c>
    </row>
    <row r="50" spans="1:18" ht="13.5" thickBot="1">
      <c r="A50" s="381"/>
      <c r="B50" s="403"/>
      <c r="C50" s="395"/>
      <c r="D50" s="411"/>
      <c r="E50" s="413"/>
      <c r="F50" s="415"/>
      <c r="G50" s="400"/>
      <c r="H50" s="385"/>
      <c r="I50" s="387"/>
      <c r="J50" s="389"/>
      <c r="K50" s="391"/>
      <c r="L50" s="396"/>
      <c r="M50" s="396"/>
      <c r="N50" s="409"/>
      <c r="O50" s="395"/>
      <c r="P50" s="393"/>
      <c r="Q50" s="393"/>
      <c r="R50" s="383"/>
    </row>
    <row r="51" spans="1:18" ht="23.25" customHeight="1">
      <c r="A51" s="397" t="s">
        <v>59</v>
      </c>
      <c r="B51" s="398"/>
      <c r="C51" s="206">
        <f aca="true" t="shared" si="15" ref="C51:F52">SUM(K51+O51)</f>
        <v>60941951.73</v>
      </c>
      <c r="D51" s="143">
        <f t="shared" si="15"/>
        <v>141632249</v>
      </c>
      <c r="E51" s="143">
        <f t="shared" si="15"/>
        <v>67262393.98</v>
      </c>
      <c r="F51" s="207">
        <f t="shared" si="15"/>
        <v>67248041.28999999</v>
      </c>
      <c r="G51" s="291"/>
      <c r="H51" s="143"/>
      <c r="I51" s="143"/>
      <c r="J51" s="207"/>
      <c r="K51" s="269">
        <v>57448424.58</v>
      </c>
      <c r="L51" s="190">
        <v>120387408</v>
      </c>
      <c r="M51" s="190">
        <v>57460790.03</v>
      </c>
      <c r="N51" s="199">
        <v>57448424.58</v>
      </c>
      <c r="O51" s="191">
        <v>3493527.15</v>
      </c>
      <c r="P51" s="190">
        <v>21244841</v>
      </c>
      <c r="Q51" s="190">
        <v>9801603.95</v>
      </c>
      <c r="R51" s="342">
        <v>9799616.71</v>
      </c>
    </row>
    <row r="52" spans="1:18" ht="13.5" thickBot="1">
      <c r="A52" s="377" t="s">
        <v>60</v>
      </c>
      <c r="B52" s="378"/>
      <c r="C52" s="208">
        <f t="shared" si="15"/>
        <v>9768480.82</v>
      </c>
      <c r="D52" s="144">
        <f t="shared" si="15"/>
        <v>0</v>
      </c>
      <c r="E52" s="144">
        <f t="shared" si="15"/>
        <v>10698968.86</v>
      </c>
      <c r="F52" s="209">
        <f t="shared" si="15"/>
        <v>10698749.01</v>
      </c>
      <c r="G52" s="292"/>
      <c r="H52" s="144"/>
      <c r="I52" s="144"/>
      <c r="J52" s="209"/>
      <c r="K52" s="270">
        <v>9083590.65</v>
      </c>
      <c r="L52" s="145">
        <v>0</v>
      </c>
      <c r="M52" s="145">
        <v>9083778.77</v>
      </c>
      <c r="N52" s="197">
        <v>9083590.65</v>
      </c>
      <c r="O52" s="198">
        <v>684890.17</v>
      </c>
      <c r="P52" s="145">
        <v>0</v>
      </c>
      <c r="Q52" s="145">
        <v>1615190.09</v>
      </c>
      <c r="R52" s="343">
        <v>1615158.36</v>
      </c>
    </row>
    <row r="53" spans="1:18" ht="36.75" thickBot="1">
      <c r="A53" s="146" t="s">
        <v>61</v>
      </c>
      <c r="B53" s="245" t="s">
        <v>62</v>
      </c>
      <c r="C53" s="315">
        <f>SUM(C29+C49)</f>
        <v>149843710.36</v>
      </c>
      <c r="D53" s="147">
        <f>SUM(D29+D49)</f>
        <v>151936098</v>
      </c>
      <c r="E53" s="148">
        <f>SUM(E29+E49)</f>
        <v>167052516.22</v>
      </c>
      <c r="F53" s="210">
        <f>SUM(F29+F49)</f>
        <v>159445277.54999998</v>
      </c>
      <c r="G53" s="293">
        <f>SUM(G49+G29)</f>
        <v>8618829.780000001</v>
      </c>
      <c r="H53" s="148">
        <f>SUM(H49+H29)</f>
        <v>0</v>
      </c>
      <c r="I53" s="148">
        <f>SUM(I49+I29)</f>
        <v>0</v>
      </c>
      <c r="J53" s="210">
        <f>SUM(J49+J29)</f>
        <v>0</v>
      </c>
      <c r="K53" s="271">
        <f aca="true" t="shared" si="16" ref="K53:R53">SUM(K49,K29)</f>
        <v>117677923.46</v>
      </c>
      <c r="L53" s="149">
        <f t="shared" si="16"/>
        <v>129145683</v>
      </c>
      <c r="M53" s="149">
        <f t="shared" si="16"/>
        <v>140159369.06</v>
      </c>
      <c r="N53" s="150">
        <f t="shared" si="16"/>
        <v>135662551.93</v>
      </c>
      <c r="O53" s="151">
        <f t="shared" si="16"/>
        <v>32165786.9</v>
      </c>
      <c r="P53" s="149">
        <f t="shared" si="16"/>
        <v>22790415</v>
      </c>
      <c r="Q53" s="149">
        <f t="shared" si="16"/>
        <v>26893147.16</v>
      </c>
      <c r="R53" s="152">
        <f t="shared" si="16"/>
        <v>23782725.62</v>
      </c>
    </row>
    <row r="54" spans="1:18" ht="13.5" thickBot="1">
      <c r="A54" s="341" t="s">
        <v>63</v>
      </c>
      <c r="B54" s="153"/>
      <c r="C54" s="316"/>
      <c r="D54" s="154"/>
      <c r="E54" s="154"/>
      <c r="F54" s="317"/>
      <c r="G54" s="154"/>
      <c r="H54" s="154"/>
      <c r="I54" s="155"/>
      <c r="J54" s="154"/>
      <c r="K54" s="156"/>
      <c r="L54" s="276"/>
      <c r="M54" s="156"/>
      <c r="N54" s="158"/>
      <c r="O54" s="156"/>
      <c r="P54" s="157"/>
      <c r="Q54" s="156"/>
      <c r="R54" s="158"/>
    </row>
    <row r="55" spans="1:18" ht="22.5" customHeight="1">
      <c r="A55" s="379" t="s">
        <v>64</v>
      </c>
      <c r="B55" s="277" t="s">
        <v>65</v>
      </c>
      <c r="C55" s="213"/>
      <c r="D55" s="159"/>
      <c r="E55" s="160"/>
      <c r="F55" s="318">
        <v>2435679.52</v>
      </c>
      <c r="G55" s="294"/>
      <c r="H55" s="159"/>
      <c r="I55" s="161"/>
      <c r="J55" s="214"/>
      <c r="K55" s="272"/>
      <c r="L55" s="159"/>
      <c r="M55" s="161"/>
      <c r="N55" s="99">
        <v>2070327.43</v>
      </c>
      <c r="O55" s="336"/>
      <c r="P55" s="162"/>
      <c r="Q55" s="331"/>
      <c r="R55" s="99">
        <v>365352.09</v>
      </c>
    </row>
    <row r="56" spans="1:18" ht="22.5">
      <c r="A56" s="380"/>
      <c r="B56" s="278" t="s">
        <v>66</v>
      </c>
      <c r="C56" s="215"/>
      <c r="D56" s="163"/>
      <c r="E56" s="164"/>
      <c r="F56" s="319">
        <v>372323.24</v>
      </c>
      <c r="G56" s="295"/>
      <c r="H56" s="163"/>
      <c r="I56" s="165"/>
      <c r="J56" s="216"/>
      <c r="K56" s="273"/>
      <c r="L56" s="163"/>
      <c r="M56" s="165"/>
      <c r="N56" s="220">
        <v>316475.23</v>
      </c>
      <c r="O56" s="337"/>
      <c r="P56" s="166"/>
      <c r="Q56" s="332"/>
      <c r="R56" s="220">
        <v>55848.01</v>
      </c>
    </row>
    <row r="57" spans="1:18" ht="24" customHeight="1">
      <c r="A57" s="380"/>
      <c r="B57" s="278" t="s">
        <v>67</v>
      </c>
      <c r="C57" s="217"/>
      <c r="D57" s="167"/>
      <c r="E57" s="168"/>
      <c r="F57" s="320">
        <v>515694.02</v>
      </c>
      <c r="G57" s="296"/>
      <c r="H57" s="167"/>
      <c r="I57" s="169"/>
      <c r="J57" s="218"/>
      <c r="K57" s="274"/>
      <c r="L57" s="167"/>
      <c r="M57" s="169"/>
      <c r="N57" s="221">
        <v>438339.48</v>
      </c>
      <c r="O57" s="338"/>
      <c r="P57" s="170"/>
      <c r="Q57" s="333"/>
      <c r="R57" s="221">
        <v>77354.54</v>
      </c>
    </row>
    <row r="58" spans="1:18" ht="22.5">
      <c r="A58" s="380"/>
      <c r="B58" s="278" t="s">
        <v>68</v>
      </c>
      <c r="C58" s="217"/>
      <c r="D58" s="167"/>
      <c r="E58" s="168"/>
      <c r="F58" s="320">
        <v>707507.97</v>
      </c>
      <c r="G58" s="296"/>
      <c r="H58" s="167"/>
      <c r="I58" s="169"/>
      <c r="J58" s="218"/>
      <c r="K58" s="274"/>
      <c r="L58" s="167"/>
      <c r="M58" s="169"/>
      <c r="N58" s="221">
        <v>601380.9</v>
      </c>
      <c r="O58" s="338"/>
      <c r="P58" s="170"/>
      <c r="Q58" s="333"/>
      <c r="R58" s="221">
        <v>106127.07</v>
      </c>
    </row>
    <row r="59" spans="1:18" ht="18.75" customHeight="1" thickBot="1">
      <c r="A59" s="381"/>
      <c r="B59" s="279" t="s">
        <v>69</v>
      </c>
      <c r="C59" s="321"/>
      <c r="D59" s="211"/>
      <c r="E59" s="211"/>
      <c r="F59" s="322">
        <f>SUM(F55:F58)</f>
        <v>4031204.75</v>
      </c>
      <c r="G59" s="324"/>
      <c r="H59" s="325"/>
      <c r="I59" s="326"/>
      <c r="J59" s="327"/>
      <c r="K59" s="328"/>
      <c r="L59" s="325"/>
      <c r="M59" s="326"/>
      <c r="N59" s="329">
        <f>SUM(N55:N58)</f>
        <v>3426523.04</v>
      </c>
      <c r="O59" s="339"/>
      <c r="P59" s="330"/>
      <c r="Q59" s="334"/>
      <c r="R59" s="329">
        <f>SUM(R55:R58)</f>
        <v>604681.71</v>
      </c>
    </row>
    <row r="60" spans="1:18" ht="34.5" thickBot="1">
      <c r="A60" s="171" t="s">
        <v>70</v>
      </c>
      <c r="B60" s="280" t="s">
        <v>62</v>
      </c>
      <c r="C60" s="44">
        <f>C53+C59</f>
        <v>149843710.36</v>
      </c>
      <c r="D60" s="48">
        <f>D53+D59</f>
        <v>151936098</v>
      </c>
      <c r="E60" s="48">
        <f>E53+E59</f>
        <v>167052516.22</v>
      </c>
      <c r="F60" s="323">
        <f>F53+F59</f>
        <v>163476482.29999998</v>
      </c>
      <c r="G60" s="219">
        <f>SUM(G53+G59)</f>
        <v>8618829.780000001</v>
      </c>
      <c r="H60" s="212">
        <f aca="true" t="shared" si="17" ref="H60:R60">SUM(H53+H59)</f>
        <v>0</v>
      </c>
      <c r="I60" s="212">
        <f t="shared" si="17"/>
        <v>0</v>
      </c>
      <c r="J60" s="90">
        <f t="shared" si="17"/>
        <v>0</v>
      </c>
      <c r="K60" s="275">
        <f t="shared" si="17"/>
        <v>117677923.46</v>
      </c>
      <c r="L60" s="212">
        <f t="shared" si="17"/>
        <v>129145683</v>
      </c>
      <c r="M60" s="212">
        <f t="shared" si="17"/>
        <v>140159369.06</v>
      </c>
      <c r="N60" s="90">
        <f t="shared" si="17"/>
        <v>139089074.97</v>
      </c>
      <c r="O60" s="340">
        <f t="shared" si="17"/>
        <v>32165786.9</v>
      </c>
      <c r="P60" s="212">
        <f t="shared" si="17"/>
        <v>22790415</v>
      </c>
      <c r="Q60" s="335">
        <f t="shared" si="17"/>
        <v>26893147.16</v>
      </c>
      <c r="R60" s="90">
        <f t="shared" si="17"/>
        <v>24387407.330000002</v>
      </c>
    </row>
    <row r="61" spans="1:18" ht="12.75">
      <c r="A61" s="172"/>
      <c r="B61" s="173"/>
      <c r="C61" s="156"/>
      <c r="D61" s="156"/>
      <c r="E61" s="156"/>
      <c r="F61" s="156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</row>
  </sheetData>
  <sheetProtection/>
  <mergeCells count="42">
    <mergeCell ref="F49:F50"/>
    <mergeCell ref="A31:B31"/>
    <mergeCell ref="A26:A28"/>
    <mergeCell ref="A29:B29"/>
    <mergeCell ref="A30:B30"/>
    <mergeCell ref="O49:O50"/>
    <mergeCell ref="L49:L50"/>
    <mergeCell ref="M49:M50"/>
    <mergeCell ref="A51:B51"/>
    <mergeCell ref="G49:G50"/>
    <mergeCell ref="A49:B50"/>
    <mergeCell ref="N49:N50"/>
    <mergeCell ref="C49:C50"/>
    <mergeCell ref="D49:D50"/>
    <mergeCell ref="E49:E50"/>
    <mergeCell ref="C6:C7"/>
    <mergeCell ref="A52:B52"/>
    <mergeCell ref="A55:A59"/>
    <mergeCell ref="R49:R50"/>
    <mergeCell ref="H49:H50"/>
    <mergeCell ref="I49:I50"/>
    <mergeCell ref="J49:J50"/>
    <mergeCell ref="K49:K50"/>
    <mergeCell ref="Q49:Q50"/>
    <mergeCell ref="P49:P50"/>
    <mergeCell ref="A32:A48"/>
    <mergeCell ref="O6:R6"/>
    <mergeCell ref="A8:A19"/>
    <mergeCell ref="A5:A7"/>
    <mergeCell ref="B5:B7"/>
    <mergeCell ref="C5:F5"/>
    <mergeCell ref="G5:J5"/>
    <mergeCell ref="K5:R5"/>
    <mergeCell ref="A20:A25"/>
    <mergeCell ref="F6:F7"/>
    <mergeCell ref="E6:E7"/>
    <mergeCell ref="D6:D7"/>
    <mergeCell ref="J6:J7"/>
    <mergeCell ref="K6:N6"/>
    <mergeCell ref="I6:I7"/>
    <mergeCell ref="G6:G7"/>
    <mergeCell ref="H6:H7"/>
  </mergeCells>
  <printOptions horizontalCentered="1"/>
  <pageMargins left="0.3937007874015748" right="0.15748031496062992" top="0.7874015748031497" bottom="0" header="0.15748031496062992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C6" sqref="C6:F6"/>
    </sheetView>
  </sheetViews>
  <sheetFormatPr defaultColWidth="9.140625" defaultRowHeight="12.75"/>
  <cols>
    <col min="2" max="2" width="10.28125" style="0" customWidth="1"/>
    <col min="3" max="3" width="12.421875" style="0" customWidth="1"/>
    <col min="4" max="4" width="12.7109375" style="0" customWidth="1"/>
    <col min="5" max="5" width="13.421875" style="0" customWidth="1"/>
    <col min="6" max="6" width="13.8515625" style="0" customWidth="1"/>
    <col min="7" max="7" width="12.57421875" style="0" customWidth="1"/>
    <col min="8" max="8" width="11.8515625" style="0" customWidth="1"/>
    <col min="9" max="9" width="13.57421875" style="0" customWidth="1"/>
    <col min="10" max="10" width="10.8515625" style="0" customWidth="1"/>
  </cols>
  <sheetData>
    <row r="1" ht="12.75">
      <c r="J1" s="3" t="s">
        <v>73</v>
      </c>
    </row>
    <row r="3" spans="1:6" ht="12.75">
      <c r="A3" s="4"/>
      <c r="B3" s="5"/>
      <c r="F3" s="5"/>
    </row>
    <row r="4" ht="13.5" thickBot="1"/>
    <row r="5" spans="1:10" ht="13.5" thickBot="1">
      <c r="A5" s="357" t="s">
        <v>1</v>
      </c>
      <c r="B5" s="360" t="s">
        <v>2</v>
      </c>
      <c r="C5" s="366" t="s">
        <v>77</v>
      </c>
      <c r="D5" s="424"/>
      <c r="E5" s="424"/>
      <c r="F5" s="424"/>
      <c r="G5" s="424"/>
      <c r="H5" s="424"/>
      <c r="I5" s="424"/>
      <c r="J5" s="425"/>
    </row>
    <row r="6" spans="1:10" ht="12.75" customHeight="1">
      <c r="A6" s="358"/>
      <c r="B6" s="361"/>
      <c r="C6" s="353" t="s">
        <v>9</v>
      </c>
      <c r="D6" s="426"/>
      <c r="E6" s="426"/>
      <c r="F6" s="427"/>
      <c r="G6" s="353" t="s">
        <v>71</v>
      </c>
      <c r="H6" s="349"/>
      <c r="I6" s="349"/>
      <c r="J6" s="354"/>
    </row>
    <row r="7" spans="1:10" ht="34.5" customHeight="1" thickBot="1">
      <c r="A7" s="359"/>
      <c r="B7" s="362"/>
      <c r="C7" s="16" t="s">
        <v>5</v>
      </c>
      <c r="D7" s="14" t="s">
        <v>11</v>
      </c>
      <c r="E7" s="14" t="s">
        <v>12</v>
      </c>
      <c r="F7" s="174" t="s">
        <v>8</v>
      </c>
      <c r="G7" s="16" t="s">
        <v>5</v>
      </c>
      <c r="H7" s="14" t="s">
        <v>11</v>
      </c>
      <c r="I7" s="14" t="s">
        <v>12</v>
      </c>
      <c r="J7" s="174" t="s">
        <v>8</v>
      </c>
    </row>
    <row r="8" spans="1:10" ht="12.75">
      <c r="A8" s="355" t="s">
        <v>13</v>
      </c>
      <c r="B8" s="18" t="s">
        <v>14</v>
      </c>
      <c r="C8" s="222">
        <v>0</v>
      </c>
      <c r="D8" s="26">
        <v>0</v>
      </c>
      <c r="E8" s="26">
        <v>6548.49</v>
      </c>
      <c r="F8" s="175">
        <v>0</v>
      </c>
      <c r="G8" s="25">
        <v>0</v>
      </c>
      <c r="H8" s="26">
        <v>0</v>
      </c>
      <c r="I8" s="26">
        <v>4401.61</v>
      </c>
      <c r="J8" s="175">
        <v>0</v>
      </c>
    </row>
    <row r="9" spans="1:10" ht="12.75">
      <c r="A9" s="355"/>
      <c r="B9" s="28" t="s">
        <v>15</v>
      </c>
      <c r="C9" s="223">
        <v>0</v>
      </c>
      <c r="D9" s="34">
        <v>0</v>
      </c>
      <c r="E9" s="34">
        <v>0</v>
      </c>
      <c r="F9" s="176">
        <v>0</v>
      </c>
      <c r="G9" s="33">
        <v>0</v>
      </c>
      <c r="H9" s="34">
        <v>0</v>
      </c>
      <c r="I9" s="34">
        <v>0</v>
      </c>
      <c r="J9" s="176">
        <v>0</v>
      </c>
    </row>
    <row r="10" spans="1:10" ht="12.75">
      <c r="A10" s="355"/>
      <c r="B10" s="28" t="s">
        <v>16</v>
      </c>
      <c r="C10" s="223">
        <v>0</v>
      </c>
      <c r="D10" s="34">
        <v>0</v>
      </c>
      <c r="E10" s="34">
        <v>178815.75</v>
      </c>
      <c r="F10" s="176">
        <v>0</v>
      </c>
      <c r="G10" s="33">
        <v>0</v>
      </c>
      <c r="H10" s="34">
        <v>0</v>
      </c>
      <c r="I10" s="34">
        <v>59608.55</v>
      </c>
      <c r="J10" s="176">
        <v>0</v>
      </c>
    </row>
    <row r="11" spans="1:10" ht="12.75">
      <c r="A11" s="355"/>
      <c r="B11" s="28" t="s">
        <v>17</v>
      </c>
      <c r="C11" s="223">
        <v>0</v>
      </c>
      <c r="D11" s="34">
        <v>0</v>
      </c>
      <c r="E11" s="34">
        <v>0</v>
      </c>
      <c r="F11" s="176">
        <v>0</v>
      </c>
      <c r="G11" s="33">
        <v>0</v>
      </c>
      <c r="H11" s="34">
        <v>0</v>
      </c>
      <c r="I11" s="34">
        <v>0</v>
      </c>
      <c r="J11" s="176">
        <v>0</v>
      </c>
    </row>
    <row r="12" spans="1:10" ht="12.75">
      <c r="A12" s="355"/>
      <c r="B12" s="28" t="s">
        <v>18</v>
      </c>
      <c r="C12" s="223">
        <v>0</v>
      </c>
      <c r="D12" s="34">
        <v>0</v>
      </c>
      <c r="E12" s="34">
        <v>0</v>
      </c>
      <c r="F12" s="176">
        <v>0</v>
      </c>
      <c r="G12" s="33">
        <v>0</v>
      </c>
      <c r="H12" s="34">
        <v>0</v>
      </c>
      <c r="I12" s="34">
        <v>0</v>
      </c>
      <c r="J12" s="176">
        <v>0</v>
      </c>
    </row>
    <row r="13" spans="1:10" ht="12.75">
      <c r="A13" s="355"/>
      <c r="B13" s="28" t="s">
        <v>19</v>
      </c>
      <c r="C13" s="223">
        <v>1351823.13</v>
      </c>
      <c r="D13" s="34">
        <v>0</v>
      </c>
      <c r="E13" s="34">
        <v>1842975.68</v>
      </c>
      <c r="F13" s="176">
        <v>0</v>
      </c>
      <c r="G13" s="33">
        <v>327253.23</v>
      </c>
      <c r="H13" s="34">
        <v>0</v>
      </c>
      <c r="I13" s="34">
        <v>1421711.65</v>
      </c>
      <c r="J13" s="176">
        <v>0.86</v>
      </c>
    </row>
    <row r="14" spans="1:10" ht="12.75">
      <c r="A14" s="355"/>
      <c r="B14" s="28" t="s">
        <v>20</v>
      </c>
      <c r="C14" s="223">
        <v>608851.87</v>
      </c>
      <c r="D14" s="34">
        <v>0</v>
      </c>
      <c r="E14" s="34">
        <v>0</v>
      </c>
      <c r="F14" s="176">
        <v>0</v>
      </c>
      <c r="G14" s="33">
        <v>201621.11</v>
      </c>
      <c r="H14" s="34">
        <v>0</v>
      </c>
      <c r="I14" s="34">
        <v>0</v>
      </c>
      <c r="J14" s="176">
        <v>0</v>
      </c>
    </row>
    <row r="15" spans="1:10" ht="12.75">
      <c r="A15" s="355"/>
      <c r="B15" s="28" t="s">
        <v>21</v>
      </c>
      <c r="C15" s="223">
        <v>1237240.39</v>
      </c>
      <c r="D15" s="34">
        <v>0</v>
      </c>
      <c r="E15" s="34">
        <v>0</v>
      </c>
      <c r="F15" s="176">
        <v>0</v>
      </c>
      <c r="G15" s="33">
        <v>302079.94</v>
      </c>
      <c r="H15" s="34">
        <v>0</v>
      </c>
      <c r="I15" s="34">
        <v>149.59</v>
      </c>
      <c r="J15" s="176">
        <v>149.59</v>
      </c>
    </row>
    <row r="16" spans="1:10" ht="12.75">
      <c r="A16" s="355"/>
      <c r="B16" s="28" t="s">
        <v>22</v>
      </c>
      <c r="C16" s="223">
        <v>3472640.04</v>
      </c>
      <c r="D16" s="34">
        <v>0</v>
      </c>
      <c r="E16" s="34">
        <v>6.35</v>
      </c>
      <c r="F16" s="176">
        <v>6.35</v>
      </c>
      <c r="G16" s="33">
        <v>1117320.07</v>
      </c>
      <c r="H16" s="34">
        <v>0</v>
      </c>
      <c r="I16" s="34">
        <v>2.14</v>
      </c>
      <c r="J16" s="176">
        <v>2.14</v>
      </c>
    </row>
    <row r="17" spans="1:10" ht="12.75">
      <c r="A17" s="355"/>
      <c r="B17" s="28" t="s">
        <v>23</v>
      </c>
      <c r="C17" s="223">
        <v>0</v>
      </c>
      <c r="D17" s="34">
        <v>0</v>
      </c>
      <c r="E17" s="34">
        <v>0</v>
      </c>
      <c r="F17" s="176">
        <v>0</v>
      </c>
      <c r="G17" s="33">
        <v>0</v>
      </c>
      <c r="H17" s="34">
        <v>0</v>
      </c>
      <c r="I17" s="34">
        <v>0</v>
      </c>
      <c r="J17" s="176">
        <v>0</v>
      </c>
    </row>
    <row r="18" spans="1:10" ht="13.5" thickBot="1">
      <c r="A18" s="355"/>
      <c r="B18" s="201" t="s">
        <v>24</v>
      </c>
      <c r="C18" s="224">
        <v>0</v>
      </c>
      <c r="D18" s="42">
        <v>0</v>
      </c>
      <c r="E18" s="42">
        <v>0</v>
      </c>
      <c r="F18" s="177">
        <v>0</v>
      </c>
      <c r="G18" s="41">
        <v>0</v>
      </c>
      <c r="H18" s="42">
        <v>0</v>
      </c>
      <c r="I18" s="42">
        <v>0</v>
      </c>
      <c r="J18" s="177">
        <v>0</v>
      </c>
    </row>
    <row r="19" spans="1:10" ht="13.5" thickBot="1">
      <c r="A19" s="356"/>
      <c r="B19" s="237" t="s">
        <v>25</v>
      </c>
      <c r="C19" s="225">
        <f aca="true" t="shared" si="0" ref="C19:J19">SUM(C8:C18)</f>
        <v>6670555.43</v>
      </c>
      <c r="D19" s="51">
        <f t="shared" si="0"/>
        <v>0</v>
      </c>
      <c r="E19" s="51">
        <f t="shared" si="0"/>
        <v>2028346.27</v>
      </c>
      <c r="F19" s="178">
        <f t="shared" si="0"/>
        <v>6.35</v>
      </c>
      <c r="G19" s="50">
        <f t="shared" si="0"/>
        <v>1948274.35</v>
      </c>
      <c r="H19" s="51">
        <f t="shared" si="0"/>
        <v>0</v>
      </c>
      <c r="I19" s="51">
        <f t="shared" si="0"/>
        <v>1485873.5399999998</v>
      </c>
      <c r="J19" s="178">
        <f t="shared" si="0"/>
        <v>152.59</v>
      </c>
    </row>
    <row r="20" spans="1:10" ht="12.75">
      <c r="A20" s="368" t="s">
        <v>26</v>
      </c>
      <c r="B20" s="18" t="s">
        <v>27</v>
      </c>
      <c r="C20" s="222">
        <v>0</v>
      </c>
      <c r="D20" s="26">
        <v>0</v>
      </c>
      <c r="E20" s="26">
        <v>21.31</v>
      </c>
      <c r="F20" s="175">
        <v>0</v>
      </c>
      <c r="G20" s="25">
        <v>0</v>
      </c>
      <c r="H20" s="26">
        <v>0</v>
      </c>
      <c r="I20" s="26">
        <v>4.29</v>
      </c>
      <c r="J20" s="175">
        <v>0</v>
      </c>
    </row>
    <row r="21" spans="1:10" ht="12.75">
      <c r="A21" s="369"/>
      <c r="B21" s="238" t="s">
        <v>28</v>
      </c>
      <c r="C21" s="223">
        <v>0</v>
      </c>
      <c r="D21" s="34">
        <v>0</v>
      </c>
      <c r="E21" s="34">
        <v>19992.83</v>
      </c>
      <c r="F21" s="176">
        <v>0</v>
      </c>
      <c r="G21" s="33">
        <v>0</v>
      </c>
      <c r="H21" s="34">
        <v>0</v>
      </c>
      <c r="I21" s="34">
        <v>19993.24</v>
      </c>
      <c r="J21" s="176">
        <v>0</v>
      </c>
    </row>
    <row r="22" spans="1:10" ht="12.75">
      <c r="A22" s="369"/>
      <c r="B22" s="238" t="s">
        <v>29</v>
      </c>
      <c r="C22" s="223">
        <v>0</v>
      </c>
      <c r="D22" s="34">
        <v>0</v>
      </c>
      <c r="E22" s="34">
        <v>0</v>
      </c>
      <c r="F22" s="176">
        <v>0</v>
      </c>
      <c r="G22" s="33">
        <v>0</v>
      </c>
      <c r="H22" s="34">
        <v>0</v>
      </c>
      <c r="I22" s="34">
        <v>0</v>
      </c>
      <c r="J22" s="176">
        <v>0</v>
      </c>
    </row>
    <row r="23" spans="1:10" ht="12.75">
      <c r="A23" s="369"/>
      <c r="B23" s="238" t="s">
        <v>30</v>
      </c>
      <c r="C23" s="223">
        <v>1686096.8</v>
      </c>
      <c r="D23" s="34">
        <v>0</v>
      </c>
      <c r="E23" s="34">
        <v>0</v>
      </c>
      <c r="F23" s="176">
        <v>0</v>
      </c>
      <c r="G23" s="33">
        <v>1683826.57</v>
      </c>
      <c r="H23" s="34"/>
      <c r="I23" s="34">
        <v>0</v>
      </c>
      <c r="J23" s="176">
        <v>0</v>
      </c>
    </row>
    <row r="24" spans="1:10" ht="13.5" thickBot="1">
      <c r="A24" s="369"/>
      <c r="B24" s="201" t="s">
        <v>31</v>
      </c>
      <c r="C24" s="224">
        <v>3457369.3</v>
      </c>
      <c r="D24" s="42">
        <v>0</v>
      </c>
      <c r="E24" s="42">
        <v>36584</v>
      </c>
      <c r="F24" s="177">
        <v>0</v>
      </c>
      <c r="G24" s="41">
        <v>3403375.04</v>
      </c>
      <c r="H24" s="42">
        <v>0</v>
      </c>
      <c r="I24" s="42">
        <v>36422.58</v>
      </c>
      <c r="J24" s="177">
        <v>0</v>
      </c>
    </row>
    <row r="25" spans="1:10" ht="13.5" thickBot="1">
      <c r="A25" s="370"/>
      <c r="B25" s="237" t="s">
        <v>32</v>
      </c>
      <c r="C25" s="225">
        <f aca="true" t="shared" si="1" ref="C25:J25">SUM(C20:C24)</f>
        <v>5143466.1</v>
      </c>
      <c r="D25" s="51">
        <f t="shared" si="1"/>
        <v>0</v>
      </c>
      <c r="E25" s="51">
        <f t="shared" si="1"/>
        <v>56598.14</v>
      </c>
      <c r="F25" s="178">
        <f t="shared" si="1"/>
        <v>0</v>
      </c>
      <c r="G25" s="50">
        <f t="shared" si="1"/>
        <v>5087201.61</v>
      </c>
      <c r="H25" s="51">
        <f t="shared" si="1"/>
        <v>0</v>
      </c>
      <c r="I25" s="51">
        <f t="shared" si="1"/>
        <v>56420.11</v>
      </c>
      <c r="J25" s="178">
        <f t="shared" si="1"/>
        <v>0</v>
      </c>
    </row>
    <row r="26" spans="1:10" ht="12.75">
      <c r="A26" s="404" t="s">
        <v>33</v>
      </c>
      <c r="B26" s="239" t="s">
        <v>34</v>
      </c>
      <c r="C26" s="222">
        <v>2680561.84</v>
      </c>
      <c r="D26" s="26">
        <v>0</v>
      </c>
      <c r="E26" s="26">
        <v>2310912.68</v>
      </c>
      <c r="F26" s="175">
        <v>2008.51</v>
      </c>
      <c r="G26" s="25">
        <v>1280816.87</v>
      </c>
      <c r="H26" s="26">
        <v>0</v>
      </c>
      <c r="I26" s="26">
        <v>1523325.2</v>
      </c>
      <c r="J26" s="175">
        <v>669.5</v>
      </c>
    </row>
    <row r="27" spans="1:10" ht="13.5" thickBot="1">
      <c r="A27" s="405"/>
      <c r="B27" s="240" t="s">
        <v>35</v>
      </c>
      <c r="C27" s="224">
        <v>0</v>
      </c>
      <c r="D27" s="42">
        <v>0</v>
      </c>
      <c r="E27" s="42">
        <v>102530.13</v>
      </c>
      <c r="F27" s="177">
        <v>0</v>
      </c>
      <c r="G27" s="41">
        <v>0</v>
      </c>
      <c r="H27" s="42">
        <v>0</v>
      </c>
      <c r="I27" s="42">
        <v>45544.94</v>
      </c>
      <c r="J27" s="177">
        <v>0</v>
      </c>
    </row>
    <row r="28" spans="1:10" ht="13.5" thickBot="1">
      <c r="A28" s="405"/>
      <c r="B28" s="237" t="s">
        <v>36</v>
      </c>
      <c r="C28" s="225">
        <f aca="true" t="shared" si="2" ref="C28:J28">SUM(C26:C27)</f>
        <v>2680561.84</v>
      </c>
      <c r="D28" s="51">
        <f t="shared" si="2"/>
        <v>0</v>
      </c>
      <c r="E28" s="51">
        <f t="shared" si="2"/>
        <v>2413442.81</v>
      </c>
      <c r="F28" s="178">
        <f t="shared" si="2"/>
        <v>2008.51</v>
      </c>
      <c r="G28" s="50">
        <f t="shared" si="2"/>
        <v>1280816.87</v>
      </c>
      <c r="H28" s="51">
        <f t="shared" si="2"/>
        <v>0</v>
      </c>
      <c r="I28" s="51">
        <f t="shared" si="2"/>
        <v>1568870.14</v>
      </c>
      <c r="J28" s="178">
        <f t="shared" si="2"/>
        <v>669.5</v>
      </c>
    </row>
    <row r="29" spans="1:10" ht="21" customHeight="1" thickBot="1">
      <c r="A29" s="406" t="s">
        <v>37</v>
      </c>
      <c r="B29" s="407"/>
      <c r="C29" s="227">
        <f aca="true" t="shared" si="3" ref="C29:J29">SUM(C28,C25,C19)</f>
        <v>14494583.37</v>
      </c>
      <c r="D29" s="179">
        <f t="shared" si="3"/>
        <v>0</v>
      </c>
      <c r="E29" s="179">
        <f t="shared" si="3"/>
        <v>4498387.220000001</v>
      </c>
      <c r="F29" s="246">
        <f t="shared" si="3"/>
        <v>2014.86</v>
      </c>
      <c r="G29" s="50">
        <f t="shared" si="3"/>
        <v>8316292.83</v>
      </c>
      <c r="H29" s="51">
        <f t="shared" si="3"/>
        <v>0</v>
      </c>
      <c r="I29" s="51">
        <f t="shared" si="3"/>
        <v>3111163.79</v>
      </c>
      <c r="J29" s="178">
        <f t="shared" si="3"/>
        <v>822.09</v>
      </c>
    </row>
    <row r="30" spans="1:10" ht="12.75">
      <c r="A30" s="397" t="s">
        <v>38</v>
      </c>
      <c r="B30" s="398"/>
      <c r="C30" s="228">
        <v>10374421.45</v>
      </c>
      <c r="D30" s="98">
        <v>0</v>
      </c>
      <c r="E30" s="98">
        <v>0</v>
      </c>
      <c r="F30" s="181">
        <v>0</v>
      </c>
      <c r="G30" s="180">
        <v>2324565.41</v>
      </c>
      <c r="H30" s="98">
        <v>0</v>
      </c>
      <c r="I30" s="98">
        <v>0</v>
      </c>
      <c r="J30" s="181">
        <v>0</v>
      </c>
    </row>
    <row r="31" spans="1:10" ht="13.5" thickBot="1">
      <c r="A31" s="377" t="s">
        <v>39</v>
      </c>
      <c r="B31" s="378"/>
      <c r="C31" s="229">
        <v>14874779.6</v>
      </c>
      <c r="D31" s="251">
        <v>0</v>
      </c>
      <c r="E31" s="107">
        <v>4498387.22</v>
      </c>
      <c r="F31" s="183">
        <v>2014.86</v>
      </c>
      <c r="G31" s="182">
        <v>8470481.05</v>
      </c>
      <c r="H31" s="107">
        <v>0</v>
      </c>
      <c r="I31" s="107">
        <v>3111163.79</v>
      </c>
      <c r="J31" s="183">
        <v>822.09</v>
      </c>
    </row>
    <row r="32" spans="1:10" ht="12.75">
      <c r="A32" s="350" t="s">
        <v>40</v>
      </c>
      <c r="B32" s="241" t="s">
        <v>41</v>
      </c>
      <c r="C32" s="222">
        <v>1653933.57</v>
      </c>
      <c r="D32" s="26">
        <v>58740514</v>
      </c>
      <c r="E32" s="26">
        <v>809092.83</v>
      </c>
      <c r="F32" s="175">
        <v>809092.83</v>
      </c>
      <c r="G32" s="25">
        <v>291870.63</v>
      </c>
      <c r="H32" s="26">
        <v>9479135</v>
      </c>
      <c r="I32" s="26">
        <v>142781.09</v>
      </c>
      <c r="J32" s="175">
        <v>142781.09</v>
      </c>
    </row>
    <row r="33" spans="1:10" ht="12.75">
      <c r="A33" s="351"/>
      <c r="B33" s="28" t="s">
        <v>42</v>
      </c>
      <c r="C33" s="223">
        <v>7787781.59</v>
      </c>
      <c r="D33" s="34">
        <v>25164083</v>
      </c>
      <c r="E33" s="34">
        <v>15318892.47</v>
      </c>
      <c r="F33" s="176">
        <v>15318892.47</v>
      </c>
      <c r="G33" s="223">
        <v>1279159.89</v>
      </c>
      <c r="H33" s="34">
        <v>5327563</v>
      </c>
      <c r="I33" s="34">
        <v>2622418.23</v>
      </c>
      <c r="J33" s="176">
        <v>2622418.23</v>
      </c>
    </row>
    <row r="34" spans="1:10" ht="22.5">
      <c r="A34" s="351"/>
      <c r="B34" s="242" t="s">
        <v>43</v>
      </c>
      <c r="C34" s="230">
        <f aca="true" t="shared" si="4" ref="C34:J34">SUM(C32:C33)</f>
        <v>9441715.16</v>
      </c>
      <c r="D34" s="184">
        <f t="shared" si="4"/>
        <v>83904597</v>
      </c>
      <c r="E34" s="184">
        <f t="shared" si="4"/>
        <v>16127985.3</v>
      </c>
      <c r="F34" s="185">
        <f t="shared" si="4"/>
        <v>16127985.3</v>
      </c>
      <c r="G34" s="235">
        <f t="shared" si="4"/>
        <v>1571030.52</v>
      </c>
      <c r="H34" s="184">
        <f t="shared" si="4"/>
        <v>14806698</v>
      </c>
      <c r="I34" s="184">
        <f t="shared" si="4"/>
        <v>2765199.32</v>
      </c>
      <c r="J34" s="185">
        <f t="shared" si="4"/>
        <v>2765199.32</v>
      </c>
    </row>
    <row r="35" spans="1:10" ht="12.75">
      <c r="A35" s="351"/>
      <c r="B35" s="28" t="s">
        <v>44</v>
      </c>
      <c r="C35" s="223">
        <v>241148.11</v>
      </c>
      <c r="D35" s="34">
        <v>987447</v>
      </c>
      <c r="E35" s="34">
        <v>554082.29</v>
      </c>
      <c r="F35" s="176">
        <v>554082.29</v>
      </c>
      <c r="G35" s="223">
        <v>42555.94</v>
      </c>
      <c r="H35" s="34">
        <v>218603</v>
      </c>
      <c r="I35" s="34">
        <v>97771.19</v>
      </c>
      <c r="J35" s="176">
        <v>97771.19</v>
      </c>
    </row>
    <row r="36" spans="1:10" ht="12.75">
      <c r="A36" s="351"/>
      <c r="B36" s="28" t="s">
        <v>45</v>
      </c>
      <c r="C36" s="223">
        <v>85962.65</v>
      </c>
      <c r="D36" s="34">
        <v>1009193</v>
      </c>
      <c r="E36" s="34">
        <v>115576.72</v>
      </c>
      <c r="F36" s="176">
        <v>115576.72</v>
      </c>
      <c r="G36" s="223">
        <v>15169.88</v>
      </c>
      <c r="H36" s="34">
        <v>133745</v>
      </c>
      <c r="I36" s="34">
        <v>20395.88</v>
      </c>
      <c r="J36" s="176">
        <v>20395.88</v>
      </c>
    </row>
    <row r="37" spans="1:10" ht="12.75">
      <c r="A37" s="351"/>
      <c r="B37" s="28" t="s">
        <v>46</v>
      </c>
      <c r="C37" s="223">
        <v>0</v>
      </c>
      <c r="D37" s="34">
        <v>505258</v>
      </c>
      <c r="E37" s="34">
        <v>74148.26</v>
      </c>
      <c r="F37" s="176">
        <v>74148.26</v>
      </c>
      <c r="G37" s="223">
        <v>0</v>
      </c>
      <c r="H37" s="34">
        <v>89163</v>
      </c>
      <c r="I37" s="34">
        <v>13084.99</v>
      </c>
      <c r="J37" s="176">
        <v>13084.99</v>
      </c>
    </row>
    <row r="38" spans="1:10" ht="12.75">
      <c r="A38" s="351"/>
      <c r="B38" s="28" t="s">
        <v>47</v>
      </c>
      <c r="C38" s="223">
        <v>0</v>
      </c>
      <c r="D38" s="34">
        <v>105262</v>
      </c>
      <c r="E38" s="34">
        <v>0</v>
      </c>
      <c r="F38" s="176">
        <v>0</v>
      </c>
      <c r="G38" s="223">
        <v>0</v>
      </c>
      <c r="H38" s="34">
        <v>18576</v>
      </c>
      <c r="I38" s="34">
        <v>0</v>
      </c>
      <c r="J38" s="176">
        <v>0</v>
      </c>
    </row>
    <row r="39" spans="1:10" ht="12.75">
      <c r="A39" s="351"/>
      <c r="B39" s="243" t="s">
        <v>48</v>
      </c>
      <c r="C39" s="231">
        <f aca="true" t="shared" si="5" ref="C39:J39">SUM(C35:C38)</f>
        <v>327110.76</v>
      </c>
      <c r="D39" s="132">
        <f t="shared" si="5"/>
        <v>2607160</v>
      </c>
      <c r="E39" s="132">
        <f t="shared" si="5"/>
        <v>743807.27</v>
      </c>
      <c r="F39" s="186">
        <f t="shared" si="5"/>
        <v>743807.27</v>
      </c>
      <c r="G39" s="231">
        <f t="shared" si="5"/>
        <v>57725.82</v>
      </c>
      <c r="H39" s="132">
        <f t="shared" si="5"/>
        <v>460087</v>
      </c>
      <c r="I39" s="132">
        <f t="shared" si="5"/>
        <v>131252.06</v>
      </c>
      <c r="J39" s="186">
        <f t="shared" si="5"/>
        <v>131252.06</v>
      </c>
    </row>
    <row r="40" spans="1:10" ht="12.75">
      <c r="A40" s="351"/>
      <c r="B40" s="28" t="s">
        <v>49</v>
      </c>
      <c r="C40" s="223">
        <v>2436635.46</v>
      </c>
      <c r="D40" s="34">
        <v>10874317</v>
      </c>
      <c r="E40" s="34">
        <v>5946298.24</v>
      </c>
      <c r="F40" s="176">
        <v>5946298.24</v>
      </c>
      <c r="G40" s="223">
        <v>429998.25</v>
      </c>
      <c r="H40" s="34">
        <v>1918996</v>
      </c>
      <c r="I40" s="34">
        <v>1049366.4</v>
      </c>
      <c r="J40" s="176">
        <v>1049366.4</v>
      </c>
    </row>
    <row r="41" spans="1:10" ht="12.75">
      <c r="A41" s="351"/>
      <c r="B41" s="28" t="s">
        <v>50</v>
      </c>
      <c r="C41" s="223">
        <v>0</v>
      </c>
      <c r="D41" s="34">
        <v>0</v>
      </c>
      <c r="E41" s="34">
        <v>0</v>
      </c>
      <c r="F41" s="176">
        <v>0</v>
      </c>
      <c r="G41" s="223">
        <v>0</v>
      </c>
      <c r="H41" s="34">
        <v>0</v>
      </c>
      <c r="I41" s="34">
        <v>0</v>
      </c>
      <c r="J41" s="176">
        <v>0</v>
      </c>
    </row>
    <row r="42" spans="1:10" ht="12.75">
      <c r="A42" s="351"/>
      <c r="B42" s="243" t="s">
        <v>51</v>
      </c>
      <c r="C42" s="231">
        <f>SUM(C40:C41)</f>
        <v>2436635.46</v>
      </c>
      <c r="D42" s="132">
        <f>SUM(D40:D41)</f>
        <v>10874317</v>
      </c>
      <c r="E42" s="132">
        <f aca="true" t="shared" si="6" ref="E42:J42">SUM(E40:E41)</f>
        <v>5946298.24</v>
      </c>
      <c r="F42" s="186">
        <f t="shared" si="6"/>
        <v>5946298.24</v>
      </c>
      <c r="G42" s="231">
        <f t="shared" si="6"/>
        <v>429998.25</v>
      </c>
      <c r="H42" s="132">
        <f t="shared" si="6"/>
        <v>1918996</v>
      </c>
      <c r="I42" s="132">
        <f t="shared" si="6"/>
        <v>1049366.4</v>
      </c>
      <c r="J42" s="186">
        <f t="shared" si="6"/>
        <v>1049366.4</v>
      </c>
    </row>
    <row r="43" spans="1:10" ht="12.75">
      <c r="A43" s="351"/>
      <c r="B43" s="28" t="s">
        <v>52</v>
      </c>
      <c r="C43" s="223">
        <v>0</v>
      </c>
      <c r="D43" s="34">
        <v>3997713</v>
      </c>
      <c r="E43" s="34">
        <v>0</v>
      </c>
      <c r="F43" s="176">
        <v>0</v>
      </c>
      <c r="G43" s="223">
        <v>0</v>
      </c>
      <c r="H43" s="34">
        <v>705479</v>
      </c>
      <c r="I43" s="34">
        <v>0</v>
      </c>
      <c r="J43" s="176">
        <v>0</v>
      </c>
    </row>
    <row r="44" spans="1:10" ht="12.75">
      <c r="A44" s="351"/>
      <c r="B44" s="243" t="s">
        <v>53</v>
      </c>
      <c r="C44" s="231">
        <f>SUM(C43)</f>
        <v>0</v>
      </c>
      <c r="D44" s="166">
        <f>SUM(D43)</f>
        <v>3997713</v>
      </c>
      <c r="E44" s="166">
        <f aca="true" t="shared" si="7" ref="E44:J44">SUM(E43)</f>
        <v>0</v>
      </c>
      <c r="F44" s="187">
        <f t="shared" si="7"/>
        <v>0</v>
      </c>
      <c r="G44" s="236">
        <f t="shared" si="7"/>
        <v>0</v>
      </c>
      <c r="H44" s="166">
        <f t="shared" si="7"/>
        <v>705479</v>
      </c>
      <c r="I44" s="166">
        <f t="shared" si="7"/>
        <v>0</v>
      </c>
      <c r="J44" s="187">
        <f t="shared" si="7"/>
        <v>0</v>
      </c>
    </row>
    <row r="45" spans="1:10" ht="12.75">
      <c r="A45" s="351"/>
      <c r="B45" s="28" t="s">
        <v>54</v>
      </c>
      <c r="C45" s="223">
        <v>3860609.14</v>
      </c>
      <c r="D45" s="34">
        <v>10565338</v>
      </c>
      <c r="E45" s="34">
        <v>5391838.6</v>
      </c>
      <c r="F45" s="176">
        <v>5391838.6</v>
      </c>
      <c r="G45" s="226">
        <v>456349.43</v>
      </c>
      <c r="H45" s="34">
        <v>1910671</v>
      </c>
      <c r="I45" s="34">
        <v>725488.28</v>
      </c>
      <c r="J45" s="176">
        <v>725488.28</v>
      </c>
    </row>
    <row r="46" spans="1:10" ht="12.75">
      <c r="A46" s="351"/>
      <c r="B46" s="28" t="s">
        <v>55</v>
      </c>
      <c r="C46" s="223">
        <v>589333.33</v>
      </c>
      <c r="D46" s="34">
        <v>8533161</v>
      </c>
      <c r="E46" s="34">
        <v>7609667.36</v>
      </c>
      <c r="F46" s="176">
        <v>7609667.36</v>
      </c>
      <c r="G46" s="226">
        <v>104000</v>
      </c>
      <c r="H46" s="34">
        <v>1616721</v>
      </c>
      <c r="I46" s="34">
        <v>1261078.35</v>
      </c>
      <c r="J46" s="176">
        <v>1261078.35</v>
      </c>
    </row>
    <row r="47" spans="1:10" ht="12.75">
      <c r="A47" s="351"/>
      <c r="B47" s="28" t="s">
        <v>56</v>
      </c>
      <c r="C47" s="223">
        <v>0</v>
      </c>
      <c r="D47" s="34">
        <v>8663397</v>
      </c>
      <c r="E47" s="34">
        <v>319329.12</v>
      </c>
      <c r="F47" s="176">
        <v>319329.12</v>
      </c>
      <c r="G47" s="226">
        <v>0</v>
      </c>
      <c r="H47" s="34">
        <v>1371763</v>
      </c>
      <c r="I47" s="34">
        <v>53023.38</v>
      </c>
      <c r="J47" s="176">
        <v>53023.38</v>
      </c>
    </row>
    <row r="48" spans="1:10" ht="13.5" thickBot="1">
      <c r="A48" s="352"/>
      <c r="B48" s="244" t="s">
        <v>57</v>
      </c>
      <c r="C48" s="232">
        <f>SUM(C45:C47)</f>
        <v>4449942.47</v>
      </c>
      <c r="D48" s="188">
        <f>SUM(D45:D47)</f>
        <v>27761896</v>
      </c>
      <c r="E48" s="188">
        <f aca="true" t="shared" si="8" ref="E48:J48">SUM(E45:E47)</f>
        <v>13320835.08</v>
      </c>
      <c r="F48" s="189">
        <f t="shared" si="8"/>
        <v>13320835.08</v>
      </c>
      <c r="G48" s="232">
        <f t="shared" si="8"/>
        <v>560349.4299999999</v>
      </c>
      <c r="H48" s="188">
        <f t="shared" si="8"/>
        <v>4899155</v>
      </c>
      <c r="I48" s="188">
        <f t="shared" si="8"/>
        <v>2039590.01</v>
      </c>
      <c r="J48" s="189">
        <f t="shared" si="8"/>
        <v>2039590.01</v>
      </c>
    </row>
    <row r="49" spans="1:10" ht="12.75">
      <c r="A49" s="401" t="s">
        <v>58</v>
      </c>
      <c r="B49" s="402"/>
      <c r="C49" s="416">
        <f aca="true" t="shared" si="9" ref="C49:J49">SUM(C48,C44,C42,C39,C34)</f>
        <v>16655403.85</v>
      </c>
      <c r="D49" s="420">
        <f t="shared" si="9"/>
        <v>129145683</v>
      </c>
      <c r="E49" s="420">
        <f t="shared" si="9"/>
        <v>36138925.89</v>
      </c>
      <c r="F49" s="418">
        <f t="shared" si="9"/>
        <v>36138925.89</v>
      </c>
      <c r="G49" s="416">
        <f t="shared" si="9"/>
        <v>2619104.02</v>
      </c>
      <c r="H49" s="420">
        <f t="shared" si="9"/>
        <v>22790415</v>
      </c>
      <c r="I49" s="420">
        <f t="shared" si="9"/>
        <v>5985407.79</v>
      </c>
      <c r="J49" s="418">
        <f t="shared" si="9"/>
        <v>5985407.79</v>
      </c>
    </row>
    <row r="50" spans="1:10" ht="21" customHeight="1" thickBot="1">
      <c r="A50" s="381"/>
      <c r="B50" s="403"/>
      <c r="C50" s="417"/>
      <c r="D50" s="422"/>
      <c r="E50" s="422"/>
      <c r="F50" s="423"/>
      <c r="G50" s="417"/>
      <c r="H50" s="421"/>
      <c r="I50" s="421"/>
      <c r="J50" s="419"/>
    </row>
    <row r="51" spans="1:10" ht="24.75" customHeight="1">
      <c r="A51" s="397" t="s">
        <v>72</v>
      </c>
      <c r="B51" s="398"/>
      <c r="C51" s="247">
        <v>6061547.65</v>
      </c>
      <c r="D51" s="190">
        <v>129145683</v>
      </c>
      <c r="E51" s="190">
        <v>13899836.56</v>
      </c>
      <c r="F51" s="248">
        <v>13899836.56</v>
      </c>
      <c r="G51" s="191">
        <v>1047621.34</v>
      </c>
      <c r="H51" s="190">
        <v>22790415</v>
      </c>
      <c r="I51" s="190">
        <v>3177135.68</v>
      </c>
      <c r="J51" s="248">
        <v>3177135.68</v>
      </c>
    </row>
    <row r="52" spans="1:10" ht="13.5" customHeight="1" thickBot="1">
      <c r="A52" s="377" t="s">
        <v>60</v>
      </c>
      <c r="B52" s="378"/>
      <c r="C52" s="249">
        <v>0</v>
      </c>
      <c r="D52" s="192">
        <v>0</v>
      </c>
      <c r="E52" s="192">
        <v>22239089.33</v>
      </c>
      <c r="F52" s="250">
        <v>22239089.33</v>
      </c>
      <c r="G52" s="193">
        <v>0</v>
      </c>
      <c r="H52" s="192">
        <v>0</v>
      </c>
      <c r="I52" s="194">
        <v>2808272.11</v>
      </c>
      <c r="J52" s="195">
        <v>2808272.11</v>
      </c>
    </row>
    <row r="53" spans="1:10" ht="36.75" thickBot="1">
      <c r="A53" s="146" t="s">
        <v>61</v>
      </c>
      <c r="B53" s="245" t="s">
        <v>62</v>
      </c>
      <c r="C53" s="233">
        <f aca="true" t="shared" si="10" ref="C53:J53">SUM(C49,C29)</f>
        <v>31149987.22</v>
      </c>
      <c r="D53" s="234">
        <f t="shared" si="10"/>
        <v>129145683</v>
      </c>
      <c r="E53" s="89">
        <f t="shared" si="10"/>
        <v>40637313.11</v>
      </c>
      <c r="F53" s="196">
        <f t="shared" si="10"/>
        <v>36140940.75</v>
      </c>
      <c r="G53" s="88">
        <f t="shared" si="10"/>
        <v>10935396.85</v>
      </c>
      <c r="H53" s="89">
        <f t="shared" si="10"/>
        <v>22790415</v>
      </c>
      <c r="I53" s="234">
        <f t="shared" si="10"/>
        <v>9096571.58</v>
      </c>
      <c r="J53" s="196">
        <f t="shared" si="10"/>
        <v>5986229.88</v>
      </c>
    </row>
  </sheetData>
  <sheetProtection/>
  <mergeCells count="23">
    <mergeCell ref="A5:A7"/>
    <mergeCell ref="B5:B7"/>
    <mergeCell ref="A30:B30"/>
    <mergeCell ref="C5:J5"/>
    <mergeCell ref="C6:F6"/>
    <mergeCell ref="G6:J6"/>
    <mergeCell ref="A20:A25"/>
    <mergeCell ref="A26:A28"/>
    <mergeCell ref="A29:B29"/>
    <mergeCell ref="D49:D50"/>
    <mergeCell ref="A8:A19"/>
    <mergeCell ref="A32:A48"/>
    <mergeCell ref="A31:B31"/>
    <mergeCell ref="J49:J50"/>
    <mergeCell ref="H49:H50"/>
    <mergeCell ref="E49:E50"/>
    <mergeCell ref="F49:F50"/>
    <mergeCell ref="G49:G50"/>
    <mergeCell ref="I49:I50"/>
    <mergeCell ref="A51:B51"/>
    <mergeCell ref="A52:B52"/>
    <mergeCell ref="A49:B50"/>
    <mergeCell ref="C49:C50"/>
  </mergeCells>
  <printOptions/>
  <pageMargins left="0.7874015748031497" right="0.7874015748031497" top="0.7874015748031497" bottom="0.7874015748031497" header="0.15748031496062992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simkovae</dc:creator>
  <cp:keywords/>
  <dc:description/>
  <cp:lastModifiedBy>masarykova</cp:lastModifiedBy>
  <cp:lastPrinted>2011-03-31T07:38:28Z</cp:lastPrinted>
  <dcterms:created xsi:type="dcterms:W3CDTF">2011-02-25T09:58:24Z</dcterms:created>
  <dcterms:modified xsi:type="dcterms:W3CDTF">2011-04-13T11:34:34Z</dcterms:modified>
  <cp:category/>
  <cp:version/>
  <cp:contentType/>
  <cp:contentStatus/>
</cp:coreProperties>
</file>