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2120" windowHeight="8835" tabRatio="731" activeTab="0"/>
  </bookViews>
  <sheets>
    <sheet name="2007 - 2013" sheetId="1" r:id="rId1"/>
    <sheet name="2007" sheetId="2" r:id="rId2"/>
  </sheets>
  <externalReferences>
    <externalReference r:id="rId5"/>
  </externalReferences>
  <definedNames>
    <definedName name="holiadys">#REF!</definedName>
    <definedName name="holidays">#REF!</definedName>
    <definedName name="nazov_PD">#REF!</definedName>
    <definedName name="_xlnm.Print_Area" localSheetId="1">'2007'!$A$2:$I$24</definedName>
    <definedName name="_xlnm.Print_Area" localSheetId="0">'2007 - 2013'!$A$1:$K$24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<sst xmlns="http://schemas.openxmlformats.org/spreadsheetml/2006/main" count="85" uniqueCount="52">
  <si>
    <t>EÚ zdroje</t>
  </si>
  <si>
    <t>Zdroje ŠR</t>
  </si>
  <si>
    <t>Spolu</t>
  </si>
  <si>
    <t>Podiel celkového čerpania 2004+2005+2006 na prostriedkoch čerpaných v r. 2004 a v r. 2005, a na prostriedkoch  zabezpečených v ŠR na r. 2006 a  v %</t>
  </si>
  <si>
    <t>3=1/2</t>
  </si>
  <si>
    <t>Programový dokument</t>
  </si>
  <si>
    <t>a</t>
  </si>
  <si>
    <t>b</t>
  </si>
  <si>
    <t>OP Vzdelávanie</t>
  </si>
  <si>
    <t>Regionálny OP</t>
  </si>
  <si>
    <t>OP Informatizácia spoločnosti</t>
  </si>
  <si>
    <t>Podiel čerpania na záväzku                2007-2013 v %</t>
  </si>
  <si>
    <t>OP Zdravotníctvo</t>
  </si>
  <si>
    <t>OP Zamestn. a sociálna inklúzia</t>
  </si>
  <si>
    <t>OP Konkurenc. a hosp. rast</t>
  </si>
  <si>
    <t>OP Technická pomoc</t>
  </si>
  <si>
    <t>OP Bratislavský kraj</t>
  </si>
  <si>
    <t>OP Výskum a vývoj</t>
  </si>
  <si>
    <t>OP Európska územná spol. SR-ČR</t>
  </si>
  <si>
    <t>4=3-2</t>
  </si>
  <si>
    <t>5=4-1</t>
  </si>
  <si>
    <t>6=1/5*100</t>
  </si>
  <si>
    <t>SPOLU</t>
  </si>
  <si>
    <t>Operačný program</t>
  </si>
  <si>
    <t>Nezrovnalosti a vratky uplatnené v ŽoP na EK v EUR</t>
  </si>
  <si>
    <t>Fin. alokácia 2007 v bežných cenách v EUR</t>
  </si>
  <si>
    <t xml:space="preserve">Fin. alok. 2007 - ZP </t>
  </si>
  <si>
    <t>Potrebné vyčerpať (z fin. alokácie 2007 - ZP) 
do 31.12.2010</t>
  </si>
  <si>
    <t>Záväzok
2007-2013 v bežných cenách v EUR *</t>
  </si>
  <si>
    <t>Záväzok 2007 v bežných cenách v EUR</t>
  </si>
  <si>
    <t>Čerpanie ŠF (schválené SŽP znížené o nezrovnalosti ) v EUR</t>
  </si>
  <si>
    <t xml:space="preserve">Záväzok 2007 - ZP </t>
  </si>
  <si>
    <t xml:space="preserve"> </t>
  </si>
  <si>
    <t xml:space="preserve">Zálohové platby EK </t>
  </si>
  <si>
    <t>OP Rybné hospodárstvo</t>
  </si>
  <si>
    <t xml:space="preserve">OP Životné prostredie (KF) </t>
  </si>
  <si>
    <t xml:space="preserve">OP Životné prostredie (ERDF) </t>
  </si>
  <si>
    <t>OP Doprava (KF)</t>
  </si>
  <si>
    <t>OP Doprava (ERDF)</t>
  </si>
  <si>
    <t>Zálohové platby EK</t>
  </si>
  <si>
    <t>OP Doprava (KF + ERDF)</t>
  </si>
  <si>
    <t>OP Životné prostredie (KF + ERDF)</t>
  </si>
  <si>
    <r>
      <t>Podiel čerpania na fin. alok. 2007 v %</t>
    </r>
  </si>
  <si>
    <t>OP Životné prostredie (ERDF + KF)</t>
  </si>
  <si>
    <t>OP Doprava (ERDF + KF)</t>
  </si>
  <si>
    <t>OP Životné prostredie (ERDF)</t>
  </si>
  <si>
    <t>OP Životné prostredie (KF)</t>
  </si>
  <si>
    <r>
      <t>Podiel čerpania na záväzku 2007 v %</t>
    </r>
  </si>
  <si>
    <t>Čerpanie ŠF, EFF a KF k 13.06.2008 zo záväzkov 2007 podľa pravidla N+3 v EUR</t>
  </si>
  <si>
    <t>Schválené SŽP k 13.06.2008</t>
  </si>
  <si>
    <t xml:space="preserve">Čerpanie ŠF k 13.06.2008 v EUR znížené o nezrovnalosti </t>
  </si>
  <si>
    <t>Čerpanie ŠF, KF, EFF k 13.06.2008 zo záväzku 2007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</si>
</sst>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[$-405]d\.\ mmmm\ yyyy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.0%"/>
    <numFmt numFmtId="190" formatCode="#,##0.0"/>
    <numFmt numFmtId="191" formatCode="#,##0.0000"/>
    <numFmt numFmtId="192" formatCode="0.000%"/>
    <numFmt numFmtId="193" formatCode="0.0000%"/>
    <numFmt numFmtId="194" formatCode="#,##0.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3" fillId="0" borderId="9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4" fontId="4" fillId="2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0" fontId="3" fillId="3" borderId="9" xfId="20" applyNumberFormat="1" applyFont="1" applyFill="1" applyBorder="1" applyAlignment="1">
      <alignment wrapText="1"/>
    </xf>
    <xf numFmtId="10" fontId="4" fillId="2" borderId="9" xfId="20" applyNumberFormat="1" applyFont="1" applyFill="1" applyBorder="1" applyAlignment="1">
      <alignment wrapText="1"/>
    </xf>
    <xf numFmtId="10" fontId="3" fillId="0" borderId="23" xfId="20" applyNumberFormat="1" applyFont="1" applyFill="1" applyBorder="1" applyAlignment="1">
      <alignment horizontal="right" wrapText="1"/>
    </xf>
    <xf numFmtId="10" fontId="3" fillId="0" borderId="24" xfId="2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wrapText="1"/>
    </xf>
    <xf numFmtId="3" fontId="4" fillId="2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10" fontId="3" fillId="0" borderId="29" xfId="20" applyNumberFormat="1" applyFont="1" applyFill="1" applyBorder="1" applyAlignment="1">
      <alignment horizontal="right" wrapText="1"/>
    </xf>
    <xf numFmtId="4" fontId="4" fillId="2" borderId="15" xfId="0" applyNumberFormat="1" applyFont="1" applyFill="1" applyBorder="1" applyAlignment="1">
      <alignment horizontal="center" wrapText="1"/>
    </xf>
    <xf numFmtId="4" fontId="4" fillId="2" borderId="30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 wrapText="1"/>
    </xf>
    <xf numFmtId="192" fontId="4" fillId="2" borderId="27" xfId="20" applyNumberFormat="1" applyFont="1" applyFill="1" applyBorder="1" applyAlignment="1">
      <alignment horizontal="right" wrapText="1"/>
    </xf>
    <xf numFmtId="0" fontId="4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10" fontId="0" fillId="0" borderId="20" xfId="20" applyNumberFormat="1" applyFont="1" applyFill="1" applyBorder="1" applyAlignment="1">
      <alignment/>
    </xf>
    <xf numFmtId="10" fontId="4" fillId="2" borderId="27" xfId="20" applyNumberFormat="1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7">
      <selection activeCell="K2" sqref="K2"/>
    </sheetView>
  </sheetViews>
  <sheetFormatPr defaultColWidth="9.140625" defaultRowHeight="12.75"/>
  <cols>
    <col min="1" max="1" width="30.57421875" style="4" customWidth="1"/>
    <col min="2" max="2" width="18.00390625" style="1" customWidth="1"/>
    <col min="3" max="4" width="17.8515625" style="1" hidden="1" customWidth="1"/>
    <col min="5" max="5" width="18.57421875" style="2" bestFit="1" customWidth="1"/>
    <col min="6" max="6" width="15.140625" style="2" bestFit="1" customWidth="1"/>
    <col min="7" max="7" width="15.140625" style="2" hidden="1" customWidth="1"/>
    <col min="8" max="8" width="17.8515625" style="2" customWidth="1"/>
    <col min="9" max="10" width="17.8515625" style="2" hidden="1" customWidth="1"/>
    <col min="11" max="12" width="17.8515625" style="2" customWidth="1"/>
    <col min="13" max="16384" width="9.140625" style="1" customWidth="1"/>
  </cols>
  <sheetData>
    <row r="1" spans="1:12" s="4" customFormat="1" ht="18.75" thickBot="1">
      <c r="A1" s="83" t="s">
        <v>51</v>
      </c>
      <c r="B1" s="83"/>
      <c r="C1" s="83"/>
      <c r="D1" s="83"/>
      <c r="E1" s="83"/>
      <c r="F1" s="83"/>
      <c r="G1" s="83"/>
      <c r="H1" s="83"/>
      <c r="I1" s="57"/>
      <c r="J1" s="57"/>
      <c r="K1" s="57"/>
      <c r="L1" s="57"/>
    </row>
    <row r="2" spans="1:11" ht="78" customHeight="1">
      <c r="A2" s="81" t="s">
        <v>23</v>
      </c>
      <c r="B2" s="52" t="s">
        <v>30</v>
      </c>
      <c r="C2" s="52" t="s">
        <v>28</v>
      </c>
      <c r="D2" s="63" t="s">
        <v>11</v>
      </c>
      <c r="E2" s="52" t="s">
        <v>29</v>
      </c>
      <c r="F2" s="52" t="s">
        <v>33</v>
      </c>
      <c r="G2" s="52" t="s">
        <v>31</v>
      </c>
      <c r="H2" s="74" t="s">
        <v>47</v>
      </c>
      <c r="I2" s="78" t="s">
        <v>3</v>
      </c>
      <c r="J2" s="79"/>
      <c r="K2" s="37"/>
    </row>
    <row r="3" spans="1:11" ht="18.75" customHeight="1">
      <c r="A3" s="82"/>
      <c r="B3" s="53" t="s">
        <v>0</v>
      </c>
      <c r="C3" s="53" t="s">
        <v>0</v>
      </c>
      <c r="D3" s="64" t="s">
        <v>0</v>
      </c>
      <c r="E3" s="64" t="s">
        <v>0</v>
      </c>
      <c r="F3" s="64" t="s">
        <v>0</v>
      </c>
      <c r="G3" s="64" t="s">
        <v>0</v>
      </c>
      <c r="H3" s="54" t="s">
        <v>0</v>
      </c>
      <c r="I3" s="39" t="s">
        <v>0</v>
      </c>
      <c r="J3" s="38" t="s">
        <v>1</v>
      </c>
      <c r="K3" s="37"/>
    </row>
    <row r="4" spans="1:11" ht="13.5" thickBot="1">
      <c r="A4" s="55"/>
      <c r="B4" s="56">
        <v>1</v>
      </c>
      <c r="C4" s="56">
        <v>2</v>
      </c>
      <c r="D4" s="65" t="s">
        <v>4</v>
      </c>
      <c r="E4" s="56">
        <v>4</v>
      </c>
      <c r="F4" s="56">
        <v>5</v>
      </c>
      <c r="G4" s="56"/>
      <c r="H4" s="75">
        <v>6</v>
      </c>
      <c r="I4" s="41"/>
      <c r="J4" s="40"/>
      <c r="K4" s="37"/>
    </row>
    <row r="5" spans="1:11" s="2" customFormat="1" ht="32.25" customHeight="1">
      <c r="A5" s="49" t="s">
        <v>8</v>
      </c>
      <c r="B5" s="50">
        <f>'2007'!D6</f>
        <v>0</v>
      </c>
      <c r="C5" s="50">
        <v>617801578</v>
      </c>
      <c r="D5" s="60">
        <f>B5/C5</f>
        <v>0</v>
      </c>
      <c r="E5" s="62">
        <v>87729702</v>
      </c>
      <c r="F5" s="62">
        <f>C5*0.07</f>
        <v>43246110.46</v>
      </c>
      <c r="G5" s="23">
        <f>E5-F5</f>
        <v>44483591.54</v>
      </c>
      <c r="H5" s="76">
        <f>B5/E5</f>
        <v>0</v>
      </c>
      <c r="I5" s="14" t="e">
        <v>#REF!</v>
      </c>
      <c r="J5" s="10" t="e">
        <v>#REF!</v>
      </c>
      <c r="K5" s="37"/>
    </row>
    <row r="6" spans="1:11" s="2" customFormat="1" ht="32.25" customHeight="1">
      <c r="A6" s="51" t="s">
        <v>13</v>
      </c>
      <c r="B6" s="23">
        <f>'2007'!D7</f>
        <v>0</v>
      </c>
      <c r="C6" s="23">
        <v>881801578</v>
      </c>
      <c r="D6" s="61">
        <f aca="true" t="shared" si="0" ref="D6:D22">B6/C6</f>
        <v>0</v>
      </c>
      <c r="E6" s="23">
        <v>125277179</v>
      </c>
      <c r="F6" s="62">
        <f aca="true" t="shared" si="1" ref="F6:F21">C6*0.07</f>
        <v>61726110.46000001</v>
      </c>
      <c r="G6" s="23">
        <f aca="true" t="shared" si="2" ref="G6:G21">E6-F6</f>
        <v>63551068.53999999</v>
      </c>
      <c r="H6" s="76">
        <f aca="true" t="shared" si="3" ref="H6:H22">B6/E6</f>
        <v>0</v>
      </c>
      <c r="I6" s="15" t="e">
        <v>#REF!</v>
      </c>
      <c r="J6" s="11" t="e">
        <v>#REF!</v>
      </c>
      <c r="K6" s="37" t="s">
        <v>32</v>
      </c>
    </row>
    <row r="7" spans="1:11" s="2" customFormat="1" ht="32.25" customHeight="1">
      <c r="A7" s="51" t="s">
        <v>10</v>
      </c>
      <c r="B7" s="23">
        <f>'2007'!D8</f>
        <v>290255.55</v>
      </c>
      <c r="C7" s="23">
        <v>993095405</v>
      </c>
      <c r="D7" s="61">
        <f t="shared" si="0"/>
        <v>0.0002922735807039607</v>
      </c>
      <c r="E7" s="23">
        <v>141243286</v>
      </c>
      <c r="F7" s="62">
        <f t="shared" si="1"/>
        <v>69516678.35000001</v>
      </c>
      <c r="G7" s="23">
        <f t="shared" si="2"/>
        <v>71726607.64999999</v>
      </c>
      <c r="H7" s="76">
        <f t="shared" si="3"/>
        <v>0.002055004228661177</v>
      </c>
      <c r="I7" s="15" t="e">
        <v>#REF!</v>
      </c>
      <c r="J7" s="11" t="e">
        <v>#REF!</v>
      </c>
      <c r="K7" s="37" t="s">
        <v>32</v>
      </c>
    </row>
    <row r="8" spans="1:11" s="2" customFormat="1" ht="32.25" customHeight="1">
      <c r="A8" s="51" t="s">
        <v>43</v>
      </c>
      <c r="B8" s="23">
        <f>'2007'!D10</f>
        <v>0</v>
      </c>
      <c r="C8" s="23">
        <v>230756935</v>
      </c>
      <c r="D8" s="61">
        <f t="shared" si="0"/>
        <v>0</v>
      </c>
      <c r="E8" s="23">
        <f>E9+E10</f>
        <v>117019128</v>
      </c>
      <c r="F8" s="62">
        <f>F9+F10</f>
        <v>180923507.27499998</v>
      </c>
      <c r="G8" s="23">
        <f t="shared" si="2"/>
        <v>-63904379.274999976</v>
      </c>
      <c r="H8" s="76">
        <f>B8/E8</f>
        <v>0</v>
      </c>
      <c r="I8" s="15" t="e">
        <v>#REF!</v>
      </c>
      <c r="J8" s="11" t="e">
        <v>#REF!</v>
      </c>
      <c r="K8" s="37" t="s">
        <v>32</v>
      </c>
    </row>
    <row r="9" spans="1:11" s="2" customFormat="1" ht="32.25" customHeight="1">
      <c r="A9" s="51" t="s">
        <v>45</v>
      </c>
      <c r="B9" s="23">
        <v>0</v>
      </c>
      <c r="C9" s="23"/>
      <c r="D9" s="61"/>
      <c r="E9" s="23">
        <v>32819473</v>
      </c>
      <c r="F9" s="62">
        <v>16152985.450000001</v>
      </c>
      <c r="G9" s="23"/>
      <c r="H9" s="76">
        <f>B9/E9</f>
        <v>0</v>
      </c>
      <c r="I9" s="15"/>
      <c r="J9" s="11"/>
      <c r="K9" s="37"/>
    </row>
    <row r="10" spans="1:11" s="2" customFormat="1" ht="32.25" customHeight="1">
      <c r="A10" s="51" t="s">
        <v>46</v>
      </c>
      <c r="B10" s="23">
        <v>0</v>
      </c>
      <c r="C10" s="23"/>
      <c r="D10" s="61"/>
      <c r="E10" s="23">
        <v>84199655</v>
      </c>
      <c r="F10" s="62">
        <v>164770521.825</v>
      </c>
      <c r="G10" s="23"/>
      <c r="H10" s="76">
        <f>B10/E10</f>
        <v>0</v>
      </c>
      <c r="I10" s="15"/>
      <c r="J10" s="11"/>
      <c r="K10" s="37"/>
    </row>
    <row r="11" spans="1:11" s="2" customFormat="1" ht="32.25" customHeight="1">
      <c r="A11" s="51" t="s">
        <v>9</v>
      </c>
      <c r="B11" s="23">
        <f>'2007'!D12</f>
        <v>0</v>
      </c>
      <c r="C11" s="23">
        <v>1445000000</v>
      </c>
      <c r="D11" s="61">
        <f t="shared" si="0"/>
        <v>0</v>
      </c>
      <c r="E11" s="23">
        <v>205515550</v>
      </c>
      <c r="F11" s="62">
        <f t="shared" si="1"/>
        <v>101150000.00000001</v>
      </c>
      <c r="G11" s="23">
        <f t="shared" si="2"/>
        <v>104365549.99999999</v>
      </c>
      <c r="H11" s="76">
        <f t="shared" si="3"/>
        <v>0</v>
      </c>
      <c r="I11" s="15" t="e">
        <v>#REF!</v>
      </c>
      <c r="J11" s="11" t="e">
        <v>#REF!</v>
      </c>
      <c r="K11" s="37"/>
    </row>
    <row r="12" spans="1:11" s="2" customFormat="1" ht="32.25" customHeight="1">
      <c r="A12" s="51" t="s">
        <v>44</v>
      </c>
      <c r="B12" s="23">
        <f>'2007'!D15</f>
        <v>0</v>
      </c>
      <c r="C12" s="23">
        <v>877409097</v>
      </c>
      <c r="D12" s="61">
        <f t="shared" si="0"/>
        <v>0</v>
      </c>
      <c r="E12" s="23">
        <f>E13+E14</f>
        <v>249781696</v>
      </c>
      <c r="F12" s="62">
        <f>F13+F14</f>
        <v>306015664.08</v>
      </c>
      <c r="G12" s="23">
        <f t="shared" si="2"/>
        <v>-56233968.07999998</v>
      </c>
      <c r="H12" s="76">
        <f t="shared" si="3"/>
        <v>0</v>
      </c>
      <c r="I12" s="15" t="e">
        <v>#REF!</v>
      </c>
      <c r="J12" s="11" t="e">
        <v>#REF!</v>
      </c>
      <c r="K12" s="37"/>
    </row>
    <row r="13" spans="1:11" s="2" customFormat="1" ht="32.25" customHeight="1">
      <c r="A13" s="51" t="s">
        <v>37</v>
      </c>
      <c r="B13" s="23">
        <v>0</v>
      </c>
      <c r="C13" s="23"/>
      <c r="D13" s="61"/>
      <c r="E13" s="23">
        <v>124991929</v>
      </c>
      <c r="F13" s="62">
        <v>244597027.29</v>
      </c>
      <c r="G13" s="23"/>
      <c r="H13" s="76">
        <f t="shared" si="3"/>
        <v>0</v>
      </c>
      <c r="I13" s="15"/>
      <c r="J13" s="11"/>
      <c r="K13" s="37"/>
    </row>
    <row r="14" spans="1:11" s="2" customFormat="1" ht="32.25" customHeight="1">
      <c r="A14" s="51" t="s">
        <v>38</v>
      </c>
      <c r="B14" s="23">
        <v>0</v>
      </c>
      <c r="C14" s="23"/>
      <c r="D14" s="61"/>
      <c r="E14" s="23">
        <v>124789767</v>
      </c>
      <c r="F14" s="62">
        <v>61418636.79000001</v>
      </c>
      <c r="G14" s="23"/>
      <c r="H14" s="76">
        <f t="shared" si="3"/>
        <v>0</v>
      </c>
      <c r="I14" s="15"/>
      <c r="J14" s="11"/>
      <c r="K14" s="37"/>
    </row>
    <row r="15" spans="1:11" s="2" customFormat="1" ht="32.25" customHeight="1">
      <c r="A15" s="51" t="s">
        <v>12</v>
      </c>
      <c r="B15" s="23">
        <f>'2007'!D16</f>
        <v>244208.94</v>
      </c>
      <c r="C15" s="23">
        <v>250000000</v>
      </c>
      <c r="D15" s="61">
        <f t="shared" si="0"/>
        <v>0.0009768357600000001</v>
      </c>
      <c r="E15" s="23">
        <v>35556323</v>
      </c>
      <c r="F15" s="62">
        <f t="shared" si="1"/>
        <v>17500000</v>
      </c>
      <c r="G15" s="23">
        <f t="shared" si="2"/>
        <v>18056323</v>
      </c>
      <c r="H15" s="76">
        <f t="shared" si="3"/>
        <v>0.006868228191087138</v>
      </c>
      <c r="I15" s="15" t="e">
        <v>#REF!</v>
      </c>
      <c r="J15" s="11" t="e">
        <v>#REF!</v>
      </c>
      <c r="K15" s="37"/>
    </row>
    <row r="16" spans="1:11" s="2" customFormat="1" ht="32.25" customHeight="1">
      <c r="A16" s="51" t="s">
        <v>14</v>
      </c>
      <c r="B16" s="23">
        <f>'2007'!D17</f>
        <v>0</v>
      </c>
      <c r="C16" s="23">
        <v>772000000</v>
      </c>
      <c r="D16" s="61">
        <f t="shared" si="0"/>
        <v>0</v>
      </c>
      <c r="E16" s="23">
        <v>109797927</v>
      </c>
      <c r="F16" s="62">
        <f t="shared" si="1"/>
        <v>54040000.00000001</v>
      </c>
      <c r="G16" s="23">
        <f t="shared" si="2"/>
        <v>55757926.99999999</v>
      </c>
      <c r="H16" s="76">
        <f t="shared" si="3"/>
        <v>0</v>
      </c>
      <c r="I16" s="15" t="e">
        <v>#REF!</v>
      </c>
      <c r="J16" s="11" t="e">
        <v>#REF!</v>
      </c>
      <c r="K16" s="37"/>
    </row>
    <row r="17" spans="1:11" s="2" customFormat="1" ht="32.25" customHeight="1">
      <c r="A17" s="51" t="s">
        <v>15</v>
      </c>
      <c r="B17" s="23">
        <f>'2007'!D18</f>
        <v>0</v>
      </c>
      <c r="C17" s="23">
        <v>97601421</v>
      </c>
      <c r="D17" s="61">
        <f t="shared" si="0"/>
        <v>0</v>
      </c>
      <c r="E17" s="23">
        <v>13881391</v>
      </c>
      <c r="F17" s="62">
        <f t="shared" si="1"/>
        <v>6832099.470000001</v>
      </c>
      <c r="G17" s="23">
        <f t="shared" si="2"/>
        <v>7049291.529999999</v>
      </c>
      <c r="H17" s="76">
        <f t="shared" si="3"/>
        <v>0</v>
      </c>
      <c r="I17" s="15" t="e">
        <v>#REF!</v>
      </c>
      <c r="J17" s="11" t="e">
        <v>#REF!</v>
      </c>
      <c r="K17" s="37"/>
    </row>
    <row r="18" spans="1:11" s="2" customFormat="1" ht="32.25" customHeight="1">
      <c r="A18" s="51" t="s">
        <v>16</v>
      </c>
      <c r="B18" s="23">
        <f>'2007'!D19</f>
        <v>0</v>
      </c>
      <c r="C18" s="23">
        <v>87000000</v>
      </c>
      <c r="D18" s="61">
        <f t="shared" si="0"/>
        <v>0</v>
      </c>
      <c r="E18" s="23">
        <v>11702539</v>
      </c>
      <c r="F18" s="62">
        <f t="shared" si="1"/>
        <v>6090000.000000001</v>
      </c>
      <c r="G18" s="23">
        <f t="shared" si="2"/>
        <v>5612538.999999999</v>
      </c>
      <c r="H18" s="76">
        <f t="shared" si="3"/>
        <v>0</v>
      </c>
      <c r="I18" s="15" t="e">
        <v>#REF!</v>
      </c>
      <c r="J18" s="11" t="e">
        <v>#REF!</v>
      </c>
      <c r="K18" s="37"/>
    </row>
    <row r="19" spans="1:11" s="2" customFormat="1" ht="32.25" customHeight="1" thickBot="1">
      <c r="A19" s="51" t="s">
        <v>17</v>
      </c>
      <c r="B19" s="23">
        <f>'2007'!D20</f>
        <v>0</v>
      </c>
      <c r="C19" s="23">
        <v>1209415373</v>
      </c>
      <c r="D19" s="61">
        <f t="shared" si="0"/>
        <v>0</v>
      </c>
      <c r="E19" s="23">
        <v>172009458</v>
      </c>
      <c r="F19" s="62">
        <f t="shared" si="1"/>
        <v>84659076.11000001</v>
      </c>
      <c r="G19" s="23">
        <f t="shared" si="2"/>
        <v>87350381.88999999</v>
      </c>
      <c r="H19" s="76">
        <f t="shared" si="3"/>
        <v>0</v>
      </c>
      <c r="I19" s="16" t="e">
        <v>#REF!</v>
      </c>
      <c r="J19" s="12" t="e">
        <v>#REF!</v>
      </c>
      <c r="K19" s="37"/>
    </row>
    <row r="20" spans="1:11" s="7" customFormat="1" ht="32.25" customHeight="1" thickBot="1">
      <c r="A20" s="51" t="s">
        <v>18</v>
      </c>
      <c r="B20" s="23">
        <v>0</v>
      </c>
      <c r="C20" s="23">
        <v>92740141</v>
      </c>
      <c r="D20" s="61">
        <f t="shared" si="0"/>
        <v>0</v>
      </c>
      <c r="E20" s="23">
        <v>12417530</v>
      </c>
      <c r="F20" s="62">
        <f t="shared" si="1"/>
        <v>6491809.870000001</v>
      </c>
      <c r="G20" s="23">
        <f t="shared" si="2"/>
        <v>5925720.129999999</v>
      </c>
      <c r="H20" s="76">
        <f t="shared" si="3"/>
        <v>0</v>
      </c>
      <c r="I20" s="17" t="e">
        <v>#REF!</v>
      </c>
      <c r="J20" s="13" t="e">
        <v>#REF!</v>
      </c>
      <c r="K20" s="42"/>
    </row>
    <row r="21" spans="1:11" s="7" customFormat="1" ht="32.25" customHeight="1" thickBot="1">
      <c r="A21" s="68" t="s">
        <v>34</v>
      </c>
      <c r="B21" s="62">
        <v>0</v>
      </c>
      <c r="C21" s="62">
        <v>13688528</v>
      </c>
      <c r="D21" s="69">
        <f t="shared" si="0"/>
        <v>0</v>
      </c>
      <c r="E21" s="62">
        <v>1996248</v>
      </c>
      <c r="F21" s="62">
        <f t="shared" si="1"/>
        <v>958196.9600000001</v>
      </c>
      <c r="G21" s="62">
        <f t="shared" si="2"/>
        <v>1038051.0399999999</v>
      </c>
      <c r="H21" s="76">
        <f t="shared" si="3"/>
        <v>0</v>
      </c>
      <c r="I21" s="43"/>
      <c r="J21" s="70"/>
      <c r="K21" s="42"/>
    </row>
    <row r="22" spans="1:11" s="7" customFormat="1" ht="32.25" customHeight="1" thickBot="1">
      <c r="A22" s="66" t="s">
        <v>22</v>
      </c>
      <c r="B22" s="67">
        <f>SUM(B5:B21)</f>
        <v>534464.49</v>
      </c>
      <c r="C22" s="67">
        <f>SUM(C5:C21)</f>
        <v>7568310056</v>
      </c>
      <c r="D22" s="73">
        <f t="shared" si="0"/>
        <v>7.061873602499775E-05</v>
      </c>
      <c r="E22" s="67">
        <f>E21+E20+E19+E18+E17+E16+E15+E12+E11+E8+E7+E6+E5</f>
        <v>1283927957</v>
      </c>
      <c r="F22" s="67">
        <f>F21+F20+F19+F18+F17+F16+F15+F12+F11+F8+F7+F6+F5</f>
        <v>939149253.0350001</v>
      </c>
      <c r="G22" s="67">
        <f>SUM(G5:G21)</f>
        <v>344778703.965</v>
      </c>
      <c r="H22" s="77">
        <f t="shared" si="3"/>
        <v>0.0004162729591532681</v>
      </c>
      <c r="I22" s="71"/>
      <c r="J22" s="72"/>
      <c r="K22" s="42"/>
    </row>
    <row r="23" spans="1:10" s="7" customFormat="1" ht="15.75">
      <c r="A23" s="32"/>
      <c r="B23" s="44"/>
      <c r="C23" s="44"/>
      <c r="D23" s="45"/>
      <c r="E23" s="18"/>
      <c r="F23" s="18"/>
      <c r="G23" s="18"/>
      <c r="H23" s="18"/>
      <c r="I23" s="43"/>
      <c r="J23" s="43"/>
    </row>
    <row r="24" spans="1:12" ht="15.75" customHeight="1">
      <c r="A24" s="48"/>
      <c r="B24" s="48"/>
      <c r="C24" s="3"/>
      <c r="H24" s="9"/>
      <c r="I24" s="6"/>
      <c r="J24" s="6"/>
      <c r="K24" s="8"/>
      <c r="L24" s="8"/>
    </row>
    <row r="25" spans="1:2" ht="15.75" customHeight="1">
      <c r="A25" s="80"/>
      <c r="B25" s="8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mergeCells count="4">
    <mergeCell ref="I2:J2"/>
    <mergeCell ref="A25:B25"/>
    <mergeCell ref="A2:A3"/>
    <mergeCell ref="A1:H1"/>
  </mergeCells>
  <printOptions/>
  <pageMargins left="0.5118110236220472" right="0.4330708661417323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&amp;LPríloha č. 5</oddHeader>
  </headerFooter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" sqref="L20"/>
    </sheetView>
  </sheetViews>
  <sheetFormatPr defaultColWidth="9.140625" defaultRowHeight="12.75"/>
  <cols>
    <col min="1" max="1" width="35.00390625" style="4" bestFit="1" customWidth="1"/>
    <col min="2" max="2" width="16.57421875" style="4" bestFit="1" customWidth="1"/>
    <col min="3" max="3" width="17.7109375" style="4" customWidth="1"/>
    <col min="4" max="6" width="17.7109375" style="1" customWidth="1"/>
    <col min="7" max="8" width="17.7109375" style="4" hidden="1" customWidth="1"/>
    <col min="9" max="9" width="17.7109375" style="4" customWidth="1"/>
    <col min="10" max="11" width="17.8515625" style="2" hidden="1" customWidth="1"/>
    <col min="12" max="13" width="17.8515625" style="2" customWidth="1"/>
    <col min="14" max="16384" width="9.140625" style="1" customWidth="1"/>
  </cols>
  <sheetData>
    <row r="1" spans="1:13" s="5" customFormat="1" ht="27" customHeight="1">
      <c r="A1" s="84"/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22" customFormat="1" ht="21" thickBot="1">
      <c r="A2" s="88" t="s">
        <v>48</v>
      </c>
      <c r="B2" s="88"/>
      <c r="C2" s="88"/>
      <c r="D2" s="89"/>
      <c r="E2" s="89"/>
      <c r="F2" s="89"/>
      <c r="G2" s="89"/>
      <c r="H2" s="89"/>
      <c r="I2" s="89"/>
      <c r="J2" s="21"/>
      <c r="K2" s="21"/>
      <c r="L2" s="21"/>
      <c r="M2" s="21"/>
    </row>
    <row r="3" spans="1:11" ht="113.25" customHeight="1">
      <c r="A3" s="25" t="s">
        <v>5</v>
      </c>
      <c r="B3" s="25" t="s">
        <v>49</v>
      </c>
      <c r="C3" s="25" t="s">
        <v>24</v>
      </c>
      <c r="D3" s="25" t="s">
        <v>50</v>
      </c>
      <c r="E3" s="25" t="s">
        <v>25</v>
      </c>
      <c r="F3" s="25" t="s">
        <v>39</v>
      </c>
      <c r="G3" s="25" t="s">
        <v>26</v>
      </c>
      <c r="H3" s="25" t="s">
        <v>27</v>
      </c>
      <c r="I3" s="25" t="s">
        <v>42</v>
      </c>
      <c r="J3" s="86" t="s">
        <v>3</v>
      </c>
      <c r="K3" s="87"/>
    </row>
    <row r="4" spans="1:24" ht="26.25" customHeight="1">
      <c r="A4" s="28"/>
      <c r="B4" s="26" t="s">
        <v>0</v>
      </c>
      <c r="C4" s="26" t="s">
        <v>0</v>
      </c>
      <c r="D4" s="26" t="s">
        <v>0</v>
      </c>
      <c r="E4" s="26" t="s">
        <v>0</v>
      </c>
      <c r="F4" s="26" t="s">
        <v>0</v>
      </c>
      <c r="G4" s="26" t="s">
        <v>0</v>
      </c>
      <c r="H4" s="26" t="s">
        <v>0</v>
      </c>
      <c r="I4" s="26" t="s">
        <v>0</v>
      </c>
      <c r="J4" s="36" t="s">
        <v>0</v>
      </c>
      <c r="K4" s="36" t="s">
        <v>1</v>
      </c>
      <c r="L4" s="6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11" ht="17.25" customHeight="1" thickBot="1">
      <c r="A5" s="29"/>
      <c r="B5" s="27" t="s">
        <v>6</v>
      </c>
      <c r="C5" s="27" t="s">
        <v>7</v>
      </c>
      <c r="D5" s="27">
        <v>1</v>
      </c>
      <c r="E5" s="27">
        <v>2</v>
      </c>
      <c r="F5" s="27">
        <v>3</v>
      </c>
      <c r="G5" s="27" t="s">
        <v>19</v>
      </c>
      <c r="H5" s="27" t="s">
        <v>20</v>
      </c>
      <c r="I5" s="27" t="s">
        <v>21</v>
      </c>
      <c r="J5" s="34"/>
      <c r="K5" s="35"/>
    </row>
    <row r="6" spans="1:11" s="2" customFormat="1" ht="32.25" customHeight="1">
      <c r="A6" s="30" t="s">
        <v>8</v>
      </c>
      <c r="B6" s="23">
        <v>0</v>
      </c>
      <c r="C6" s="23">
        <v>0</v>
      </c>
      <c r="D6" s="23">
        <f>B6-C6</f>
        <v>0</v>
      </c>
      <c r="E6" s="23">
        <v>87729702</v>
      </c>
      <c r="F6" s="23">
        <v>43246110.46</v>
      </c>
      <c r="G6" s="23">
        <f>E6-F6</f>
        <v>44483591.54</v>
      </c>
      <c r="H6" s="23">
        <f>IF((G6-D6)&lt;0,0,(G6-D6))</f>
        <v>44483591.54</v>
      </c>
      <c r="I6" s="58">
        <f>D6/E6</f>
        <v>0</v>
      </c>
      <c r="J6" s="14" t="e">
        <v>#REF!</v>
      </c>
      <c r="K6" s="10" t="e">
        <v>#REF!</v>
      </c>
    </row>
    <row r="7" spans="1:11" s="2" customFormat="1" ht="32.25" customHeight="1">
      <c r="A7" s="30" t="s">
        <v>13</v>
      </c>
      <c r="B7" s="23">
        <v>0</v>
      </c>
      <c r="C7" s="23">
        <v>0</v>
      </c>
      <c r="D7" s="23">
        <f aca="true" t="shared" si="0" ref="D7:D22">B7-C7</f>
        <v>0</v>
      </c>
      <c r="E7" s="23">
        <v>125277179</v>
      </c>
      <c r="F7" s="23">
        <v>61726110.45999999</v>
      </c>
      <c r="G7" s="23">
        <f aca="true" t="shared" si="1" ref="G7:G22">E7-F7</f>
        <v>63551068.54000001</v>
      </c>
      <c r="H7" s="23">
        <f aca="true" t="shared" si="2" ref="H7:H22">IF((G7-D7)&lt;0,0,(G7-D7))</f>
        <v>63551068.54000001</v>
      </c>
      <c r="I7" s="58">
        <f aca="true" t="shared" si="3" ref="I7:I22">D7/E7</f>
        <v>0</v>
      </c>
      <c r="J7" s="15" t="e">
        <v>#REF!</v>
      </c>
      <c r="K7" s="11" t="e">
        <v>#REF!</v>
      </c>
    </row>
    <row r="8" spans="1:11" s="2" customFormat="1" ht="32.25" customHeight="1">
      <c r="A8" s="30" t="s">
        <v>10</v>
      </c>
      <c r="B8" s="23">
        <v>290255.55</v>
      </c>
      <c r="C8" s="23">
        <v>0</v>
      </c>
      <c r="D8" s="23">
        <f t="shared" si="0"/>
        <v>290255.55</v>
      </c>
      <c r="E8" s="23">
        <v>141243286</v>
      </c>
      <c r="F8" s="23">
        <v>69516678.35000001</v>
      </c>
      <c r="G8" s="23">
        <f t="shared" si="1"/>
        <v>71726607.64999999</v>
      </c>
      <c r="H8" s="23">
        <f t="shared" si="2"/>
        <v>71436352.1</v>
      </c>
      <c r="I8" s="58">
        <f t="shared" si="3"/>
        <v>0.002055004228661177</v>
      </c>
      <c r="J8" s="15" t="e">
        <v>#REF!</v>
      </c>
      <c r="K8" s="11" t="e">
        <v>#REF!</v>
      </c>
    </row>
    <row r="9" spans="1:11" s="2" customFormat="1" ht="32.25" customHeight="1">
      <c r="A9" s="30" t="s">
        <v>41</v>
      </c>
      <c r="B9" s="23">
        <f aca="true" t="shared" si="4" ref="B9:G9">B10+B11</f>
        <v>0</v>
      </c>
      <c r="C9" s="23">
        <f t="shared" si="4"/>
        <v>0</v>
      </c>
      <c r="D9" s="23">
        <f t="shared" si="4"/>
        <v>0</v>
      </c>
      <c r="E9" s="23">
        <f t="shared" si="4"/>
        <v>117019128</v>
      </c>
      <c r="F9" s="23">
        <f t="shared" si="4"/>
        <v>180923507.27499998</v>
      </c>
      <c r="G9" s="23">
        <f t="shared" si="4"/>
        <v>-63904379.27499999</v>
      </c>
      <c r="H9" s="23">
        <f>IF((G9-D9)&lt;0,0,(G9-D9))</f>
        <v>0</v>
      </c>
      <c r="I9" s="58">
        <f t="shared" si="3"/>
        <v>0</v>
      </c>
      <c r="J9" s="15"/>
      <c r="K9" s="11"/>
    </row>
    <row r="10" spans="1:11" s="2" customFormat="1" ht="32.25" customHeight="1">
      <c r="A10" s="30" t="s">
        <v>36</v>
      </c>
      <c r="B10" s="23">
        <v>0</v>
      </c>
      <c r="C10" s="23">
        <v>0</v>
      </c>
      <c r="D10" s="23">
        <f t="shared" si="0"/>
        <v>0</v>
      </c>
      <c r="E10" s="23">
        <v>32819473</v>
      </c>
      <c r="F10" s="23">
        <v>16152985.450000001</v>
      </c>
      <c r="G10" s="23">
        <f>E10-F10</f>
        <v>16666487.549999999</v>
      </c>
      <c r="H10" s="23">
        <f>IF((G10-D10)&lt;0,0,(G10-D10))</f>
        <v>16666487.549999999</v>
      </c>
      <c r="I10" s="58">
        <f t="shared" si="3"/>
        <v>0</v>
      </c>
      <c r="J10" s="15" t="e">
        <v>#REF!</v>
      </c>
      <c r="K10" s="11" t="e">
        <v>#REF!</v>
      </c>
    </row>
    <row r="11" spans="1:11" s="2" customFormat="1" ht="32.25" customHeight="1">
      <c r="A11" s="30" t="s">
        <v>35</v>
      </c>
      <c r="B11" s="23">
        <v>0</v>
      </c>
      <c r="C11" s="23">
        <v>0</v>
      </c>
      <c r="D11" s="23">
        <v>0</v>
      </c>
      <c r="E11" s="23">
        <v>84199655</v>
      </c>
      <c r="F11" s="23">
        <v>164770521.825</v>
      </c>
      <c r="G11" s="23">
        <f>E11-F11</f>
        <v>-80570866.82499999</v>
      </c>
      <c r="H11" s="23">
        <f>IF((G11-D11)&lt;0,0,(G11-D11))</f>
        <v>0</v>
      </c>
      <c r="I11" s="58">
        <f t="shared" si="3"/>
        <v>0</v>
      </c>
      <c r="J11" s="15"/>
      <c r="K11" s="11"/>
    </row>
    <row r="12" spans="1:11" s="2" customFormat="1" ht="32.25" customHeight="1">
      <c r="A12" s="30" t="s">
        <v>9</v>
      </c>
      <c r="B12" s="23">
        <v>0</v>
      </c>
      <c r="C12" s="23">
        <v>0</v>
      </c>
      <c r="D12" s="23">
        <f t="shared" si="0"/>
        <v>0</v>
      </c>
      <c r="E12" s="23">
        <v>205515550</v>
      </c>
      <c r="F12" s="23">
        <v>101150000</v>
      </c>
      <c r="G12" s="23">
        <f t="shared" si="1"/>
        <v>104365550</v>
      </c>
      <c r="H12" s="23">
        <f t="shared" si="2"/>
        <v>104365550</v>
      </c>
      <c r="I12" s="58">
        <f t="shared" si="3"/>
        <v>0</v>
      </c>
      <c r="J12" s="15" t="e">
        <v>#REF!</v>
      </c>
      <c r="K12" s="11" t="e">
        <v>#REF!</v>
      </c>
    </row>
    <row r="13" spans="1:11" s="2" customFormat="1" ht="32.25" customHeight="1">
      <c r="A13" s="30" t="s">
        <v>40</v>
      </c>
      <c r="B13" s="23">
        <f>B14+B15</f>
        <v>0</v>
      </c>
      <c r="C13" s="23">
        <f>C14+C15</f>
        <v>0</v>
      </c>
      <c r="D13" s="23">
        <v>0</v>
      </c>
      <c r="E13" s="23">
        <f>E14+E15</f>
        <v>249781696</v>
      </c>
      <c r="F13" s="23">
        <f>F14+F15</f>
        <v>306015664.08</v>
      </c>
      <c r="G13" s="23">
        <f t="shared" si="1"/>
        <v>-56233968.07999998</v>
      </c>
      <c r="H13" s="23">
        <f t="shared" si="2"/>
        <v>0</v>
      </c>
      <c r="I13" s="58">
        <f t="shared" si="3"/>
        <v>0</v>
      </c>
      <c r="J13" s="15"/>
      <c r="K13" s="11"/>
    </row>
    <row r="14" spans="1:11" s="2" customFormat="1" ht="32.25" customHeight="1">
      <c r="A14" s="30" t="s">
        <v>37</v>
      </c>
      <c r="B14" s="23">
        <v>0</v>
      </c>
      <c r="C14" s="23">
        <v>0</v>
      </c>
      <c r="D14" s="23">
        <v>0</v>
      </c>
      <c r="E14" s="23">
        <v>124991929</v>
      </c>
      <c r="F14" s="23">
        <v>244597027.29</v>
      </c>
      <c r="G14" s="23">
        <f t="shared" si="1"/>
        <v>-119605098.28999999</v>
      </c>
      <c r="H14" s="23">
        <f t="shared" si="2"/>
        <v>0</v>
      </c>
      <c r="I14" s="58">
        <f t="shared" si="3"/>
        <v>0</v>
      </c>
      <c r="J14" s="15"/>
      <c r="K14" s="11"/>
    </row>
    <row r="15" spans="1:11" s="2" customFormat="1" ht="32.25" customHeight="1">
      <c r="A15" s="30" t="s">
        <v>38</v>
      </c>
      <c r="B15" s="23">
        <v>0</v>
      </c>
      <c r="C15" s="23">
        <v>0</v>
      </c>
      <c r="D15" s="23">
        <v>0</v>
      </c>
      <c r="E15" s="23">
        <v>124789767</v>
      </c>
      <c r="F15" s="23">
        <v>61418636.79000001</v>
      </c>
      <c r="G15" s="23">
        <f t="shared" si="1"/>
        <v>63371130.20999999</v>
      </c>
      <c r="H15" s="23">
        <f t="shared" si="2"/>
        <v>63371130.20999999</v>
      </c>
      <c r="I15" s="58">
        <f t="shared" si="3"/>
        <v>0</v>
      </c>
      <c r="J15" s="15" t="e">
        <v>#REF!</v>
      </c>
      <c r="K15" s="11" t="e">
        <v>#REF!</v>
      </c>
    </row>
    <row r="16" spans="1:11" s="2" customFormat="1" ht="32.25" customHeight="1">
      <c r="A16" s="30" t="s">
        <v>12</v>
      </c>
      <c r="B16" s="23">
        <v>244208.94</v>
      </c>
      <c r="C16" s="23">
        <v>0</v>
      </c>
      <c r="D16" s="23">
        <f t="shared" si="0"/>
        <v>244208.94</v>
      </c>
      <c r="E16" s="23">
        <v>35556323</v>
      </c>
      <c r="F16" s="23">
        <v>17500000</v>
      </c>
      <c r="G16" s="23">
        <f t="shared" si="1"/>
        <v>18056323</v>
      </c>
      <c r="H16" s="23">
        <f t="shared" si="2"/>
        <v>17812114.06</v>
      </c>
      <c r="I16" s="58">
        <f t="shared" si="3"/>
        <v>0.006868228191087138</v>
      </c>
      <c r="J16" s="15" t="e">
        <v>#REF!</v>
      </c>
      <c r="K16" s="11" t="e">
        <v>#REF!</v>
      </c>
    </row>
    <row r="17" spans="1:11" s="2" customFormat="1" ht="32.25" customHeight="1">
      <c r="A17" s="30" t="s">
        <v>14</v>
      </c>
      <c r="B17" s="23">
        <v>0</v>
      </c>
      <c r="C17" s="23">
        <v>0</v>
      </c>
      <c r="D17" s="23">
        <f t="shared" si="0"/>
        <v>0</v>
      </c>
      <c r="E17" s="23">
        <v>109797927</v>
      </c>
      <c r="F17" s="23">
        <v>54040000</v>
      </c>
      <c r="G17" s="23">
        <f t="shared" si="1"/>
        <v>55757927</v>
      </c>
      <c r="H17" s="23">
        <f t="shared" si="2"/>
        <v>55757927</v>
      </c>
      <c r="I17" s="58">
        <f t="shared" si="3"/>
        <v>0</v>
      </c>
      <c r="J17" s="15" t="e">
        <v>#REF!</v>
      </c>
      <c r="K17" s="11" t="e">
        <v>#REF!</v>
      </c>
    </row>
    <row r="18" spans="1:11" s="2" customFormat="1" ht="32.25" customHeight="1">
      <c r="A18" s="30" t="s">
        <v>15</v>
      </c>
      <c r="B18" s="23">
        <v>0</v>
      </c>
      <c r="C18" s="23">
        <v>0</v>
      </c>
      <c r="D18" s="23">
        <f t="shared" si="0"/>
        <v>0</v>
      </c>
      <c r="E18" s="23">
        <v>13881391</v>
      </c>
      <c r="F18" s="23">
        <v>6832099.47</v>
      </c>
      <c r="G18" s="23">
        <f t="shared" si="1"/>
        <v>7049291.53</v>
      </c>
      <c r="H18" s="23">
        <f t="shared" si="2"/>
        <v>7049291.53</v>
      </c>
      <c r="I18" s="58">
        <f t="shared" si="3"/>
        <v>0</v>
      </c>
      <c r="J18" s="15" t="e">
        <v>#REF!</v>
      </c>
      <c r="K18" s="11" t="e">
        <v>#REF!</v>
      </c>
    </row>
    <row r="19" spans="1:11" s="2" customFormat="1" ht="32.25" customHeight="1">
      <c r="A19" s="30" t="s">
        <v>16</v>
      </c>
      <c r="B19" s="23">
        <v>0</v>
      </c>
      <c r="C19" s="23">
        <v>0</v>
      </c>
      <c r="D19" s="23">
        <f t="shared" si="0"/>
        <v>0</v>
      </c>
      <c r="E19" s="23">
        <v>11702539</v>
      </c>
      <c r="F19" s="23">
        <v>6090000</v>
      </c>
      <c r="G19" s="23">
        <f t="shared" si="1"/>
        <v>5612539</v>
      </c>
      <c r="H19" s="23">
        <f t="shared" si="2"/>
        <v>5612539</v>
      </c>
      <c r="I19" s="58">
        <f t="shared" si="3"/>
        <v>0</v>
      </c>
      <c r="J19" s="15" t="e">
        <v>#REF!</v>
      </c>
      <c r="K19" s="11" t="e">
        <v>#REF!</v>
      </c>
    </row>
    <row r="20" spans="1:11" s="2" customFormat="1" ht="32.25" customHeight="1">
      <c r="A20" s="30" t="s">
        <v>17</v>
      </c>
      <c r="B20" s="23">
        <v>0</v>
      </c>
      <c r="C20" s="23">
        <v>0</v>
      </c>
      <c r="D20" s="23">
        <f t="shared" si="0"/>
        <v>0</v>
      </c>
      <c r="E20" s="23">
        <v>172009458</v>
      </c>
      <c r="F20" s="23">
        <v>84659076.11</v>
      </c>
      <c r="G20" s="23">
        <f t="shared" si="1"/>
        <v>87350381.89</v>
      </c>
      <c r="H20" s="23">
        <f t="shared" si="2"/>
        <v>87350381.89</v>
      </c>
      <c r="I20" s="58">
        <f t="shared" si="3"/>
        <v>0</v>
      </c>
      <c r="J20" s="16" t="e">
        <v>#REF!</v>
      </c>
      <c r="K20" s="12" t="e">
        <v>#REF!</v>
      </c>
    </row>
    <row r="21" spans="1:11" s="2" customFormat="1" ht="32.25" customHeight="1">
      <c r="A21" s="30" t="s">
        <v>18</v>
      </c>
      <c r="B21" s="23">
        <v>0</v>
      </c>
      <c r="C21" s="23">
        <v>0</v>
      </c>
      <c r="D21" s="23">
        <f t="shared" si="0"/>
        <v>0</v>
      </c>
      <c r="E21" s="23">
        <v>12417530</v>
      </c>
      <c r="F21" s="23">
        <v>6491809.87</v>
      </c>
      <c r="G21" s="23">
        <f t="shared" si="1"/>
        <v>5925720.13</v>
      </c>
      <c r="H21" s="23">
        <f t="shared" si="2"/>
        <v>5925720.13</v>
      </c>
      <c r="I21" s="58">
        <f t="shared" si="3"/>
        <v>0</v>
      </c>
      <c r="J21" s="46"/>
      <c r="K21" s="47"/>
    </row>
    <row r="22" spans="1:11" s="2" customFormat="1" ht="32.25" customHeight="1" thickBot="1">
      <c r="A22" s="30" t="s">
        <v>34</v>
      </c>
      <c r="B22" s="23">
        <v>0</v>
      </c>
      <c r="C22" s="23">
        <v>0</v>
      </c>
      <c r="D22" s="23">
        <f t="shared" si="0"/>
        <v>0</v>
      </c>
      <c r="E22" s="23">
        <v>1996248</v>
      </c>
      <c r="F22" s="23">
        <v>958196.96</v>
      </c>
      <c r="G22" s="23">
        <f t="shared" si="1"/>
        <v>1038051.04</v>
      </c>
      <c r="H22" s="23">
        <f t="shared" si="2"/>
        <v>1038051.04</v>
      </c>
      <c r="I22" s="58">
        <f t="shared" si="3"/>
        <v>0</v>
      </c>
      <c r="J22" s="46"/>
      <c r="K22" s="47"/>
    </row>
    <row r="23" spans="1:11" s="7" customFormat="1" ht="32.25" customHeight="1" thickBot="1">
      <c r="A23" s="31" t="s">
        <v>2</v>
      </c>
      <c r="B23" s="24">
        <f>SUM(B6:B22)</f>
        <v>534464.49</v>
      </c>
      <c r="C23" s="24">
        <f>SUM(C6:C22)</f>
        <v>0</v>
      </c>
      <c r="D23" s="24">
        <f>SUM(D6:D22)</f>
        <v>534464.49</v>
      </c>
      <c r="E23" s="24">
        <f>E6+E7+E8+E9+E12+E13+E16+E17+E18+E19+E20+E21+E22</f>
        <v>1283927957</v>
      </c>
      <c r="F23" s="24">
        <f>F6+F7+F8+F9+F12+F13+F16+F17+F18+F19+F20+F21+F22</f>
        <v>939149253.0350001</v>
      </c>
      <c r="G23" s="24">
        <f>E23-F23</f>
        <v>344778703.9649999</v>
      </c>
      <c r="H23" s="24">
        <f>SUM(H6:H22)</f>
        <v>544420204.5899999</v>
      </c>
      <c r="I23" s="59">
        <f>D23/E23</f>
        <v>0.0004162729591532681</v>
      </c>
      <c r="J23" s="17" t="e">
        <v>#REF!</v>
      </c>
      <c r="K23" s="13" t="e">
        <v>#REF!</v>
      </c>
    </row>
    <row r="24" spans="5:13" ht="15.75" customHeight="1">
      <c r="E24" s="3"/>
      <c r="J24" s="6"/>
      <c r="K24" s="6"/>
      <c r="L24" s="8"/>
      <c r="M24" s="8"/>
    </row>
    <row r="25" spans="1:3" ht="15.75" customHeight="1">
      <c r="A25" s="90"/>
      <c r="B25" s="90"/>
      <c r="C25" s="19"/>
    </row>
    <row r="26" ht="15.75" customHeight="1"/>
    <row r="27" spans="1:11" s="2" customFormat="1" ht="32.25" customHeight="1">
      <c r="A27" s="32"/>
      <c r="B27" s="20"/>
      <c r="C27" s="20"/>
      <c r="D27" s="20"/>
      <c r="E27" s="20"/>
      <c r="F27" s="20"/>
      <c r="G27" s="20"/>
      <c r="H27" s="20"/>
      <c r="I27" s="20"/>
      <c r="J27" s="15"/>
      <c r="K27" s="11"/>
    </row>
    <row r="28" spans="1:11" s="2" customFormat="1" ht="32.25" customHeight="1">
      <c r="A28" s="32"/>
      <c r="B28" s="20"/>
      <c r="C28" s="20"/>
      <c r="D28" s="20"/>
      <c r="E28" s="20"/>
      <c r="F28" s="20"/>
      <c r="G28" s="20"/>
      <c r="H28" s="20"/>
      <c r="I28" s="20"/>
      <c r="J28" s="15" t="e">
        <v>#REF!</v>
      </c>
      <c r="K28" s="11" t="e">
        <v>#REF!</v>
      </c>
    </row>
    <row r="29" spans="1:11" s="2" customFormat="1" ht="32.25" customHeight="1">
      <c r="A29" s="32"/>
      <c r="B29" s="20"/>
      <c r="C29" s="20"/>
      <c r="D29" s="20"/>
      <c r="E29" s="20"/>
      <c r="F29" s="20"/>
      <c r="G29" s="20"/>
      <c r="H29" s="20"/>
      <c r="I29" s="20"/>
      <c r="J29" s="15" t="e">
        <v>#REF!</v>
      </c>
      <c r="K29" s="11" t="e">
        <v>#REF!</v>
      </c>
    </row>
    <row r="30" spans="1:11" s="2" customFormat="1" ht="32.25" customHeight="1">
      <c r="A30" s="32"/>
      <c r="B30" s="20"/>
      <c r="C30" s="20"/>
      <c r="D30" s="20"/>
      <c r="E30" s="20"/>
      <c r="F30" s="20"/>
      <c r="G30" s="20"/>
      <c r="H30" s="20"/>
      <c r="I30" s="20"/>
      <c r="J30" s="15" t="e">
        <v>#REF!</v>
      </c>
      <c r="K30" s="11" t="e">
        <v>#REF!</v>
      </c>
    </row>
    <row r="31" spans="1:9" ht="15.75" customHeight="1">
      <c r="A31" s="32"/>
      <c r="D31" s="33"/>
      <c r="E31" s="33"/>
      <c r="F31" s="33"/>
      <c r="G31" s="33"/>
      <c r="H31" s="33"/>
      <c r="I31" s="33"/>
    </row>
    <row r="32" spans="4:6" ht="15.75" customHeight="1">
      <c r="D32" s="4"/>
      <c r="E32" s="4"/>
      <c r="F32" s="4"/>
    </row>
    <row r="33" spans="4:6" ht="15.75" customHeight="1">
      <c r="D33" s="4"/>
      <c r="E33" s="4"/>
      <c r="F33" s="4"/>
    </row>
    <row r="34" spans="5:6" ht="15.75" customHeight="1">
      <c r="E34" s="4"/>
      <c r="F34" s="4"/>
    </row>
    <row r="35" spans="5:6" ht="15.75" customHeight="1">
      <c r="E35" s="4"/>
      <c r="F35" s="4"/>
    </row>
    <row r="36" spans="5:6" ht="15.75" customHeight="1">
      <c r="E36" s="4"/>
      <c r="F36" s="4"/>
    </row>
    <row r="37" ht="15.75" customHeight="1"/>
  </sheetData>
  <mergeCells count="4">
    <mergeCell ref="A1:M1"/>
    <mergeCell ref="J3:K3"/>
    <mergeCell ref="A2:I2"/>
    <mergeCell ref="A25:B25"/>
  </mergeCells>
  <printOptions/>
  <pageMargins left="0.26" right="0.21" top="1" bottom="1" header="0.4921259845" footer="0.4921259845"/>
  <pageSetup fitToHeight="1" fitToWidth="1" horizontalDpi="600" verticalDpi="600" orientation="landscape" paperSize="9" scale="60" r:id="rId1"/>
  <headerFooter alignWithMargins="0">
    <oddHeader>&amp;LPríloha č. 5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Košík</dc:creator>
  <cp:keywords/>
  <dc:description/>
  <cp:lastModifiedBy>MFSR</cp:lastModifiedBy>
  <cp:lastPrinted>2008-06-25T06:54:59Z</cp:lastPrinted>
  <dcterms:created xsi:type="dcterms:W3CDTF">2005-01-18T12:45:53Z</dcterms:created>
  <dcterms:modified xsi:type="dcterms:W3CDTF">2008-06-25T06:55:30Z</dcterms:modified>
  <cp:category/>
  <cp:version/>
  <cp:contentType/>
  <cp:contentStatus/>
</cp:coreProperties>
</file>