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1"/>
  </bookViews>
  <sheets>
    <sheet name="príjmy" sheetId="1" r:id="rId1"/>
    <sheet name="výdavky" sheetId="2" r:id="rId2"/>
  </sheets>
  <definedNames>
    <definedName name="_xlnm.Print_Area" localSheetId="1">'výdavky'!$A$1:$I$172</definedName>
  </definedNames>
  <calcPr fullCalcOnLoad="1"/>
</workbook>
</file>

<file path=xl/sharedStrings.xml><?xml version="1.0" encoding="utf-8"?>
<sst xmlns="http://schemas.openxmlformats.org/spreadsheetml/2006/main" count="482" uniqueCount="253">
  <si>
    <t>1.</t>
  </si>
  <si>
    <t>200 N e d a ň o v é   p r í j m y</t>
  </si>
  <si>
    <t>210 Príjmy z podnikania a z vlastníctva majetku</t>
  </si>
  <si>
    <t>230 Kapitálové príjmy</t>
  </si>
  <si>
    <t>300 G r a n t y   a   t r a n s f e r y</t>
  </si>
  <si>
    <t>VÝDAVKY CELKOM</t>
  </si>
  <si>
    <t>600 B e ž n é   v ý d a v k y</t>
  </si>
  <si>
    <t>610 Mzdy, platy, služobné príjmy a ostatné osobné vyrovnania</t>
  </si>
  <si>
    <t>620 Poistné a príspevok do poisťovní</t>
  </si>
  <si>
    <t>630 Tovary a služby</t>
  </si>
  <si>
    <t>640 Bežné transfery</t>
  </si>
  <si>
    <t>650 Splácanie úrokov a ostatné platby súvisiace s úvermi</t>
  </si>
  <si>
    <t xml:space="preserve">700 K a p i t á l o v é   v ý d a v k y </t>
  </si>
  <si>
    <t>710 Obstarávanie kapitálových aktív</t>
  </si>
  <si>
    <t>720 Kapitálové transfery</t>
  </si>
  <si>
    <t>820 Splácanie istín</t>
  </si>
  <si>
    <t>FINANČNÉ OPERÁCIE</t>
  </si>
  <si>
    <t>800 V ý d a v k o v é   o p e r á c i e</t>
  </si>
  <si>
    <t>810 Úvery, pôž.,návrat.finanč.výpomoci, ostat.výdav.operácie</t>
  </si>
  <si>
    <t>220 Administratívne poplatky a iné poplatky a platby</t>
  </si>
  <si>
    <t>P r í j m o v é   o p e r á c i e</t>
  </si>
  <si>
    <t xml:space="preserve">400 P r í j m y   z   t r a n s a k c i í   s   f i n a n č n ý m i                                                                           a k t í v a m i   a   f i n a n č n ý m i   p a s í v a m i </t>
  </si>
  <si>
    <t>440 Z predaja privatizovaného majetku FNM SR a SPF</t>
  </si>
  <si>
    <r>
      <t xml:space="preserve">211 </t>
    </r>
    <r>
      <rPr>
        <sz val="9"/>
        <rFont val="Arial Narrow"/>
        <family val="2"/>
      </rPr>
      <t>Príjmy z podnikania</t>
    </r>
  </si>
  <si>
    <r>
      <t>212</t>
    </r>
    <r>
      <rPr>
        <sz val="9"/>
        <rFont val="Arial Narrow"/>
        <family val="2"/>
      </rPr>
      <t xml:space="preserve"> Príjmy z vlastníctva</t>
    </r>
  </si>
  <si>
    <r>
      <t>231</t>
    </r>
    <r>
      <rPr>
        <sz val="9"/>
        <rFont val="Arial Narrow"/>
        <family val="2"/>
      </rPr>
      <t xml:space="preserve"> Príjem z predaja kapitálových aktív</t>
    </r>
  </si>
  <si>
    <r>
      <t>233</t>
    </r>
    <r>
      <rPr>
        <sz val="9"/>
        <rFont val="Arial Narrow"/>
        <family val="2"/>
      </rPr>
      <t xml:space="preserve"> Príjem z predaja pozemkov a nehmotných aktív</t>
    </r>
  </si>
  <si>
    <r>
      <t>290 Iné nedaňové príjmy</t>
    </r>
    <r>
      <rPr>
        <sz val="9"/>
        <rFont val="Arial Narrow"/>
        <family val="2"/>
      </rPr>
      <t>:</t>
    </r>
  </si>
  <si>
    <r>
      <t>310 Tuzemské bežné granty a transfery</t>
    </r>
    <r>
      <rPr>
        <sz val="9"/>
        <rFont val="Arial Narrow"/>
        <family val="2"/>
      </rPr>
      <t>:</t>
    </r>
  </si>
  <si>
    <r>
      <t>312</t>
    </r>
    <r>
      <rPr>
        <sz val="9"/>
        <rFont val="Arial Narrow"/>
        <family val="2"/>
      </rPr>
      <t xml:space="preserve"> Transfery v rámci verejnej správy</t>
    </r>
  </si>
  <si>
    <r>
      <t>322</t>
    </r>
    <r>
      <rPr>
        <sz val="9"/>
        <rFont val="Arial Narrow"/>
        <family val="2"/>
      </rPr>
      <t xml:space="preserve"> Transfery v rámci verejnej správy</t>
    </r>
  </si>
  <si>
    <t xml:space="preserve">240 Úroky z tuzem.úverov, pôžičiek, návrat.fin.výpom.,vkladov </t>
  </si>
  <si>
    <r>
      <t xml:space="preserve">211003 </t>
    </r>
    <r>
      <rPr>
        <sz val="9"/>
        <rFont val="Arial Narrow"/>
        <family val="2"/>
      </rPr>
      <t>Dividendy</t>
    </r>
  </si>
  <si>
    <r>
      <t>150</t>
    </r>
    <r>
      <rPr>
        <b/>
        <i/>
        <sz val="9"/>
        <rFont val="Arial Narrow"/>
        <family val="2"/>
      </rPr>
      <t xml:space="preserve"> Poistné</t>
    </r>
  </si>
  <si>
    <t>PRÍJMY CELKOM vrátane fin. príjmových operácií</t>
  </si>
  <si>
    <t>340 Zahraničné transfery</t>
  </si>
  <si>
    <t>410 Zo splátok tuz.úverov,pôžičiek a návrat.fin.výpomocí</t>
  </si>
  <si>
    <t>420 Zo splátok zahr.úverov, pôžičiek a návrat.fin.výpomocí</t>
  </si>
  <si>
    <t>430 Z predaja majetkových účastí</t>
  </si>
  <si>
    <r>
      <t xml:space="preserve">453 </t>
    </r>
    <r>
      <rPr>
        <i/>
        <sz val="9"/>
        <rFont val="Arial Narrow"/>
        <family val="2"/>
      </rPr>
      <t>Zostatok prostriedkov z predchádzajúcich rokov</t>
    </r>
  </si>
  <si>
    <t>500 P r i j a t é   ú v e r y, p ô ž i č k y ...</t>
  </si>
  <si>
    <t>Zdroj</t>
  </si>
  <si>
    <t>Príjmy podľa ekonomickej klasifikácie</t>
  </si>
  <si>
    <t>Kód</t>
  </si>
  <si>
    <t>NÁVRH</t>
  </si>
  <si>
    <t>Poznámka</t>
  </si>
  <si>
    <t>medzirezort.</t>
  </si>
  <si>
    <t xml:space="preserve">Kód </t>
  </si>
  <si>
    <t>programu</t>
  </si>
  <si>
    <t xml:space="preserve">Výdavky podľa </t>
  </si>
  <si>
    <t>funkčnej</t>
  </si>
  <si>
    <t>ekon. klasifikácie</t>
  </si>
  <si>
    <t>04.2.1.8</t>
  </si>
  <si>
    <t>Položky/podpoložky</t>
  </si>
  <si>
    <r>
      <t xml:space="preserve">Druh rozpočtu: </t>
    </r>
    <r>
      <rPr>
        <b/>
        <sz val="9"/>
        <rFont val="Arial Narrow"/>
        <family val="2"/>
      </rPr>
      <t>9</t>
    </r>
  </si>
  <si>
    <t>4.</t>
  </si>
  <si>
    <t>5.</t>
  </si>
  <si>
    <t>6.</t>
  </si>
  <si>
    <t>Strana:  3</t>
  </si>
  <si>
    <t>Strana:  4</t>
  </si>
  <si>
    <t>721001 až  721009</t>
  </si>
  <si>
    <t>633 Materiál</t>
  </si>
  <si>
    <t>633001 Interiérové vybavenie</t>
  </si>
  <si>
    <t>633002 Výpočtovná technika</t>
  </si>
  <si>
    <t>633003 Telekomunikačná technika</t>
  </si>
  <si>
    <t>633010 Pracovné odevy...</t>
  </si>
  <si>
    <t>633013 Softvér a licencie</t>
  </si>
  <si>
    <t>633016 Reprezentačné</t>
  </si>
  <si>
    <t>634 Dopravné</t>
  </si>
  <si>
    <t>634003 Poistné</t>
  </si>
  <si>
    <t>635 Rutinná a štandardná údržba</t>
  </si>
  <si>
    <t>636 Nájomné za nájom</t>
  </si>
  <si>
    <t>637001 Školenia, kurzy....</t>
  </si>
  <si>
    <t>637004 Všeobecné služby</t>
  </si>
  <si>
    <t>637005 Špeciálne služby</t>
  </si>
  <si>
    <t>637007 Cestovné náhrady</t>
  </si>
  <si>
    <t>637009 Náhrada mzdy a platu</t>
  </si>
  <si>
    <t>637010 Na úlohy výskumu a vývoja</t>
  </si>
  <si>
    <t>637011 Štúdie, expertízy , posudky</t>
  </si>
  <si>
    <t>637013 Naturálne mzdy</t>
  </si>
  <si>
    <t xml:space="preserve">637014 Stravovanie </t>
  </si>
  <si>
    <t>637015 Poistné</t>
  </si>
  <si>
    <t xml:space="preserve">637024 Vyrovnanie kurz. rozdielov </t>
  </si>
  <si>
    <t>637026 Odmeny a príspevky</t>
  </si>
  <si>
    <t>637031 Pokuty a penále</t>
  </si>
  <si>
    <t>637035 Dane</t>
  </si>
  <si>
    <t>637016 Prídel do soc. fondu</t>
  </si>
  <si>
    <t>642012 Na odstupné</t>
  </si>
  <si>
    <t>642013 Na odchodné</t>
  </si>
  <si>
    <t>642014 Jednotlivcovi</t>
  </si>
  <si>
    <t>651003 Subjektu VS</t>
  </si>
  <si>
    <t>653 Ostatné platby........</t>
  </si>
  <si>
    <t>653004 Poistné na zabezpečenie fin. operácií</t>
  </si>
  <si>
    <t>631 Cestovné náhrady</t>
  </si>
  <si>
    <t>719 Ostané kapitálové výdavky</t>
  </si>
  <si>
    <t>719002 Nákup umeleckých diel a zbierok</t>
  </si>
  <si>
    <t>723005 Príspevkovej org....</t>
  </si>
  <si>
    <t>821 Splácanie tuzemskej istiny</t>
  </si>
  <si>
    <t>824 Splácanie finančného prenájmu</t>
  </si>
  <si>
    <t>Strana:  5</t>
  </si>
  <si>
    <t>Strana:  6</t>
  </si>
  <si>
    <t>Daňové príjmy</t>
  </si>
  <si>
    <t>111 Daň z príjmov fyz. osôb</t>
  </si>
  <si>
    <t>112 Daň z príjmov práv. osoby</t>
  </si>
  <si>
    <t>113 Daň z príjmov vyberaná zrážkou</t>
  </si>
  <si>
    <t>Dane z majetku</t>
  </si>
  <si>
    <t>122 Daň z dedičstva a darovania</t>
  </si>
  <si>
    <t>129 Ďalšie dane z majetku</t>
  </si>
  <si>
    <t>Dane za tovary a služby</t>
  </si>
  <si>
    <t>132 Spotrebné dane</t>
  </si>
  <si>
    <t>133 Dane za špecifické služby</t>
  </si>
  <si>
    <t>Dane za používanie tovarov............</t>
  </si>
  <si>
    <t>157 Poistné do RF solidarity</t>
  </si>
  <si>
    <t>158 Poistné na invalidné poistenie</t>
  </si>
  <si>
    <t>Iné dane</t>
  </si>
  <si>
    <t>212001 Z úhrad za vydobyté nerasty</t>
  </si>
  <si>
    <t>212002 Z prenajatých pozemkov</t>
  </si>
  <si>
    <t>229002 Za odber podzemnej vody</t>
  </si>
  <si>
    <t>229005 Za znečisťovanie ovzdušia</t>
  </si>
  <si>
    <t>233001 Z predaja pozemkov</t>
  </si>
  <si>
    <t>250 Úroky zo zahraničných úverov.................</t>
  </si>
  <si>
    <t>292 Ostatné príjmy</t>
  </si>
  <si>
    <t>312001 až 011</t>
  </si>
  <si>
    <t>322001 až 008</t>
  </si>
  <si>
    <t>510 Tuzemské úvery..................</t>
  </si>
  <si>
    <t>520 Zahraničné úvery............................</t>
  </si>
  <si>
    <t>Strana: 7</t>
  </si>
  <si>
    <t>719004 Na doplnenie a tvorbu hm. rezerv a mob. rezerv</t>
  </si>
  <si>
    <t>633004 Prevádz. stroje, prístroje, technika a zar.</t>
  </si>
  <si>
    <t>822  Sprácanie istiny krátk. úveru.........</t>
  </si>
  <si>
    <t>229 Ďalšie adm. poplatky</t>
  </si>
  <si>
    <t>642015 Na nemocenské dávky</t>
  </si>
  <si>
    <t>642030 Príplatky a príspevky</t>
  </si>
  <si>
    <t>637019 ROEP</t>
  </si>
  <si>
    <t>3.</t>
  </si>
  <si>
    <t>233002 Z predaja nehmotných aktív</t>
  </si>
  <si>
    <t>642016 až 642029</t>
  </si>
  <si>
    <t>klasif.odd</t>
  </si>
  <si>
    <t>Strana: 8</t>
  </si>
  <si>
    <t>642001Občianskemu združeniu</t>
  </si>
  <si>
    <t>642006 Na členské príspevky</t>
  </si>
  <si>
    <t>642008 Na príspevok na osobitný účet</t>
  </si>
  <si>
    <t>642009 Nefinančnej právnickej osobe</t>
  </si>
  <si>
    <t>642002 Neziskovej org. poskytujúcej všeobecne prospešné služby</t>
  </si>
  <si>
    <t>642007 Cirkvi...</t>
  </si>
  <si>
    <t>611Tarifný plat</t>
  </si>
  <si>
    <t>621 VZP</t>
  </si>
  <si>
    <t>622 SZP</t>
  </si>
  <si>
    <t>631001 Tuzemské</t>
  </si>
  <si>
    <t>632001 Energie</t>
  </si>
  <si>
    <t>633200 Ostatné</t>
  </si>
  <si>
    <t>634001Palivo...</t>
  </si>
  <si>
    <t>634002 Servis...</t>
  </si>
  <si>
    <t>637200 Ostatné</t>
  </si>
  <si>
    <t>714001 Osobných automobilov</t>
  </si>
  <si>
    <t>717002 Rekonštrukcia a modernizácia</t>
  </si>
  <si>
    <t>636001 Budov, objektov alebo ich častí</t>
  </si>
  <si>
    <t>627 Príspevok do doplnkových dôchodkových poisťovní</t>
  </si>
  <si>
    <t>637012 Poplatky a odvody</t>
  </si>
  <si>
    <t>243 Úroky z účtov fin. hospodárenia</t>
  </si>
  <si>
    <t>641001 až 012</t>
  </si>
  <si>
    <t>637 Služby</t>
  </si>
  <si>
    <t>642 Transfery jednotlivcom a neziskovým právnickým osobám</t>
  </si>
  <si>
    <t xml:space="preserve">641 Transfery v rámci verejnej správy </t>
  </si>
  <si>
    <t>644 Transfery nefinančným subjektom...</t>
  </si>
  <si>
    <t>652 Splácanie úrokov do zahraničia</t>
  </si>
  <si>
    <t>651 Splácanie úrokov v tuzemsku</t>
  </si>
  <si>
    <t>645 Náklady na likvidáciu a konkurzy</t>
  </si>
  <si>
    <t>646 Náklady spojené s ručením FNM SR</t>
  </si>
  <si>
    <t>647 Transfery do tuzemských fin. inštitúcií</t>
  </si>
  <si>
    <t>649 Transfery do zahraničia</t>
  </si>
  <si>
    <t>711 Nákup pozemkov a nehmotných aktív</t>
  </si>
  <si>
    <t>714 Nákup dopravných prostriedkov všetkých druhov</t>
  </si>
  <si>
    <t>717 Realizácia stavieb a ich technického zhodnotenia</t>
  </si>
  <si>
    <t>721 Transfery v rámci verejnej správy</t>
  </si>
  <si>
    <t>722 Transfery jednotlivcom a neziskovým práv. osobám</t>
  </si>
  <si>
    <t>723 Transfery nefinančným subjektom...</t>
  </si>
  <si>
    <r>
      <t xml:space="preserve">814 </t>
    </r>
    <r>
      <rPr>
        <b/>
        <sz val="9"/>
        <rFont val="Arial Narrow"/>
        <family val="2"/>
      </rPr>
      <t>Účasť na majetku</t>
    </r>
  </si>
  <si>
    <r>
      <t xml:space="preserve">815 </t>
    </r>
    <r>
      <rPr>
        <b/>
        <sz val="9"/>
        <rFont val="Arial Narrow"/>
        <family val="2"/>
      </rPr>
      <t>Odplata za postúpenú pohľadávku</t>
    </r>
  </si>
  <si>
    <t>Vypracoval(a):  Ing. Májeková</t>
  </si>
  <si>
    <t>823 Splácanie istiny dlhod. úveru...........</t>
  </si>
  <si>
    <t xml:space="preserve">                                                                         Návrh rozpočtu</t>
  </si>
  <si>
    <t>Dane z príjmov a kap. majetku</t>
  </si>
  <si>
    <t>123 Dane z fin. a kap. transakcií</t>
  </si>
  <si>
    <t>221005 Licencie</t>
  </si>
  <si>
    <t>320 Tuzemské kapitálové granty a transfery</t>
  </si>
  <si>
    <t>330 Zahraničné granty</t>
  </si>
  <si>
    <r>
      <t xml:space="preserve">324 </t>
    </r>
    <r>
      <rPr>
        <sz val="9"/>
        <rFont val="Arial Narrow"/>
        <family val="2"/>
      </rPr>
      <t>Transfery subjektom nezaradeným vo verejnej správe</t>
    </r>
  </si>
  <si>
    <t>632  Energie, voda, komunikácie</t>
  </si>
  <si>
    <t>633006 Všeobecný materiál</t>
  </si>
  <si>
    <t>637002 Konkurzy a súťaže</t>
  </si>
  <si>
    <t>637032 Mylné platby</t>
  </si>
  <si>
    <t>642011 Odborovej organizácii</t>
  </si>
  <si>
    <r>
      <t xml:space="preserve">Názov subjektu verejnej správy: </t>
    </r>
    <r>
      <rPr>
        <b/>
        <sz val="9"/>
        <rFont val="Arial Narrow"/>
        <family val="2"/>
      </rPr>
      <t>Slovenský pozemkový fond, Búdková 36, Bratislava</t>
    </r>
  </si>
  <si>
    <r>
      <t xml:space="preserve">Názov  subjektu verejnej správy: </t>
    </r>
    <r>
      <rPr>
        <b/>
        <sz val="9"/>
        <rFont val="Arial Narrow"/>
        <family val="2"/>
      </rPr>
      <t>Slovenský pozemkový fond, Búdková 36, Bratislava</t>
    </r>
  </si>
  <si>
    <t>v tis. EUR</t>
  </si>
  <si>
    <t xml:space="preserve">   v tis. EUR</t>
  </si>
  <si>
    <t>632003 Poštové a telekom. služby</t>
  </si>
  <si>
    <t>schválený</t>
  </si>
  <si>
    <t>2.</t>
  </si>
  <si>
    <t>221 Administratívne poplatky</t>
  </si>
  <si>
    <t>Strana: 1</t>
  </si>
  <si>
    <t>Strana:  2</t>
  </si>
  <si>
    <t>637003 Propagácia, reklama a inzercia</t>
  </si>
  <si>
    <t>Schválený</t>
  </si>
  <si>
    <t>637023 Kolkové známky</t>
  </si>
  <si>
    <t>MF-VP-2011-13</t>
  </si>
  <si>
    <t>MF-P-2011-13</t>
  </si>
  <si>
    <t xml:space="preserve"> NÁVRH </t>
  </si>
  <si>
    <t xml:space="preserve">NÁVRH </t>
  </si>
  <si>
    <t xml:space="preserve">  NÁVRH </t>
  </si>
  <si>
    <t xml:space="preserve">   NÁVRH </t>
  </si>
  <si>
    <t>121 Daň z nehnuteľností</t>
  </si>
  <si>
    <t>Dane z medzinárodného obchodu a transakcií</t>
  </si>
  <si>
    <t>152 Poistné na starobné poistenie</t>
  </si>
  <si>
    <t>154 Poistné na zdravotné poistenie</t>
  </si>
  <si>
    <t>Sankcie uložené vdaňovom konaní</t>
  </si>
  <si>
    <t>212003 Z prenaj.budov, priestorov a objektov</t>
  </si>
  <si>
    <t>212008 Z úhrad za využívanie prír. lieč. zdrojov</t>
  </si>
  <si>
    <t>222 003 Pokuty, penále a iné sankcie - za porušenie predpisov</t>
  </si>
  <si>
    <t>223 001 Poplatky  a platby z nepriemyselného predaja - za predaj výrobkov, služieb</t>
  </si>
  <si>
    <t>229001 Za vypúšťanie odpadových vôd</t>
  </si>
  <si>
    <r>
      <t xml:space="preserve">232 </t>
    </r>
    <r>
      <rPr>
        <sz val="9"/>
        <rFont val="Arial Narrow"/>
        <family val="2"/>
      </rPr>
      <t>Príjem z predaja hmotných rezerv...</t>
    </r>
  </si>
  <si>
    <t>244 Úroky z termínovaných vkladov</t>
  </si>
  <si>
    <t>292008 Z výťažkov z lotérií.........</t>
  </si>
  <si>
    <r>
      <t xml:space="preserve">314 </t>
    </r>
    <r>
      <rPr>
        <sz val="9"/>
        <rFont val="Arial Narrow"/>
        <family val="2"/>
      </rPr>
      <t>Trasfery subjektom nezaradeným vo verejnej správe</t>
    </r>
  </si>
  <si>
    <r>
      <t xml:space="preserve">341 </t>
    </r>
    <r>
      <rPr>
        <i/>
        <sz val="9"/>
        <rFont val="Arial Narrow"/>
        <family val="2"/>
      </rPr>
      <t>Prostriedky z rozpočtu EÚ</t>
    </r>
  </si>
  <si>
    <t>441 Zo zmlúv uzatvorených v minulých rokoch</t>
  </si>
  <si>
    <t>450 Z ostatných finančných operácií</t>
  </si>
  <si>
    <t>položky/podpoložky   kód</t>
  </si>
  <si>
    <t xml:space="preserve">623 Ostatné ZP </t>
  </si>
  <si>
    <t>632002 Vodné, stočné</t>
  </si>
  <si>
    <t>633009 Knihy, časopisy...</t>
  </si>
  <si>
    <t>625001 Poistné do sociálnej poisťovne</t>
  </si>
  <si>
    <t>635200 Ostatného</t>
  </si>
  <si>
    <t>637027 Odmeny zamestnancov mimopracovného pomeru</t>
  </si>
  <si>
    <t>637028 Odstúpenie od kúpnych zmlúv</t>
  </si>
  <si>
    <t>642010 Politickej strane a polit. hnutiu</t>
  </si>
  <si>
    <t>641006 Rozpoč. organizácii</t>
  </si>
  <si>
    <t>642031 až 642037</t>
  </si>
  <si>
    <t>644004 Príspevkovým organizáciách</t>
  </si>
  <si>
    <t>649005 Odvody do rozpočtu EÚ</t>
  </si>
  <si>
    <t>642004 Cirkevnej škole</t>
  </si>
  <si>
    <t>642005 Súkromnej škole</t>
  </si>
  <si>
    <t>711001  Nákup pozemkov</t>
  </si>
  <si>
    <t>711003  Nákup softvéru</t>
  </si>
  <si>
    <t>713002 Výpočtová technika</t>
  </si>
  <si>
    <t>711200  Ostatných</t>
  </si>
  <si>
    <t>713 Nákup strojov, prístr.,zariadení, techniky a náradia</t>
  </si>
  <si>
    <t>713004 Prev. Strojov, prístrojov</t>
  </si>
  <si>
    <t>Bratislava 12.08.2010</t>
  </si>
  <si>
    <t>MF/10334/2010-411</t>
  </si>
  <si>
    <t xml:space="preserve">                                          Slovenského pozemkového fondu na roky 2011 až 2013 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</si>
</sst>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4/2&quot;"/>
    <numFmt numFmtId="173" formatCode="&quot;4/3&quot;"/>
    <numFmt numFmtId="174" formatCode="&quot;9/8&quot;"/>
    <numFmt numFmtId="175" formatCode="&quot;6:5&quot;"/>
    <numFmt numFmtId="176" formatCode="&quot;9:6&quot;"/>
    <numFmt numFmtId="177" formatCode="&quot;11:9&quot;"/>
    <numFmt numFmtId="178" formatCode="#,##0.0"/>
    <numFmt numFmtId="179" formatCode="&quot;6 - 5&quot;"/>
    <numFmt numFmtId="180" formatCode="&quot;6 : 5&quot;"/>
    <numFmt numFmtId="181" formatCode="&quot;6 : 3&quot;"/>
    <numFmt numFmtId="182" formatCode="&quot;12 : 6&quot;"/>
    <numFmt numFmtId="183" formatCode="&quot;11 : 6&quot;"/>
    <numFmt numFmtId="184" formatCode="&quot;11 : 9&quot;"/>
    <numFmt numFmtId="185" formatCode="&quot;14 : 10&quot;"/>
    <numFmt numFmtId="186" formatCode="0.0"/>
  </numFmts>
  <fonts count="54">
    <font>
      <sz val="10"/>
      <name val="Arial"/>
      <family val="0"/>
    </font>
    <font>
      <b/>
      <i/>
      <sz val="10"/>
      <color indexed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 Narrow"/>
      <family val="2"/>
    </font>
    <font>
      <b/>
      <i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12" xfId="0" applyFont="1" applyFill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3" fontId="8" fillId="0" borderId="19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7" fillId="0" borderId="21" xfId="0" applyFont="1" applyBorder="1" applyAlignment="1">
      <alignment horizontal="left" wrapText="1"/>
    </xf>
    <xf numFmtId="3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6" fillId="0" borderId="23" xfId="0" applyFont="1" applyBorder="1" applyAlignment="1">
      <alignment/>
    </xf>
    <xf numFmtId="0" fontId="8" fillId="0" borderId="25" xfId="0" applyFont="1" applyFill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0" fillId="0" borderId="30" xfId="0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 wrapText="1"/>
    </xf>
    <xf numFmtId="3" fontId="6" fillId="0" borderId="21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2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3" fontId="7" fillId="0" borderId="19" xfId="0" applyNumberFormat="1" applyFont="1" applyBorder="1" applyAlignment="1">
      <alignment horizontal="righ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36" xfId="0" applyBorder="1" applyAlignment="1">
      <alignment/>
    </xf>
    <xf numFmtId="3" fontId="7" fillId="0" borderId="37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0" fontId="7" fillId="0" borderId="34" xfId="0" applyFont="1" applyBorder="1" applyAlignment="1">
      <alignment horizontal="left" wrapText="1"/>
    </xf>
    <xf numFmtId="3" fontId="6" fillId="0" borderId="37" xfId="0" applyNumberFormat="1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3" fontId="6" fillId="0" borderId="24" xfId="0" applyNumberFormat="1" applyFont="1" applyFill="1" applyBorder="1" applyAlignment="1">
      <alignment horizontal="right"/>
    </xf>
    <xf numFmtId="0" fontId="7" fillId="0" borderId="39" xfId="0" applyFont="1" applyBorder="1" applyAlignment="1">
      <alignment horizontal="right"/>
    </xf>
    <xf numFmtId="3" fontId="6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49" fontId="7" fillId="0" borderId="36" xfId="0" applyNumberFormat="1" applyFont="1" applyBorder="1" applyAlignment="1">
      <alignment horizontal="right"/>
    </xf>
    <xf numFmtId="0" fontId="7" fillId="0" borderId="30" xfId="0" applyFont="1" applyBorder="1" applyAlignment="1">
      <alignment horizontal="left"/>
    </xf>
    <xf numFmtId="0" fontId="8" fillId="0" borderId="36" xfId="0" applyFont="1" applyBorder="1" applyAlignment="1">
      <alignment/>
    </xf>
    <xf numFmtId="3" fontId="8" fillId="0" borderId="42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49" fontId="7" fillId="0" borderId="41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6" fillId="0" borderId="37" xfId="0" applyNumberFormat="1" applyFont="1" applyFill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8" fillId="0" borderId="45" xfId="0" applyFont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178" fontId="6" fillId="0" borderId="19" xfId="0" applyNumberFormat="1" applyFont="1" applyFill="1" applyBorder="1" applyAlignment="1">
      <alignment horizontal="right"/>
    </xf>
    <xf numFmtId="178" fontId="7" fillId="0" borderId="19" xfId="0" applyNumberFormat="1" applyFont="1" applyFill="1" applyBorder="1" applyAlignment="1">
      <alignment horizontal="right"/>
    </xf>
    <xf numFmtId="178" fontId="6" fillId="0" borderId="11" xfId="0" applyNumberFormat="1" applyFont="1" applyBorder="1" applyAlignment="1">
      <alignment horizontal="right"/>
    </xf>
    <xf numFmtId="178" fontId="8" fillId="0" borderId="11" xfId="0" applyNumberFormat="1" applyFont="1" applyBorder="1" applyAlignment="1">
      <alignment horizontal="right"/>
    </xf>
    <xf numFmtId="178" fontId="7" fillId="0" borderId="21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>
      <alignment horizontal="right"/>
    </xf>
    <xf numFmtId="178" fontId="0" fillId="0" borderId="11" xfId="0" applyNumberFormat="1" applyBorder="1" applyAlignment="1">
      <alignment/>
    </xf>
    <xf numFmtId="178" fontId="7" fillId="0" borderId="11" xfId="0" applyNumberFormat="1" applyFont="1" applyBorder="1" applyAlignment="1">
      <alignment/>
    </xf>
    <xf numFmtId="178" fontId="7" fillId="0" borderId="19" xfId="0" applyNumberFormat="1" applyFont="1" applyBorder="1" applyAlignment="1">
      <alignment horizontal="right"/>
    </xf>
    <xf numFmtId="178" fontId="9" fillId="0" borderId="19" xfId="0" applyNumberFormat="1" applyFont="1" applyBorder="1" applyAlignment="1">
      <alignment horizontal="right"/>
    </xf>
    <xf numFmtId="178" fontId="8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 horizontal="right"/>
    </xf>
    <xf numFmtId="178" fontId="7" fillId="0" borderId="16" xfId="0" applyNumberFormat="1" applyFont="1" applyFill="1" applyBorder="1" applyAlignment="1">
      <alignment horizontal="right"/>
    </xf>
    <xf numFmtId="178" fontId="6" fillId="0" borderId="10" xfId="0" applyNumberFormat="1" applyFont="1" applyBorder="1" applyAlignment="1">
      <alignment horizontal="right"/>
    </xf>
    <xf numFmtId="178" fontId="7" fillId="0" borderId="10" xfId="0" applyNumberFormat="1" applyFont="1" applyBorder="1" applyAlignment="1">
      <alignment horizontal="right"/>
    </xf>
    <xf numFmtId="178" fontId="7" fillId="0" borderId="10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178" fontId="7" fillId="0" borderId="15" xfId="0" applyNumberFormat="1" applyFont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178" fontId="8" fillId="0" borderId="15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9" fillId="0" borderId="20" xfId="0" applyNumberFormat="1" applyFont="1" applyBorder="1" applyAlignment="1">
      <alignment/>
    </xf>
    <xf numFmtId="178" fontId="9" fillId="0" borderId="11" xfId="0" applyNumberFormat="1" applyFont="1" applyBorder="1" applyAlignment="1">
      <alignment/>
    </xf>
    <xf numFmtId="178" fontId="6" fillId="0" borderId="20" xfId="0" applyNumberFormat="1" applyFont="1" applyBorder="1" applyAlignment="1">
      <alignment horizontal="right"/>
    </xf>
    <xf numFmtId="178" fontId="9" fillId="0" borderId="11" xfId="0" applyNumberFormat="1" applyFont="1" applyBorder="1" applyAlignment="1">
      <alignment horizontal="right"/>
    </xf>
    <xf numFmtId="178" fontId="7" fillId="0" borderId="36" xfId="0" applyNumberFormat="1" applyFont="1" applyBorder="1" applyAlignment="1">
      <alignment horizontal="right"/>
    </xf>
    <xf numFmtId="178" fontId="7" fillId="0" borderId="20" xfId="0" applyNumberFormat="1" applyFont="1" applyBorder="1" applyAlignment="1">
      <alignment horizontal="right"/>
    </xf>
    <xf numFmtId="178" fontId="8" fillId="0" borderId="36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0" fontId="6" fillId="0" borderId="0" xfId="0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178" fontId="7" fillId="0" borderId="19" xfId="0" applyNumberFormat="1" applyFont="1" applyBorder="1" applyAlignment="1">
      <alignment/>
    </xf>
    <xf numFmtId="178" fontId="7" fillId="0" borderId="2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178" fontId="14" fillId="0" borderId="11" xfId="0" applyNumberFormat="1" applyFont="1" applyBorder="1" applyAlignment="1">
      <alignment/>
    </xf>
    <xf numFmtId="178" fontId="14" fillId="0" borderId="19" xfId="0" applyNumberFormat="1" applyFont="1" applyBorder="1" applyAlignment="1">
      <alignment/>
    </xf>
    <xf numFmtId="0" fontId="7" fillId="0" borderId="48" xfId="0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49" fontId="7" fillId="0" borderId="49" xfId="0" applyNumberFormat="1" applyFont="1" applyBorder="1" applyAlignment="1">
      <alignment horizontal="right"/>
    </xf>
    <xf numFmtId="0" fontId="6" fillId="0" borderId="49" xfId="0" applyFont="1" applyBorder="1" applyAlignment="1">
      <alignment/>
    </xf>
    <xf numFmtId="178" fontId="6" fillId="0" borderId="49" xfId="0" applyNumberFormat="1" applyFont="1" applyBorder="1" applyAlignment="1">
      <alignment horizontal="right"/>
    </xf>
    <xf numFmtId="178" fontId="6" fillId="0" borderId="11" xfId="0" applyNumberFormat="1" applyFont="1" applyFill="1" applyBorder="1" applyAlignment="1">
      <alignment horizontal="right"/>
    </xf>
    <xf numFmtId="178" fontId="8" fillId="0" borderId="12" xfId="0" applyNumberFormat="1" applyFont="1" applyFill="1" applyBorder="1" applyAlignment="1">
      <alignment horizontal="right"/>
    </xf>
    <xf numFmtId="178" fontId="9" fillId="0" borderId="12" xfId="0" applyNumberFormat="1" applyFont="1" applyBorder="1" applyAlignment="1">
      <alignment horizontal="right"/>
    </xf>
    <xf numFmtId="178" fontId="15" fillId="0" borderId="15" xfId="0" applyNumberFormat="1" applyFont="1" applyBorder="1" applyAlignment="1">
      <alignment/>
    </xf>
    <xf numFmtId="178" fontId="8" fillId="0" borderId="14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178" fontId="16" fillId="0" borderId="0" xfId="0" applyNumberFormat="1" applyFont="1" applyAlignment="1">
      <alignment/>
    </xf>
    <xf numFmtId="178" fontId="7" fillId="0" borderId="37" xfId="0" applyNumberFormat="1" applyFont="1" applyBorder="1" applyAlignment="1">
      <alignment horizontal="right"/>
    </xf>
    <xf numFmtId="0" fontId="8" fillId="0" borderId="49" xfId="0" applyFont="1" applyFill="1" applyBorder="1" applyAlignment="1">
      <alignment horizontal="right"/>
    </xf>
    <xf numFmtId="0" fontId="8" fillId="0" borderId="50" xfId="0" applyFont="1" applyFill="1" applyBorder="1" applyAlignment="1">
      <alignment horizontal="center"/>
    </xf>
    <xf numFmtId="0" fontId="7" fillId="0" borderId="51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78" fontId="0" fillId="0" borderId="12" xfId="0" applyNumberFormat="1" applyBorder="1" applyAlignment="1">
      <alignment/>
    </xf>
    <xf numFmtId="178" fontId="8" fillId="0" borderId="12" xfId="0" applyNumberFormat="1" applyFont="1" applyBorder="1" applyAlignment="1">
      <alignment/>
    </xf>
    <xf numFmtId="178" fontId="15" fillId="0" borderId="13" xfId="0" applyNumberFormat="1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9" fillId="0" borderId="14" xfId="0" applyNumberFormat="1" applyFont="1" applyBorder="1" applyAlignment="1">
      <alignment/>
    </xf>
    <xf numFmtId="178" fontId="9" fillId="0" borderId="10" xfId="0" applyNumberFormat="1" applyFont="1" applyBorder="1" applyAlignment="1">
      <alignment/>
    </xf>
    <xf numFmtId="3" fontId="7" fillId="0" borderId="21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15" xfId="0" applyBorder="1" applyAlignment="1">
      <alignment/>
    </xf>
    <xf numFmtId="0" fontId="7" fillId="0" borderId="31" xfId="0" applyFont="1" applyBorder="1" applyAlignment="1">
      <alignment horizontal="right"/>
    </xf>
    <xf numFmtId="0" fontId="7" fillId="0" borderId="52" xfId="0" applyFont="1" applyBorder="1" applyAlignment="1">
      <alignment horizontal="left"/>
    </xf>
    <xf numFmtId="178" fontId="7" fillId="0" borderId="49" xfId="0" applyNumberFormat="1" applyFont="1" applyBorder="1" applyAlignment="1">
      <alignment horizontal="right"/>
    </xf>
    <xf numFmtId="0" fontId="7" fillId="0" borderId="49" xfId="0" applyFont="1" applyBorder="1" applyAlignment="1">
      <alignment horizontal="right"/>
    </xf>
    <xf numFmtId="0" fontId="6" fillId="0" borderId="50" xfId="0" applyFont="1" applyBorder="1" applyAlignment="1">
      <alignment horizontal="left" wrapText="1"/>
    </xf>
    <xf numFmtId="178" fontId="7" fillId="0" borderId="53" xfId="0" applyNumberFormat="1" applyFont="1" applyBorder="1" applyAlignment="1">
      <alignment horizontal="right"/>
    </xf>
    <xf numFmtId="178" fontId="8" fillId="0" borderId="49" xfId="0" applyNumberFormat="1" applyFont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178" fontId="16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16" xfId="0" applyFont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178" fontId="7" fillId="0" borderId="20" xfId="0" applyNumberFormat="1" applyFont="1" applyFill="1" applyBorder="1" applyAlignment="1">
      <alignment horizontal="right"/>
    </xf>
    <xf numFmtId="49" fontId="7" fillId="0" borderId="27" xfId="0" applyNumberFormat="1" applyFont="1" applyBorder="1" applyAlignment="1">
      <alignment horizontal="right"/>
    </xf>
    <xf numFmtId="0" fontId="7" fillId="0" borderId="27" xfId="0" applyFont="1" applyBorder="1" applyAlignment="1">
      <alignment horizontal="left"/>
    </xf>
    <xf numFmtId="178" fontId="7" fillId="0" borderId="27" xfId="0" applyNumberFormat="1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7" fillId="0" borderId="52" xfId="0" applyFont="1" applyBorder="1" applyAlignment="1">
      <alignment horizontal="right"/>
    </xf>
    <xf numFmtId="49" fontId="7" fillId="0" borderId="54" xfId="0" applyNumberFormat="1" applyFont="1" applyBorder="1" applyAlignment="1">
      <alignment horizontal="right"/>
    </xf>
    <xf numFmtId="0" fontId="6" fillId="0" borderId="52" xfId="0" applyFont="1" applyBorder="1" applyAlignment="1">
      <alignment horizontal="left"/>
    </xf>
    <xf numFmtId="3" fontId="7" fillId="0" borderId="27" xfId="0" applyNumberFormat="1" applyFont="1" applyBorder="1" applyAlignment="1">
      <alignment horizontal="right"/>
    </xf>
    <xf numFmtId="3" fontId="7" fillId="0" borderId="55" xfId="0" applyNumberFormat="1" applyFont="1" applyBorder="1" applyAlignment="1">
      <alignment horizontal="right"/>
    </xf>
    <xf numFmtId="178" fontId="7" fillId="0" borderId="45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8" fontId="6" fillId="0" borderId="56" xfId="0" applyNumberFormat="1" applyFont="1" applyBorder="1" applyAlignment="1">
      <alignment horizontal="right"/>
    </xf>
    <xf numFmtId="178" fontId="6" fillId="33" borderId="11" xfId="0" applyNumberFormat="1" applyFont="1" applyFill="1" applyBorder="1" applyAlignment="1">
      <alignment horizontal="right"/>
    </xf>
    <xf numFmtId="178" fontId="8" fillId="33" borderId="11" xfId="0" applyNumberFormat="1" applyFont="1" applyFill="1" applyBorder="1" applyAlignment="1">
      <alignment horizontal="right"/>
    </xf>
    <xf numFmtId="178" fontId="7" fillId="33" borderId="11" xfId="0" applyNumberFormat="1" applyFont="1" applyFill="1" applyBorder="1" applyAlignment="1">
      <alignment horizontal="right"/>
    </xf>
    <xf numFmtId="178" fontId="9" fillId="33" borderId="11" xfId="0" applyNumberFormat="1" applyFont="1" applyFill="1" applyBorder="1" applyAlignment="1">
      <alignment horizontal="right"/>
    </xf>
    <xf numFmtId="178" fontId="7" fillId="33" borderId="11" xfId="0" applyNumberFormat="1" applyFont="1" applyFill="1" applyBorder="1" applyAlignment="1">
      <alignment/>
    </xf>
    <xf numFmtId="178" fontId="7" fillId="33" borderId="36" xfId="0" applyNumberFormat="1" applyFont="1" applyFill="1" applyBorder="1" applyAlignment="1">
      <alignment horizontal="right"/>
    </xf>
    <xf numFmtId="178" fontId="7" fillId="33" borderId="36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8" fillId="33" borderId="31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4" xfId="0" applyFill="1" applyBorder="1" applyAlignment="1">
      <alignment/>
    </xf>
    <xf numFmtId="178" fontId="8" fillId="33" borderId="49" xfId="0" applyNumberFormat="1" applyFont="1" applyFill="1" applyBorder="1" applyAlignment="1">
      <alignment horizontal="right"/>
    </xf>
    <xf numFmtId="178" fontId="8" fillId="33" borderId="54" xfId="0" applyNumberFormat="1" applyFont="1" applyFill="1" applyBorder="1" applyAlignment="1">
      <alignment horizontal="right"/>
    </xf>
    <xf numFmtId="178" fontId="9" fillId="33" borderId="20" xfId="0" applyNumberFormat="1" applyFont="1" applyFill="1" applyBorder="1" applyAlignment="1">
      <alignment horizontal="right"/>
    </xf>
    <xf numFmtId="178" fontId="9" fillId="33" borderId="14" xfId="0" applyNumberFormat="1" applyFont="1" applyFill="1" applyBorder="1" applyAlignment="1">
      <alignment horizontal="right"/>
    </xf>
    <xf numFmtId="178" fontId="8" fillId="33" borderId="20" xfId="0" applyNumberFormat="1" applyFont="1" applyFill="1" applyBorder="1" applyAlignment="1">
      <alignment horizontal="right"/>
    </xf>
    <xf numFmtId="178" fontId="8" fillId="33" borderId="14" xfId="0" applyNumberFormat="1" applyFont="1" applyFill="1" applyBorder="1" applyAlignment="1">
      <alignment horizontal="right"/>
    </xf>
    <xf numFmtId="178" fontId="6" fillId="33" borderId="20" xfId="0" applyNumberFormat="1" applyFont="1" applyFill="1" applyBorder="1" applyAlignment="1">
      <alignment horizontal="right"/>
    </xf>
    <xf numFmtId="178" fontId="7" fillId="33" borderId="20" xfId="0" applyNumberFormat="1" applyFont="1" applyFill="1" applyBorder="1" applyAlignment="1">
      <alignment horizontal="right"/>
    </xf>
    <xf numFmtId="178" fontId="7" fillId="33" borderId="14" xfId="0" applyNumberFormat="1" applyFont="1" applyFill="1" applyBorder="1" applyAlignment="1">
      <alignment horizontal="right"/>
    </xf>
    <xf numFmtId="178" fontId="7" fillId="33" borderId="20" xfId="0" applyNumberFormat="1" applyFont="1" applyFill="1" applyBorder="1" applyAlignment="1">
      <alignment/>
    </xf>
    <xf numFmtId="178" fontId="7" fillId="33" borderId="45" xfId="0" applyNumberFormat="1" applyFont="1" applyFill="1" applyBorder="1" applyAlignment="1">
      <alignment horizontal="right"/>
    </xf>
    <xf numFmtId="178" fontId="7" fillId="33" borderId="47" xfId="0" applyNumberFormat="1" applyFont="1" applyFill="1" applyBorder="1" applyAlignment="1">
      <alignment horizontal="right"/>
    </xf>
    <xf numFmtId="178" fontId="7" fillId="33" borderId="45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8" fillId="33" borderId="41" xfId="0" applyFont="1" applyFill="1" applyBorder="1" applyAlignment="1">
      <alignment horizontal="center"/>
    </xf>
    <xf numFmtId="178" fontId="7" fillId="33" borderId="27" xfId="0" applyNumberFormat="1" applyFont="1" applyFill="1" applyBorder="1" applyAlignment="1">
      <alignment horizontal="right"/>
    </xf>
    <xf numFmtId="178" fontId="7" fillId="33" borderId="31" xfId="0" applyNumberFormat="1" applyFont="1" applyFill="1" applyBorder="1" applyAlignment="1">
      <alignment horizontal="right"/>
    </xf>
    <xf numFmtId="178" fontId="7" fillId="33" borderId="27" xfId="0" applyNumberFormat="1" applyFont="1" applyFill="1" applyBorder="1" applyAlignment="1">
      <alignment/>
    </xf>
    <xf numFmtId="178" fontId="7" fillId="33" borderId="10" xfId="0" applyNumberFormat="1" applyFont="1" applyFill="1" applyBorder="1" applyAlignment="1">
      <alignment/>
    </xf>
    <xf numFmtId="178" fontId="6" fillId="33" borderId="10" xfId="0" applyNumberFormat="1" applyFont="1" applyFill="1" applyBorder="1" applyAlignment="1">
      <alignment horizontal="right"/>
    </xf>
    <xf numFmtId="178" fontId="7" fillId="33" borderId="10" xfId="0" applyNumberFormat="1" applyFont="1" applyFill="1" applyBorder="1" applyAlignment="1">
      <alignment horizontal="right"/>
    </xf>
    <xf numFmtId="178" fontId="7" fillId="33" borderId="16" xfId="0" applyNumberFormat="1" applyFont="1" applyFill="1" applyBorder="1" applyAlignment="1">
      <alignment horizontal="right"/>
    </xf>
    <xf numFmtId="178" fontId="7" fillId="33" borderId="17" xfId="0" applyNumberFormat="1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178" fontId="7" fillId="33" borderId="41" xfId="0" applyNumberFormat="1" applyFont="1" applyFill="1" applyBorder="1" applyAlignment="1">
      <alignment horizontal="right"/>
    </xf>
    <xf numFmtId="178" fontId="7" fillId="33" borderId="49" xfId="0" applyNumberFormat="1" applyFont="1" applyFill="1" applyBorder="1" applyAlignment="1">
      <alignment/>
    </xf>
    <xf numFmtId="178" fontId="7" fillId="33" borderId="54" xfId="0" applyNumberFormat="1" applyFont="1" applyFill="1" applyBorder="1" applyAlignment="1">
      <alignment/>
    </xf>
    <xf numFmtId="178" fontId="6" fillId="33" borderId="11" xfId="0" applyNumberFormat="1" applyFont="1" applyFill="1" applyBorder="1" applyAlignment="1">
      <alignment/>
    </xf>
    <xf numFmtId="178" fontId="6" fillId="33" borderId="10" xfId="0" applyNumberFormat="1" applyFont="1" applyFill="1" applyBorder="1" applyAlignment="1">
      <alignment/>
    </xf>
    <xf numFmtId="178" fontId="6" fillId="33" borderId="36" xfId="0" applyNumberFormat="1" applyFont="1" applyFill="1" applyBorder="1" applyAlignment="1">
      <alignment/>
    </xf>
    <xf numFmtId="178" fontId="6" fillId="33" borderId="41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33" borderId="27" xfId="0" applyNumberFormat="1" applyFont="1" applyFill="1" applyBorder="1" applyAlignment="1">
      <alignment horizontal="right"/>
    </xf>
    <xf numFmtId="3" fontId="7" fillId="33" borderId="31" xfId="0" applyNumberFormat="1" applyFont="1" applyFill="1" applyBorder="1" applyAlignment="1">
      <alignment horizontal="right"/>
    </xf>
    <xf numFmtId="178" fontId="7" fillId="33" borderId="15" xfId="0" applyNumberFormat="1" applyFont="1" applyFill="1" applyBorder="1" applyAlignment="1">
      <alignment horizontal="right"/>
    </xf>
    <xf numFmtId="178" fontId="7" fillId="33" borderId="12" xfId="0" applyNumberFormat="1" applyFont="1" applyFill="1" applyBorder="1" applyAlignment="1">
      <alignment horizontal="right"/>
    </xf>
    <xf numFmtId="0" fontId="8" fillId="0" borderId="11" xfId="0" applyFont="1" applyBorder="1" applyAlignment="1">
      <alignment/>
    </xf>
    <xf numFmtId="0" fontId="6" fillId="0" borderId="17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0" fillId="0" borderId="21" xfId="0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rkáda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28125" style="0" customWidth="1"/>
    <col min="2" max="2" width="5.57421875" style="0" customWidth="1"/>
    <col min="3" max="3" width="56.00390625" style="0" customWidth="1"/>
    <col min="4" max="4" width="11.421875" style="0" customWidth="1"/>
    <col min="5" max="5" width="9.421875" style="0" customWidth="1"/>
    <col min="6" max="7" width="10.57421875" style="0" customWidth="1"/>
    <col min="8" max="8" width="25.28125" style="0" customWidth="1"/>
    <col min="9" max="9" width="9.140625" style="0" customWidth="1"/>
  </cols>
  <sheetData>
    <row r="1" spans="1:8" ht="15">
      <c r="A1" s="1"/>
      <c r="B1" s="2"/>
      <c r="C1" s="230" t="s">
        <v>181</v>
      </c>
      <c r="D1" s="3"/>
      <c r="E1" s="3"/>
      <c r="F1" s="3"/>
      <c r="G1" s="3"/>
      <c r="H1" s="52"/>
    </row>
    <row r="2" spans="1:7" ht="15">
      <c r="A2" s="5"/>
      <c r="B2" s="3"/>
      <c r="C2" s="231" t="s">
        <v>252</v>
      </c>
      <c r="D2" s="55"/>
      <c r="E2" s="55"/>
      <c r="F2" s="55"/>
      <c r="G2" s="55"/>
    </row>
    <row r="3" spans="1:8" ht="13.5">
      <c r="A3" s="7"/>
      <c r="B3" s="8"/>
      <c r="C3" s="6"/>
      <c r="D3" s="3"/>
      <c r="E3" s="3"/>
      <c r="F3" s="3"/>
      <c r="G3" s="3"/>
      <c r="H3" s="52" t="s">
        <v>207</v>
      </c>
    </row>
    <row r="4" spans="1:8" ht="13.5">
      <c r="A4" s="30"/>
      <c r="B4" s="8"/>
      <c r="C4" s="6"/>
      <c r="D4" s="3"/>
      <c r="E4" s="3"/>
      <c r="F4" s="3"/>
      <c r="G4" s="3"/>
      <c r="H4" s="52" t="s">
        <v>251</v>
      </c>
    </row>
    <row r="5" spans="1:8" ht="13.5">
      <c r="A5" s="33" t="s">
        <v>194</v>
      </c>
      <c r="B5" s="8"/>
      <c r="C5" s="7"/>
      <c r="D5" s="4"/>
      <c r="E5" s="4"/>
      <c r="F5" s="4"/>
      <c r="G5" s="52" t="s">
        <v>195</v>
      </c>
      <c r="H5" s="52" t="s">
        <v>201</v>
      </c>
    </row>
    <row r="6" spans="1:8" ht="13.5">
      <c r="A6" s="20" t="s">
        <v>41</v>
      </c>
      <c r="B6" s="57"/>
      <c r="C6" s="39"/>
      <c r="D6" s="42">
        <v>2010</v>
      </c>
      <c r="E6" s="42">
        <v>2011</v>
      </c>
      <c r="F6" s="39">
        <v>2012</v>
      </c>
      <c r="G6" s="171">
        <v>2013</v>
      </c>
      <c r="H6" s="114"/>
    </row>
    <row r="7" spans="1:8" ht="13.5">
      <c r="A7" s="21"/>
      <c r="B7" s="58"/>
      <c r="C7" s="24" t="s">
        <v>42</v>
      </c>
      <c r="D7" s="25"/>
      <c r="E7" s="25"/>
      <c r="F7" s="98"/>
      <c r="G7" s="44"/>
      <c r="H7" s="25"/>
    </row>
    <row r="8" spans="1:8" ht="13.5">
      <c r="A8" s="21"/>
      <c r="B8" s="58"/>
      <c r="C8" s="22" t="s">
        <v>53</v>
      </c>
      <c r="D8" s="194"/>
      <c r="E8" s="43"/>
      <c r="F8" s="174"/>
      <c r="G8" s="100"/>
      <c r="H8" s="42" t="s">
        <v>45</v>
      </c>
    </row>
    <row r="9" spans="1:8" ht="13.5">
      <c r="A9" s="21"/>
      <c r="B9" s="58"/>
      <c r="C9" s="22" t="s">
        <v>43</v>
      </c>
      <c r="D9" s="216" t="s">
        <v>204</v>
      </c>
      <c r="F9" s="56" t="s">
        <v>44</v>
      </c>
      <c r="G9" s="44"/>
      <c r="H9" s="44"/>
    </row>
    <row r="10" spans="1:8" ht="13.5">
      <c r="A10" s="21"/>
      <c r="B10" s="58"/>
      <c r="C10" s="22"/>
      <c r="D10" s="195"/>
      <c r="E10" s="78"/>
      <c r="F10" s="175"/>
      <c r="G10" s="101"/>
      <c r="H10" s="25"/>
    </row>
    <row r="11" spans="1:8" ht="13.5">
      <c r="A11" s="76"/>
      <c r="B11" s="63"/>
      <c r="C11" s="73" t="s">
        <v>0</v>
      </c>
      <c r="D11" s="77" t="s">
        <v>199</v>
      </c>
      <c r="E11" s="77" t="s">
        <v>134</v>
      </c>
      <c r="F11" s="99" t="s">
        <v>55</v>
      </c>
      <c r="G11" s="77" t="s">
        <v>56</v>
      </c>
      <c r="H11" s="73" t="s">
        <v>57</v>
      </c>
    </row>
    <row r="12" spans="1:8" ht="13.5">
      <c r="A12" s="26"/>
      <c r="B12" s="288" t="s">
        <v>34</v>
      </c>
      <c r="C12" s="289"/>
      <c r="D12" s="138">
        <f>D35+D87+D99</f>
        <v>20057.919425081323</v>
      </c>
      <c r="E12" s="138">
        <f>E35+E87+E99</f>
        <v>21803</v>
      </c>
      <c r="F12" s="138">
        <f>F35+F87+F99</f>
        <v>18390</v>
      </c>
      <c r="G12" s="138">
        <f>G35+G87+G99</f>
        <v>18596</v>
      </c>
      <c r="H12" s="27"/>
    </row>
    <row r="13" spans="1:8" ht="13.5">
      <c r="A13" s="26"/>
      <c r="B13" s="74">
        <v>100</v>
      </c>
      <c r="C13" s="36" t="s">
        <v>101</v>
      </c>
      <c r="D13" s="139">
        <v>0</v>
      </c>
      <c r="E13" s="145">
        <v>0</v>
      </c>
      <c r="F13" s="172">
        <v>0</v>
      </c>
      <c r="G13" s="145">
        <v>0</v>
      </c>
      <c r="H13" s="27"/>
    </row>
    <row r="14" spans="1:8" ht="13.5">
      <c r="A14" s="26"/>
      <c r="B14" s="74">
        <v>110</v>
      </c>
      <c r="C14" s="36" t="s">
        <v>182</v>
      </c>
      <c r="D14" s="139">
        <v>0</v>
      </c>
      <c r="E14" s="145">
        <v>0</v>
      </c>
      <c r="F14" s="172">
        <v>0</v>
      </c>
      <c r="G14" s="145">
        <v>0</v>
      </c>
      <c r="H14" s="27"/>
    </row>
    <row r="15" spans="1:8" ht="13.5">
      <c r="A15" s="26"/>
      <c r="B15" s="74"/>
      <c r="C15" s="35" t="s">
        <v>102</v>
      </c>
      <c r="D15" s="139">
        <v>0</v>
      </c>
      <c r="E15" s="145">
        <v>0</v>
      </c>
      <c r="F15" s="172">
        <v>0</v>
      </c>
      <c r="G15" s="145">
        <v>0</v>
      </c>
      <c r="H15" s="27"/>
    </row>
    <row r="16" spans="1:8" ht="13.5">
      <c r="A16" s="26"/>
      <c r="B16" s="74"/>
      <c r="C16" s="35" t="s">
        <v>103</v>
      </c>
      <c r="D16" s="139">
        <v>0</v>
      </c>
      <c r="E16" s="145">
        <v>0</v>
      </c>
      <c r="F16" s="172">
        <v>0</v>
      </c>
      <c r="G16" s="145">
        <v>0</v>
      </c>
      <c r="H16" s="27"/>
    </row>
    <row r="17" spans="1:8" ht="13.5">
      <c r="A17" s="26"/>
      <c r="B17" s="74"/>
      <c r="C17" s="35" t="s">
        <v>104</v>
      </c>
      <c r="D17" s="139">
        <v>0</v>
      </c>
      <c r="E17" s="145">
        <v>0</v>
      </c>
      <c r="F17" s="172">
        <v>0</v>
      </c>
      <c r="G17" s="145">
        <v>0</v>
      </c>
      <c r="H17" s="27"/>
    </row>
    <row r="18" spans="1:8" ht="13.5">
      <c r="A18" s="26"/>
      <c r="B18" s="74">
        <v>120</v>
      </c>
      <c r="C18" s="36" t="s">
        <v>105</v>
      </c>
      <c r="D18" s="139">
        <v>0</v>
      </c>
      <c r="E18" s="145">
        <v>0</v>
      </c>
      <c r="F18" s="172">
        <v>0</v>
      </c>
      <c r="G18" s="145">
        <v>0</v>
      </c>
      <c r="H18" s="27"/>
    </row>
    <row r="19" spans="1:8" ht="13.5">
      <c r="A19" s="26"/>
      <c r="B19" s="74"/>
      <c r="C19" s="35" t="s">
        <v>212</v>
      </c>
      <c r="D19" s="139">
        <v>0</v>
      </c>
      <c r="E19" s="145">
        <v>0</v>
      </c>
      <c r="F19" s="172">
        <v>0</v>
      </c>
      <c r="G19" s="145">
        <v>0</v>
      </c>
      <c r="H19" s="27"/>
    </row>
    <row r="20" spans="1:8" ht="13.5">
      <c r="A20" s="26"/>
      <c r="B20" s="74"/>
      <c r="C20" s="35" t="s">
        <v>106</v>
      </c>
      <c r="D20" s="139">
        <v>0</v>
      </c>
      <c r="E20" s="145">
        <v>0</v>
      </c>
      <c r="F20" s="172">
        <v>0</v>
      </c>
      <c r="G20" s="145">
        <v>0</v>
      </c>
      <c r="H20" s="27"/>
    </row>
    <row r="21" spans="1:8" ht="13.5">
      <c r="A21" s="26"/>
      <c r="B21" s="74"/>
      <c r="C21" s="35" t="s">
        <v>183</v>
      </c>
      <c r="D21" s="139">
        <v>0</v>
      </c>
      <c r="E21" s="145">
        <v>0</v>
      </c>
      <c r="F21" s="172">
        <v>0</v>
      </c>
      <c r="G21" s="145">
        <v>0</v>
      </c>
      <c r="H21" s="27"/>
    </row>
    <row r="22" spans="1:8" ht="13.5">
      <c r="A22" s="26"/>
      <c r="B22" s="74"/>
      <c r="C22" s="35" t="s">
        <v>107</v>
      </c>
      <c r="D22" s="139">
        <v>0</v>
      </c>
      <c r="E22" s="145">
        <v>0</v>
      </c>
      <c r="F22" s="172">
        <v>0</v>
      </c>
      <c r="G22" s="145">
        <v>0</v>
      </c>
      <c r="H22" s="27"/>
    </row>
    <row r="23" spans="1:8" ht="13.5">
      <c r="A23" s="26"/>
      <c r="B23" s="74">
        <v>130</v>
      </c>
      <c r="C23" s="36" t="s">
        <v>108</v>
      </c>
      <c r="D23" s="139">
        <v>0</v>
      </c>
      <c r="E23" s="145">
        <v>0</v>
      </c>
      <c r="F23" s="172">
        <v>0</v>
      </c>
      <c r="G23" s="145">
        <v>0</v>
      </c>
      <c r="H23" s="27"/>
    </row>
    <row r="24" spans="1:8" ht="13.5">
      <c r="A24" s="26"/>
      <c r="B24" s="74"/>
      <c r="C24" s="35" t="s">
        <v>109</v>
      </c>
      <c r="D24" s="139">
        <v>0</v>
      </c>
      <c r="E24" s="145">
        <v>0</v>
      </c>
      <c r="F24" s="172">
        <v>0</v>
      </c>
      <c r="G24" s="145">
        <v>0</v>
      </c>
      <c r="H24" s="27"/>
    </row>
    <row r="25" spans="1:8" ht="13.5">
      <c r="A25" s="26"/>
      <c r="B25" s="74"/>
      <c r="C25" s="35" t="s">
        <v>110</v>
      </c>
      <c r="D25" s="139">
        <v>0</v>
      </c>
      <c r="E25" s="145">
        <v>0</v>
      </c>
      <c r="F25" s="172">
        <v>0</v>
      </c>
      <c r="G25" s="145">
        <v>0</v>
      </c>
      <c r="H25" s="27"/>
    </row>
    <row r="26" spans="1:8" ht="13.5">
      <c r="A26" s="26"/>
      <c r="B26" s="74">
        <v>134</v>
      </c>
      <c r="C26" s="35" t="s">
        <v>111</v>
      </c>
      <c r="D26" s="139">
        <v>0</v>
      </c>
      <c r="E26" s="145">
        <v>0</v>
      </c>
      <c r="F26" s="172">
        <v>0</v>
      </c>
      <c r="G26" s="145">
        <v>0</v>
      </c>
      <c r="H26" s="27"/>
    </row>
    <row r="27" spans="1:8" ht="13.5">
      <c r="A27" s="26"/>
      <c r="B27" s="75">
        <v>140</v>
      </c>
      <c r="C27" s="36" t="s">
        <v>213</v>
      </c>
      <c r="D27" s="139">
        <v>0</v>
      </c>
      <c r="E27" s="145">
        <v>0</v>
      </c>
      <c r="F27" s="172">
        <v>0</v>
      </c>
      <c r="G27" s="145">
        <v>0</v>
      </c>
      <c r="H27" s="27"/>
    </row>
    <row r="28" spans="1:8" ht="13.5">
      <c r="A28" s="26"/>
      <c r="B28" s="34" t="s">
        <v>33</v>
      </c>
      <c r="C28" s="35"/>
      <c r="D28" s="139">
        <v>0</v>
      </c>
      <c r="E28" s="145">
        <v>0</v>
      </c>
      <c r="F28" s="172">
        <v>0</v>
      </c>
      <c r="G28" s="145">
        <v>0</v>
      </c>
      <c r="H28" s="27"/>
    </row>
    <row r="29" spans="1:8" ht="13.5">
      <c r="A29" s="26"/>
      <c r="B29" s="74"/>
      <c r="C29" s="35" t="s">
        <v>214</v>
      </c>
      <c r="D29" s="139">
        <v>0</v>
      </c>
      <c r="E29" s="145">
        <v>0</v>
      </c>
      <c r="F29" s="172">
        <v>0</v>
      </c>
      <c r="G29" s="145">
        <v>0</v>
      </c>
      <c r="H29" s="27"/>
    </row>
    <row r="30" spans="1:8" ht="13.5">
      <c r="A30" s="26"/>
      <c r="B30" s="74"/>
      <c r="C30" s="35" t="s">
        <v>215</v>
      </c>
      <c r="D30" s="139">
        <v>0</v>
      </c>
      <c r="E30" s="145">
        <v>0</v>
      </c>
      <c r="F30" s="172">
        <v>0</v>
      </c>
      <c r="G30" s="145">
        <v>0</v>
      </c>
      <c r="H30" s="27"/>
    </row>
    <row r="31" spans="1:8" ht="13.5">
      <c r="A31" s="26"/>
      <c r="B31" s="74"/>
      <c r="C31" s="35" t="s">
        <v>112</v>
      </c>
      <c r="D31" s="139">
        <v>0</v>
      </c>
      <c r="E31" s="145">
        <v>0</v>
      </c>
      <c r="F31" s="172">
        <v>0</v>
      </c>
      <c r="G31" s="145">
        <v>0</v>
      </c>
      <c r="H31" s="27"/>
    </row>
    <row r="32" spans="1:8" ht="13.5">
      <c r="A32" s="26"/>
      <c r="B32" s="75"/>
      <c r="C32" s="35" t="s">
        <v>113</v>
      </c>
      <c r="D32" s="139">
        <v>0</v>
      </c>
      <c r="E32" s="145">
        <v>0</v>
      </c>
      <c r="F32" s="172">
        <v>0</v>
      </c>
      <c r="G32" s="145">
        <v>0</v>
      </c>
      <c r="H32" s="27"/>
    </row>
    <row r="33" spans="1:8" ht="13.5">
      <c r="A33" s="26"/>
      <c r="B33" s="74">
        <v>160</v>
      </c>
      <c r="C33" s="36" t="s">
        <v>216</v>
      </c>
      <c r="D33" s="139">
        <v>0</v>
      </c>
      <c r="E33" s="145">
        <v>0</v>
      </c>
      <c r="F33" s="172">
        <v>0</v>
      </c>
      <c r="G33" s="145">
        <v>0</v>
      </c>
      <c r="H33" s="27"/>
    </row>
    <row r="34" spans="1:8" ht="13.5">
      <c r="A34" s="26"/>
      <c r="B34" s="75">
        <v>190</v>
      </c>
      <c r="C34" s="36" t="s">
        <v>114</v>
      </c>
      <c r="D34" s="139">
        <v>0</v>
      </c>
      <c r="E34" s="145">
        <v>0</v>
      </c>
      <c r="F34" s="172">
        <v>0</v>
      </c>
      <c r="G34" s="145">
        <v>0</v>
      </c>
      <c r="H34" s="27"/>
    </row>
    <row r="35" spans="1:8" ht="13.5">
      <c r="A35" s="26"/>
      <c r="B35" s="290" t="s">
        <v>1</v>
      </c>
      <c r="C35" s="291"/>
      <c r="D35" s="140">
        <f>D36+D55+D64+D70</f>
        <v>19657.919425081323</v>
      </c>
      <c r="E35" s="140">
        <f>E36+E55+E64+E70</f>
        <v>21553</v>
      </c>
      <c r="F35" s="140">
        <f>F36+F55+F64+F70</f>
        <v>18190</v>
      </c>
      <c r="G35" s="140">
        <f>G36+G55+G64+G70</f>
        <v>18496</v>
      </c>
      <c r="H35" s="94"/>
    </row>
    <row r="36" spans="1:8" ht="13.5">
      <c r="A36" s="26"/>
      <c r="B36" s="292" t="s">
        <v>2</v>
      </c>
      <c r="C36" s="293"/>
      <c r="D36" s="141">
        <f>SUM(D38:D39)</f>
        <v>9839.237668459138</v>
      </c>
      <c r="E36" s="141">
        <f>SUM(E38:E39)</f>
        <v>12000</v>
      </c>
      <c r="F36" s="141">
        <f>SUM(F38:F39)</f>
        <v>12000</v>
      </c>
      <c r="G36" s="141">
        <f>SUM(G38:G39)</f>
        <v>12000</v>
      </c>
      <c r="H36" s="95"/>
    </row>
    <row r="37" spans="1:8" ht="13.5">
      <c r="A37" s="26"/>
      <c r="B37" s="10"/>
      <c r="C37" s="11" t="s">
        <v>23</v>
      </c>
      <c r="D37" s="139">
        <v>0</v>
      </c>
      <c r="E37" s="145">
        <v>0</v>
      </c>
      <c r="F37" s="145">
        <v>0</v>
      </c>
      <c r="G37" s="145">
        <v>0</v>
      </c>
      <c r="H37" s="29"/>
    </row>
    <row r="38" spans="1:8" ht="13.5">
      <c r="A38" s="26"/>
      <c r="B38" s="10"/>
      <c r="C38" s="11" t="s">
        <v>32</v>
      </c>
      <c r="D38" s="139">
        <v>0</v>
      </c>
      <c r="E38" s="145">
        <v>0</v>
      </c>
      <c r="F38" s="172">
        <v>0</v>
      </c>
      <c r="G38" s="145">
        <v>0</v>
      </c>
      <c r="H38" s="29"/>
    </row>
    <row r="39" spans="1:8" ht="13.5">
      <c r="A39" s="26"/>
      <c r="B39" s="10"/>
      <c r="C39" s="11" t="s">
        <v>24</v>
      </c>
      <c r="D39" s="142">
        <f>SUM(D51:D54)</f>
        <v>9839.237668459138</v>
      </c>
      <c r="E39" s="145">
        <f>SUM(E51:E54)</f>
        <v>12000</v>
      </c>
      <c r="F39" s="145">
        <f>F51+F52+F53+F54</f>
        <v>12000</v>
      </c>
      <c r="G39" s="145">
        <f>G51+G52+G53+G54</f>
        <v>12000</v>
      </c>
      <c r="H39" s="72"/>
    </row>
    <row r="40" spans="1:8" ht="13.5">
      <c r="A40" s="167"/>
      <c r="B40" s="13"/>
      <c r="C40" s="14"/>
      <c r="D40" s="168"/>
      <c r="E40" s="168"/>
      <c r="F40" s="169"/>
      <c r="G40" s="169"/>
      <c r="H40" s="170"/>
    </row>
    <row r="41" spans="1:8" ht="13.5">
      <c r="A41" s="167"/>
      <c r="B41" s="13"/>
      <c r="C41" s="14"/>
      <c r="D41" s="168"/>
      <c r="E41" s="168"/>
      <c r="F41" s="169"/>
      <c r="G41" s="169"/>
      <c r="H41" s="170"/>
    </row>
    <row r="42" spans="1:8" ht="13.5">
      <c r="A42" s="167"/>
      <c r="B42" s="13"/>
      <c r="C42" s="14"/>
      <c r="D42" s="168"/>
      <c r="E42" s="168"/>
      <c r="F42" s="169"/>
      <c r="G42" s="169"/>
      <c r="H42" s="52" t="s">
        <v>207</v>
      </c>
    </row>
    <row r="43" spans="1:8" ht="13.5">
      <c r="A43" s="30"/>
      <c r="H43" s="52" t="s">
        <v>251</v>
      </c>
    </row>
    <row r="44" spans="1:8" ht="13.5">
      <c r="A44" s="33" t="s">
        <v>193</v>
      </c>
      <c r="B44" s="13"/>
      <c r="C44" s="14"/>
      <c r="D44" s="13"/>
      <c r="E44" s="13"/>
      <c r="F44" s="13"/>
      <c r="G44" s="59" t="s">
        <v>196</v>
      </c>
      <c r="H44" s="52" t="s">
        <v>202</v>
      </c>
    </row>
    <row r="45" spans="1:8" ht="13.5">
      <c r="A45" s="20" t="s">
        <v>41</v>
      </c>
      <c r="B45" s="57"/>
      <c r="C45" s="39"/>
      <c r="D45" s="42">
        <v>2010</v>
      </c>
      <c r="E45" s="42">
        <v>2011</v>
      </c>
      <c r="F45" s="39">
        <v>2012</v>
      </c>
      <c r="G45" s="171">
        <v>2013</v>
      </c>
      <c r="H45" s="114"/>
    </row>
    <row r="46" spans="1:8" ht="13.5">
      <c r="A46" s="21"/>
      <c r="B46" s="58"/>
      <c r="C46" s="24" t="s">
        <v>42</v>
      </c>
      <c r="D46" s="25"/>
      <c r="E46" s="25"/>
      <c r="F46" s="98"/>
      <c r="G46" s="44"/>
      <c r="H46" s="25"/>
    </row>
    <row r="47" spans="1:8" ht="13.5">
      <c r="A47" s="21"/>
      <c r="B47" s="58"/>
      <c r="C47" s="22" t="s">
        <v>53</v>
      </c>
      <c r="D47" s="194"/>
      <c r="E47" s="43"/>
      <c r="F47" s="174"/>
      <c r="G47" s="100"/>
      <c r="H47" s="42" t="s">
        <v>45</v>
      </c>
    </row>
    <row r="48" spans="1:8" ht="13.5">
      <c r="A48" s="21"/>
      <c r="B48" s="58"/>
      <c r="C48" s="22" t="s">
        <v>43</v>
      </c>
      <c r="D48" s="216" t="s">
        <v>204</v>
      </c>
      <c r="F48" s="56" t="s">
        <v>44</v>
      </c>
      <c r="G48" s="44"/>
      <c r="H48" s="44"/>
    </row>
    <row r="49" spans="1:8" ht="13.5">
      <c r="A49" s="21"/>
      <c r="B49" s="58"/>
      <c r="C49" s="22"/>
      <c r="D49" s="195"/>
      <c r="E49" s="78"/>
      <c r="F49" s="175"/>
      <c r="G49" s="101"/>
      <c r="H49" s="25"/>
    </row>
    <row r="50" spans="1:8" ht="13.5">
      <c r="A50" s="76"/>
      <c r="B50" s="63"/>
      <c r="C50" s="73" t="s">
        <v>0</v>
      </c>
      <c r="D50" s="77" t="s">
        <v>199</v>
      </c>
      <c r="E50" s="77" t="s">
        <v>134</v>
      </c>
      <c r="F50" s="99" t="s">
        <v>55</v>
      </c>
      <c r="G50" s="77" t="s">
        <v>56</v>
      </c>
      <c r="H50" s="73" t="s">
        <v>57</v>
      </c>
    </row>
    <row r="51" spans="1:8" ht="13.5">
      <c r="A51" s="26"/>
      <c r="B51" s="10"/>
      <c r="C51" s="88" t="s">
        <v>115</v>
      </c>
      <c r="D51" s="139">
        <v>0</v>
      </c>
      <c r="E51" s="176">
        <v>0</v>
      </c>
      <c r="F51" s="177">
        <v>0</v>
      </c>
      <c r="G51" s="145">
        <v>0</v>
      </c>
      <c r="H51" s="29"/>
    </row>
    <row r="52" spans="1:8" ht="13.5">
      <c r="A52" s="26"/>
      <c r="B52" s="10"/>
      <c r="C52" s="88" t="s">
        <v>116</v>
      </c>
      <c r="D52" s="139">
        <v>9499</v>
      </c>
      <c r="E52" s="145">
        <v>11920</v>
      </c>
      <c r="F52" s="172">
        <v>11920</v>
      </c>
      <c r="G52" s="145">
        <v>11920</v>
      </c>
      <c r="H52" s="29"/>
    </row>
    <row r="53" spans="1:8" ht="13.5">
      <c r="A53" s="26"/>
      <c r="B53" s="10"/>
      <c r="C53" s="88" t="s">
        <v>217</v>
      </c>
      <c r="D53" s="139">
        <f>10250/30.126</f>
        <v>340.23766845913826</v>
      </c>
      <c r="E53" s="145">
        <v>80</v>
      </c>
      <c r="F53" s="172">
        <v>80</v>
      </c>
      <c r="G53" s="145">
        <v>80</v>
      </c>
      <c r="H53" s="29"/>
    </row>
    <row r="54" spans="1:8" ht="13.5">
      <c r="A54" s="26"/>
      <c r="B54" s="10"/>
      <c r="C54" s="88" t="s">
        <v>218</v>
      </c>
      <c r="D54" s="139">
        <v>0</v>
      </c>
      <c r="E54" s="145">
        <v>0</v>
      </c>
      <c r="F54" s="172">
        <v>0</v>
      </c>
      <c r="G54" s="145">
        <v>0</v>
      </c>
      <c r="H54" s="29"/>
    </row>
    <row r="55" spans="1:8" ht="13.5">
      <c r="A55" s="26"/>
      <c r="B55" s="294" t="s">
        <v>19</v>
      </c>
      <c r="C55" s="294"/>
      <c r="D55" s="141">
        <f>SUM(D56:D63)</f>
        <v>305.58175662218684</v>
      </c>
      <c r="E55" s="141">
        <f>E56+E57+E58+E59</f>
        <v>143</v>
      </c>
      <c r="F55" s="141">
        <f>F56+F57+F58+F59</f>
        <v>80</v>
      </c>
      <c r="G55" s="141">
        <f>G56+G57+G58+G59</f>
        <v>86</v>
      </c>
      <c r="H55" s="95"/>
    </row>
    <row r="56" spans="1:8" ht="13.5">
      <c r="A56" s="26"/>
      <c r="B56" s="12"/>
      <c r="C56" s="11" t="s">
        <v>200</v>
      </c>
      <c r="D56" s="146">
        <v>0</v>
      </c>
      <c r="E56" s="145">
        <v>0</v>
      </c>
      <c r="F56" s="172">
        <v>0</v>
      </c>
      <c r="G56" s="145">
        <v>0</v>
      </c>
      <c r="H56" s="37"/>
    </row>
    <row r="57" spans="1:8" ht="13.5">
      <c r="A57" s="26"/>
      <c r="B57" s="12"/>
      <c r="C57" s="88" t="s">
        <v>184</v>
      </c>
      <c r="D57" s="146">
        <v>0</v>
      </c>
      <c r="E57" s="145">
        <v>0</v>
      </c>
      <c r="F57" s="172">
        <v>0</v>
      </c>
      <c r="G57" s="145">
        <v>0</v>
      </c>
      <c r="H57" s="37"/>
    </row>
    <row r="58" spans="1:8" ht="13.5">
      <c r="A58" s="26"/>
      <c r="B58" s="12"/>
      <c r="C58" s="88" t="s">
        <v>219</v>
      </c>
      <c r="D58" s="147">
        <f>3000/30.126+6</f>
        <v>105.58175662218682</v>
      </c>
      <c r="E58" s="145">
        <v>43</v>
      </c>
      <c r="F58" s="172">
        <v>30</v>
      </c>
      <c r="G58" s="145">
        <v>36</v>
      </c>
      <c r="H58" s="37"/>
    </row>
    <row r="59" spans="1:8" ht="13.5">
      <c r="A59" s="26"/>
      <c r="B59" s="12"/>
      <c r="C59" s="88" t="s">
        <v>220</v>
      </c>
      <c r="D59" s="147">
        <v>200</v>
      </c>
      <c r="E59" s="145">
        <v>100</v>
      </c>
      <c r="F59" s="172">
        <v>50</v>
      </c>
      <c r="G59" s="145">
        <v>50</v>
      </c>
      <c r="H59" s="37"/>
    </row>
    <row r="60" spans="1:8" ht="13.5">
      <c r="A60" s="26"/>
      <c r="B60" s="12"/>
      <c r="C60" s="11" t="s">
        <v>130</v>
      </c>
      <c r="D60" s="146">
        <v>0</v>
      </c>
      <c r="E60" s="145">
        <v>0</v>
      </c>
      <c r="F60" s="172">
        <v>0</v>
      </c>
      <c r="G60" s="145">
        <v>0</v>
      </c>
      <c r="H60" s="37"/>
    </row>
    <row r="61" spans="1:8" ht="13.5">
      <c r="A61" s="26"/>
      <c r="B61" s="12"/>
      <c r="C61" s="88" t="s">
        <v>221</v>
      </c>
      <c r="D61" s="146">
        <v>0</v>
      </c>
      <c r="E61" s="145">
        <v>0</v>
      </c>
      <c r="F61" s="172">
        <v>0</v>
      </c>
      <c r="G61" s="145">
        <v>0</v>
      </c>
      <c r="H61" s="37"/>
    </row>
    <row r="62" spans="1:8" ht="13.5">
      <c r="A62" s="26"/>
      <c r="B62" s="12"/>
      <c r="C62" s="88" t="s">
        <v>117</v>
      </c>
      <c r="D62" s="146">
        <v>0</v>
      </c>
      <c r="E62" s="145">
        <v>0</v>
      </c>
      <c r="F62" s="172">
        <v>0</v>
      </c>
      <c r="G62" s="145">
        <v>0</v>
      </c>
      <c r="H62" s="37"/>
    </row>
    <row r="63" spans="1:8" ht="13.5">
      <c r="A63" s="26"/>
      <c r="B63" s="12"/>
      <c r="C63" s="88" t="s">
        <v>118</v>
      </c>
      <c r="D63" s="146">
        <v>0</v>
      </c>
      <c r="E63" s="145">
        <v>0</v>
      </c>
      <c r="F63" s="172">
        <v>0</v>
      </c>
      <c r="G63" s="145">
        <v>0</v>
      </c>
      <c r="H63" s="37"/>
    </row>
    <row r="64" spans="1:8" ht="13.5">
      <c r="A64" s="26"/>
      <c r="B64" s="294" t="s">
        <v>3</v>
      </c>
      <c r="C64" s="294"/>
      <c r="D64" s="141">
        <f>D65+D66+D67</f>
        <v>8500</v>
      </c>
      <c r="E64" s="141">
        <f>E65+E66+E67</f>
        <v>8600</v>
      </c>
      <c r="F64" s="141">
        <f>F65+F66+F67</f>
        <v>5400</v>
      </c>
      <c r="G64" s="141">
        <f>G65+G66+G67</f>
        <v>5600</v>
      </c>
      <c r="H64" s="95"/>
    </row>
    <row r="65" spans="1:8" ht="13.5">
      <c r="A65" s="26"/>
      <c r="B65" s="10"/>
      <c r="C65" s="11" t="s">
        <v>25</v>
      </c>
      <c r="D65" s="139">
        <v>100</v>
      </c>
      <c r="E65" s="145">
        <v>100</v>
      </c>
      <c r="F65" s="172">
        <v>100</v>
      </c>
      <c r="G65" s="145">
        <v>100</v>
      </c>
      <c r="H65" s="29"/>
    </row>
    <row r="66" spans="1:8" ht="13.5">
      <c r="A66" s="26"/>
      <c r="B66" s="10"/>
      <c r="C66" s="11" t="s">
        <v>222</v>
      </c>
      <c r="D66" s="139">
        <v>0</v>
      </c>
      <c r="E66" s="145">
        <v>0</v>
      </c>
      <c r="F66" s="172">
        <v>0</v>
      </c>
      <c r="G66" s="145">
        <v>0</v>
      </c>
      <c r="H66" s="29"/>
    </row>
    <row r="67" spans="1:8" ht="13.5">
      <c r="A67" s="26"/>
      <c r="B67" s="10"/>
      <c r="C67" s="11" t="s">
        <v>26</v>
      </c>
      <c r="D67" s="139">
        <v>8400</v>
      </c>
      <c r="E67" s="145">
        <v>8500</v>
      </c>
      <c r="F67" s="172">
        <v>5300</v>
      </c>
      <c r="G67" s="145">
        <v>5500</v>
      </c>
      <c r="H67" s="29"/>
    </row>
    <row r="68" spans="1:8" ht="13.5">
      <c r="A68" s="26"/>
      <c r="B68" s="10"/>
      <c r="C68" s="88" t="s">
        <v>119</v>
      </c>
      <c r="D68" s="139">
        <v>8400</v>
      </c>
      <c r="E68" s="145">
        <v>8500</v>
      </c>
      <c r="F68" s="172">
        <v>5300</v>
      </c>
      <c r="G68" s="145">
        <v>5500</v>
      </c>
      <c r="H68" s="29"/>
    </row>
    <row r="69" spans="1:8" ht="14.25" customHeight="1">
      <c r="A69" s="26"/>
      <c r="B69" s="10"/>
      <c r="C69" s="88" t="s">
        <v>135</v>
      </c>
      <c r="D69" s="139">
        <v>0</v>
      </c>
      <c r="E69" s="145">
        <v>0</v>
      </c>
      <c r="F69" s="172">
        <v>0</v>
      </c>
      <c r="G69" s="145">
        <v>0</v>
      </c>
      <c r="H69" s="29"/>
    </row>
    <row r="70" spans="1:8" ht="13.5">
      <c r="A70" s="26"/>
      <c r="B70" s="292" t="s">
        <v>31</v>
      </c>
      <c r="C70" s="298"/>
      <c r="D70" s="141">
        <f>SUM(D71:D72)</f>
        <v>1013.1</v>
      </c>
      <c r="E70" s="148">
        <f>SUM(E71:E72)</f>
        <v>810</v>
      </c>
      <c r="F70" s="148">
        <f>SUM(F71:F72)</f>
        <v>710</v>
      </c>
      <c r="G70" s="148">
        <f>SUM(G71:G72)</f>
        <v>810</v>
      </c>
      <c r="H70" s="95"/>
    </row>
    <row r="71" spans="1:8" ht="13.5">
      <c r="A71" s="26"/>
      <c r="B71" s="12"/>
      <c r="C71" s="60" t="s">
        <v>159</v>
      </c>
      <c r="D71" s="149">
        <v>13.1</v>
      </c>
      <c r="E71" s="145">
        <v>10</v>
      </c>
      <c r="F71" s="173">
        <v>10</v>
      </c>
      <c r="G71" s="145">
        <v>10</v>
      </c>
      <c r="H71" s="95"/>
    </row>
    <row r="72" spans="1:8" ht="13.5">
      <c r="A72" s="26"/>
      <c r="B72" s="12"/>
      <c r="C72" s="60" t="s">
        <v>223</v>
      </c>
      <c r="D72" s="149">
        <v>1000</v>
      </c>
      <c r="E72" s="145">
        <v>800</v>
      </c>
      <c r="F72" s="173">
        <v>700</v>
      </c>
      <c r="G72" s="145">
        <v>800</v>
      </c>
      <c r="H72" s="95"/>
    </row>
    <row r="73" spans="1:8" ht="13.5">
      <c r="A73" s="26"/>
      <c r="B73" s="9" t="s">
        <v>120</v>
      </c>
      <c r="C73" s="62"/>
      <c r="D73" s="149">
        <v>0</v>
      </c>
      <c r="E73" s="145">
        <v>0</v>
      </c>
      <c r="F73" s="173">
        <v>0</v>
      </c>
      <c r="G73" s="145">
        <v>0</v>
      </c>
      <c r="H73" s="95"/>
    </row>
    <row r="74" spans="1:8" ht="13.5">
      <c r="A74" s="26"/>
      <c r="B74" s="294" t="s">
        <v>27</v>
      </c>
      <c r="C74" s="294"/>
      <c r="D74" s="150">
        <v>0</v>
      </c>
      <c r="E74" s="145">
        <v>0</v>
      </c>
      <c r="F74" s="173">
        <v>0</v>
      </c>
      <c r="G74" s="145">
        <v>0</v>
      </c>
      <c r="H74" s="95"/>
    </row>
    <row r="75" spans="1:8" ht="13.5">
      <c r="A75" s="26"/>
      <c r="B75" s="9"/>
      <c r="C75" s="11" t="s">
        <v>121</v>
      </c>
      <c r="D75" s="149">
        <v>0</v>
      </c>
      <c r="E75" s="145">
        <v>0</v>
      </c>
      <c r="F75" s="173">
        <v>0</v>
      </c>
      <c r="G75" s="145">
        <v>0</v>
      </c>
      <c r="H75" s="95"/>
    </row>
    <row r="76" spans="1:8" ht="13.5">
      <c r="A76" s="26"/>
      <c r="B76" s="9"/>
      <c r="C76" s="88" t="s">
        <v>224</v>
      </c>
      <c r="D76" s="149">
        <v>0</v>
      </c>
      <c r="E76" s="145">
        <v>0</v>
      </c>
      <c r="F76" s="173">
        <v>0</v>
      </c>
      <c r="G76" s="145">
        <v>0</v>
      </c>
      <c r="H76" s="95"/>
    </row>
    <row r="77" spans="1:8" ht="13.5">
      <c r="A77" s="30"/>
      <c r="H77" s="52" t="s">
        <v>207</v>
      </c>
    </row>
    <row r="78" spans="1:8" ht="13.5">
      <c r="A78" s="30"/>
      <c r="H78" s="52" t="s">
        <v>251</v>
      </c>
    </row>
    <row r="79" spans="1:8" ht="13.5">
      <c r="A79" s="33" t="s">
        <v>193</v>
      </c>
      <c r="B79" s="13"/>
      <c r="C79" s="14"/>
      <c r="D79" s="13"/>
      <c r="E79" s="13"/>
      <c r="F79" s="13"/>
      <c r="G79" s="59" t="s">
        <v>196</v>
      </c>
      <c r="H79" s="52" t="s">
        <v>58</v>
      </c>
    </row>
    <row r="80" spans="1:8" ht="13.5">
      <c r="A80" s="20" t="s">
        <v>41</v>
      </c>
      <c r="B80" s="57"/>
      <c r="C80" s="39"/>
      <c r="D80" s="42">
        <v>2010</v>
      </c>
      <c r="E80" s="42">
        <v>2011</v>
      </c>
      <c r="F80" s="39">
        <v>2012</v>
      </c>
      <c r="G80" s="171">
        <v>2013</v>
      </c>
      <c r="H80" s="114"/>
    </row>
    <row r="81" spans="1:8" ht="13.5">
      <c r="A81" s="21"/>
      <c r="B81" s="58"/>
      <c r="C81" s="24" t="s">
        <v>42</v>
      </c>
      <c r="D81" s="25"/>
      <c r="E81" s="25"/>
      <c r="F81" s="98"/>
      <c r="G81" s="44"/>
      <c r="H81" s="25"/>
    </row>
    <row r="82" spans="1:8" ht="13.5">
      <c r="A82" s="21"/>
      <c r="B82" s="58"/>
      <c r="C82" s="22" t="s">
        <v>53</v>
      </c>
      <c r="D82" s="194"/>
      <c r="E82" s="43"/>
      <c r="F82" s="174"/>
      <c r="G82" s="100"/>
      <c r="H82" s="42" t="s">
        <v>45</v>
      </c>
    </row>
    <row r="83" spans="1:8" ht="13.5">
      <c r="A83" s="21"/>
      <c r="B83" s="58"/>
      <c r="C83" s="22" t="s">
        <v>43</v>
      </c>
      <c r="D83" s="216" t="s">
        <v>204</v>
      </c>
      <c r="F83" s="56" t="s">
        <v>44</v>
      </c>
      <c r="G83" s="44"/>
      <c r="H83" s="44"/>
    </row>
    <row r="84" spans="1:8" ht="13.5">
      <c r="A84" s="21"/>
      <c r="B84" s="58"/>
      <c r="C84" s="22"/>
      <c r="D84" s="195"/>
      <c r="E84" s="78"/>
      <c r="F84" s="175"/>
      <c r="G84" s="101"/>
      <c r="H84" s="25"/>
    </row>
    <row r="85" spans="1:8" ht="13.5">
      <c r="A85" s="76"/>
      <c r="B85" s="63"/>
      <c r="C85" s="73" t="s">
        <v>0</v>
      </c>
      <c r="D85" s="77" t="s">
        <v>199</v>
      </c>
      <c r="E85" s="77" t="s">
        <v>134</v>
      </c>
      <c r="F85" s="99" t="s">
        <v>55</v>
      </c>
      <c r="G85" s="77" t="s">
        <v>56</v>
      </c>
      <c r="H85" s="73" t="s">
        <v>57</v>
      </c>
    </row>
    <row r="86" spans="1:8" ht="13.5">
      <c r="A86" s="28"/>
      <c r="B86" s="299" t="s">
        <v>4</v>
      </c>
      <c r="C86" s="300"/>
      <c r="D86" s="151">
        <f>D87</f>
        <v>0</v>
      </c>
      <c r="E86" s="151">
        <f>E87</f>
        <v>0</v>
      </c>
      <c r="F86" s="151">
        <v>0</v>
      </c>
      <c r="G86" s="151">
        <v>0</v>
      </c>
      <c r="H86" s="94"/>
    </row>
    <row r="87" spans="1:8" ht="13.5">
      <c r="A87" s="28"/>
      <c r="B87" s="287" t="s">
        <v>28</v>
      </c>
      <c r="C87" s="287"/>
      <c r="D87" s="152">
        <f>SUM(D88:D92)</f>
        <v>0</v>
      </c>
      <c r="E87" s="145">
        <v>0</v>
      </c>
      <c r="F87" s="153">
        <v>0</v>
      </c>
      <c r="G87" s="176">
        <v>0</v>
      </c>
      <c r="H87" s="95"/>
    </row>
    <row r="88" spans="1:8" ht="13.5">
      <c r="A88" s="28"/>
      <c r="B88" s="10"/>
      <c r="C88" s="11" t="s">
        <v>29</v>
      </c>
      <c r="D88" s="152">
        <v>0</v>
      </c>
      <c r="E88" s="145">
        <v>0</v>
      </c>
      <c r="F88" s="153">
        <v>0</v>
      </c>
      <c r="G88" s="176">
        <v>0</v>
      </c>
      <c r="H88" s="202"/>
    </row>
    <row r="89" spans="1:8" ht="13.5">
      <c r="A89" s="28"/>
      <c r="B89" s="10"/>
      <c r="C89" s="88" t="s">
        <v>122</v>
      </c>
      <c r="D89" s="152">
        <v>0</v>
      </c>
      <c r="E89" s="145">
        <v>0</v>
      </c>
      <c r="F89" s="153">
        <v>0</v>
      </c>
      <c r="G89" s="176">
        <v>0</v>
      </c>
      <c r="H89" s="202"/>
    </row>
    <row r="90" spans="1:8" ht="13.5">
      <c r="A90" s="28"/>
      <c r="B90" s="10"/>
      <c r="C90" s="11" t="s">
        <v>225</v>
      </c>
      <c r="D90" s="152">
        <v>0</v>
      </c>
      <c r="E90" s="145">
        <v>0</v>
      </c>
      <c r="F90" s="153">
        <v>0</v>
      </c>
      <c r="G90" s="176">
        <v>0</v>
      </c>
      <c r="H90" s="202"/>
    </row>
    <row r="91" spans="1:8" ht="13.5">
      <c r="A91" s="28"/>
      <c r="B91" s="287" t="s">
        <v>185</v>
      </c>
      <c r="C91" s="287"/>
      <c r="D91" s="152">
        <v>0</v>
      </c>
      <c r="E91" s="145">
        <v>0</v>
      </c>
      <c r="F91" s="153">
        <v>0</v>
      </c>
      <c r="G91" s="176">
        <v>0</v>
      </c>
      <c r="H91" s="202"/>
    </row>
    <row r="92" spans="1:8" ht="13.5">
      <c r="A92" s="28"/>
      <c r="B92" s="10"/>
      <c r="C92" s="11" t="s">
        <v>30</v>
      </c>
      <c r="D92" s="153">
        <v>0</v>
      </c>
      <c r="E92" s="145">
        <v>0</v>
      </c>
      <c r="F92" s="153">
        <v>0</v>
      </c>
      <c r="G92" s="176">
        <v>0</v>
      </c>
      <c r="H92" s="203"/>
    </row>
    <row r="93" spans="1:8" ht="13.5">
      <c r="A93" s="28"/>
      <c r="B93" s="10"/>
      <c r="C93" s="88" t="s">
        <v>123</v>
      </c>
      <c r="D93" s="153">
        <v>0</v>
      </c>
      <c r="E93" s="145">
        <v>0</v>
      </c>
      <c r="F93" s="153">
        <v>0</v>
      </c>
      <c r="G93" s="176">
        <v>0</v>
      </c>
      <c r="H93" s="203"/>
    </row>
    <row r="94" spans="1:8" ht="13.5">
      <c r="A94" s="28"/>
      <c r="B94" s="10"/>
      <c r="C94" s="11" t="s">
        <v>187</v>
      </c>
      <c r="D94" s="153">
        <v>0</v>
      </c>
      <c r="E94" s="145">
        <v>0</v>
      </c>
      <c r="F94" s="153">
        <v>0</v>
      </c>
      <c r="G94" s="176">
        <v>0</v>
      </c>
      <c r="H94" s="203"/>
    </row>
    <row r="95" spans="1:8" ht="13.5">
      <c r="A95" s="28"/>
      <c r="B95" s="287" t="s">
        <v>186</v>
      </c>
      <c r="C95" s="287"/>
      <c r="D95" s="154">
        <v>0</v>
      </c>
      <c r="E95" s="145">
        <v>0</v>
      </c>
      <c r="F95" s="154">
        <v>0</v>
      </c>
      <c r="G95" s="176">
        <v>0</v>
      </c>
      <c r="H95" s="204"/>
    </row>
    <row r="96" spans="1:8" ht="13.5">
      <c r="A96" s="28"/>
      <c r="B96" s="287" t="s">
        <v>35</v>
      </c>
      <c r="C96" s="287"/>
      <c r="D96" s="153">
        <v>0</v>
      </c>
      <c r="E96" s="145">
        <v>0</v>
      </c>
      <c r="F96" s="153">
        <v>0</v>
      </c>
      <c r="G96" s="176">
        <v>0</v>
      </c>
      <c r="H96" s="203"/>
    </row>
    <row r="97" spans="1:8" ht="13.5">
      <c r="A97" s="28"/>
      <c r="B97" s="79"/>
      <c r="C97" s="229" t="s">
        <v>226</v>
      </c>
      <c r="D97" s="154">
        <v>0</v>
      </c>
      <c r="E97" s="145">
        <v>0</v>
      </c>
      <c r="F97" s="154">
        <v>0</v>
      </c>
      <c r="G97" s="176">
        <v>0</v>
      </c>
      <c r="H97" s="204"/>
    </row>
    <row r="98" spans="1:8" ht="13.5">
      <c r="A98" s="28"/>
      <c r="B98" s="15" t="s">
        <v>16</v>
      </c>
      <c r="C98" s="16"/>
      <c r="D98" s="156"/>
      <c r="E98" s="144"/>
      <c r="F98" s="196"/>
      <c r="G98" s="176"/>
      <c r="H98" s="102"/>
    </row>
    <row r="99" spans="1:8" ht="13.5">
      <c r="A99" s="28"/>
      <c r="B99" s="15" t="s">
        <v>20</v>
      </c>
      <c r="C99" s="16"/>
      <c r="D99" s="184">
        <f>D101</f>
        <v>400</v>
      </c>
      <c r="E99" s="157">
        <v>250</v>
      </c>
      <c r="F99" s="197">
        <v>200</v>
      </c>
      <c r="G99" s="197">
        <v>100</v>
      </c>
      <c r="H99" s="217"/>
    </row>
    <row r="100" spans="1:8" ht="13.5">
      <c r="A100" s="28"/>
      <c r="B100" s="295" t="s">
        <v>21</v>
      </c>
      <c r="C100" s="296"/>
      <c r="D100" s="185"/>
      <c r="E100" s="186"/>
      <c r="F100" s="198"/>
      <c r="G100" s="205"/>
      <c r="H100" s="102"/>
    </row>
    <row r="101" spans="1:8" ht="13.5">
      <c r="A101" s="28"/>
      <c r="B101" s="297"/>
      <c r="C101" s="297"/>
      <c r="D101" s="187">
        <f>SUM(D105:D108)</f>
        <v>400</v>
      </c>
      <c r="E101" s="158">
        <v>250</v>
      </c>
      <c r="F101" s="199">
        <f>SUM(F102:F111)</f>
        <v>200</v>
      </c>
      <c r="G101" s="158">
        <v>100</v>
      </c>
      <c r="H101" s="115"/>
    </row>
    <row r="102" spans="1:8" ht="13.5">
      <c r="A102" s="28"/>
      <c r="B102" s="17" t="s">
        <v>36</v>
      </c>
      <c r="C102" s="16"/>
      <c r="D102" s="143">
        <v>0</v>
      </c>
      <c r="E102" s="159">
        <v>0</v>
      </c>
      <c r="F102" s="200">
        <v>0</v>
      </c>
      <c r="G102" s="145">
        <v>0</v>
      </c>
      <c r="H102" s="115"/>
    </row>
    <row r="103" spans="1:8" ht="13.5">
      <c r="A103" s="28"/>
      <c r="B103" s="17" t="s">
        <v>37</v>
      </c>
      <c r="C103" s="16"/>
      <c r="D103" s="218">
        <v>0</v>
      </c>
      <c r="E103" s="160">
        <v>0</v>
      </c>
      <c r="F103" s="200">
        <v>0</v>
      </c>
      <c r="G103" s="214">
        <v>0</v>
      </c>
      <c r="H103" s="115"/>
    </row>
    <row r="104" spans="1:8" ht="13.5">
      <c r="A104" s="28"/>
      <c r="B104" s="17" t="s">
        <v>38</v>
      </c>
      <c r="C104" s="16"/>
      <c r="D104" s="218">
        <v>0</v>
      </c>
      <c r="E104" s="160">
        <v>0</v>
      </c>
      <c r="F104" s="200">
        <v>0</v>
      </c>
      <c r="G104" s="214">
        <v>0</v>
      </c>
      <c r="H104" s="115"/>
    </row>
    <row r="105" spans="1:8" ht="13.5">
      <c r="A105" s="28"/>
      <c r="B105" s="17" t="s">
        <v>22</v>
      </c>
      <c r="C105" s="16"/>
      <c r="D105" s="152">
        <v>0</v>
      </c>
      <c r="E105" s="160">
        <v>0</v>
      </c>
      <c r="F105" s="201">
        <v>0</v>
      </c>
      <c r="G105" s="214">
        <v>0</v>
      </c>
      <c r="H105" s="202"/>
    </row>
    <row r="106" spans="1:8" ht="13.5">
      <c r="A106" s="28"/>
      <c r="B106" s="17"/>
      <c r="C106" s="16" t="s">
        <v>227</v>
      </c>
      <c r="D106" s="152">
        <v>400</v>
      </c>
      <c r="E106" s="145">
        <v>250</v>
      </c>
      <c r="F106" s="153">
        <v>200</v>
      </c>
      <c r="G106" s="145">
        <v>100</v>
      </c>
      <c r="H106" s="202"/>
    </row>
    <row r="107" spans="1:8" ht="13.5">
      <c r="A107" s="28"/>
      <c r="B107" s="17" t="s">
        <v>228</v>
      </c>
      <c r="C107" s="16"/>
      <c r="D107" s="152">
        <v>0</v>
      </c>
      <c r="E107" s="145">
        <v>0</v>
      </c>
      <c r="F107" s="153">
        <v>0</v>
      </c>
      <c r="G107" s="214">
        <v>0</v>
      </c>
      <c r="H107" s="202"/>
    </row>
    <row r="108" spans="1:8" ht="13.5">
      <c r="A108" s="28"/>
      <c r="B108" s="40"/>
      <c r="C108" s="17" t="s">
        <v>39</v>
      </c>
      <c r="D108" s="152">
        <v>0</v>
      </c>
      <c r="E108" s="145">
        <v>0</v>
      </c>
      <c r="F108" s="153">
        <v>0</v>
      </c>
      <c r="G108" s="214">
        <v>0</v>
      </c>
      <c r="H108" s="202"/>
    </row>
    <row r="109" spans="1:8" ht="13.5">
      <c r="A109" s="28"/>
      <c r="B109" s="53" t="s">
        <v>40</v>
      </c>
      <c r="C109" s="54"/>
      <c r="D109" s="152">
        <v>0</v>
      </c>
      <c r="E109" s="145">
        <v>0</v>
      </c>
      <c r="F109" s="153">
        <v>0</v>
      </c>
      <c r="G109" s="214">
        <v>0</v>
      </c>
      <c r="H109" s="202"/>
    </row>
    <row r="110" spans="1:8" ht="13.5">
      <c r="A110" s="28"/>
      <c r="B110" s="40"/>
      <c r="C110" s="64" t="s">
        <v>124</v>
      </c>
      <c r="D110" s="152">
        <v>0</v>
      </c>
      <c r="E110" s="145">
        <v>0</v>
      </c>
      <c r="F110" s="153">
        <v>0</v>
      </c>
      <c r="G110" s="214">
        <v>0</v>
      </c>
      <c r="H110" s="202"/>
    </row>
    <row r="111" spans="1:8" ht="13.5">
      <c r="A111" s="28"/>
      <c r="B111" s="40"/>
      <c r="C111" s="12" t="s">
        <v>125</v>
      </c>
      <c r="D111" s="152">
        <v>0</v>
      </c>
      <c r="E111" s="145">
        <v>0</v>
      </c>
      <c r="F111" s="153">
        <v>0</v>
      </c>
      <c r="G111" s="214">
        <v>0</v>
      </c>
      <c r="H111" s="202"/>
    </row>
    <row r="112" ht="12.75">
      <c r="G112" s="215"/>
    </row>
    <row r="113" ht="12.75">
      <c r="G113" s="215"/>
    </row>
    <row r="114" ht="12.75">
      <c r="G114" s="215"/>
    </row>
    <row r="115" ht="12.75">
      <c r="G115" s="215"/>
    </row>
    <row r="116" ht="12.75">
      <c r="G116" s="215"/>
    </row>
    <row r="117" ht="12.75">
      <c r="G117" s="215"/>
    </row>
    <row r="118" ht="12.75">
      <c r="G118" s="215"/>
    </row>
    <row r="138" ht="12.75" customHeight="1"/>
  </sheetData>
  <sheetProtection/>
  <mergeCells count="13">
    <mergeCell ref="B100:C101"/>
    <mergeCell ref="B64:C64"/>
    <mergeCell ref="B70:C70"/>
    <mergeCell ref="B74:C74"/>
    <mergeCell ref="B86:C86"/>
    <mergeCell ref="B87:C87"/>
    <mergeCell ref="B91:C91"/>
    <mergeCell ref="B95:C95"/>
    <mergeCell ref="B96:C96"/>
    <mergeCell ref="B12:C12"/>
    <mergeCell ref="B35:C35"/>
    <mergeCell ref="B36:C36"/>
    <mergeCell ref="B55:C55"/>
  </mergeCells>
  <printOptions horizontalCentered="1" verticalCentered="1"/>
  <pageMargins left="0.1968503937007874" right="0" top="0.3937007874015748" bottom="0.3937007874015748" header="0.5118110236220472" footer="0.5118110236220472"/>
  <pageSetup horizontalDpi="300" verticalDpi="300" orientation="landscape" paperSize="9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2"/>
  <sheetViews>
    <sheetView tabSelected="1" view="pageLayout" zoomScaleNormal="110" workbookViewId="0" topLeftCell="A53">
      <selection activeCell="D68" sqref="D68"/>
    </sheetView>
  </sheetViews>
  <sheetFormatPr defaultColWidth="9.140625" defaultRowHeight="12.75"/>
  <cols>
    <col min="1" max="1" width="3.8515625" style="0" customWidth="1"/>
    <col min="2" max="2" width="8.8515625" style="0" customWidth="1"/>
    <col min="3" max="3" width="8.00390625" style="0" customWidth="1"/>
    <col min="4" max="4" width="42.8515625" style="0" customWidth="1"/>
    <col min="5" max="5" width="8.28125" style="0" customWidth="1"/>
    <col min="6" max="6" width="7.00390625" style="0" customWidth="1"/>
    <col min="7" max="7" width="7.140625" style="0" customWidth="1"/>
    <col min="8" max="8" width="8.57421875" style="0" customWidth="1"/>
    <col min="9" max="9" width="22.00390625" style="0" customWidth="1"/>
  </cols>
  <sheetData>
    <row r="1" spans="1:9" ht="13.5">
      <c r="A1" s="30"/>
      <c r="I1" s="52" t="s">
        <v>206</v>
      </c>
    </row>
    <row r="2" spans="1:9" ht="13.5">
      <c r="A2" s="33" t="s">
        <v>194</v>
      </c>
      <c r="I2" s="52" t="s">
        <v>251</v>
      </c>
    </row>
    <row r="3" spans="1:9" ht="14.25" thickBot="1">
      <c r="A3" s="30" t="s">
        <v>54</v>
      </c>
      <c r="E3" s="52" t="s">
        <v>195</v>
      </c>
      <c r="I3" s="52" t="s">
        <v>59</v>
      </c>
    </row>
    <row r="4" spans="1:9" ht="13.5">
      <c r="A4" s="82"/>
      <c r="B4" s="135" t="s">
        <v>47</v>
      </c>
      <c r="C4" s="191"/>
      <c r="D4" s="192" t="s">
        <v>49</v>
      </c>
      <c r="E4" s="84">
        <v>2010</v>
      </c>
      <c r="F4" s="96">
        <v>2011</v>
      </c>
      <c r="G4" s="84">
        <v>2012</v>
      </c>
      <c r="H4" s="83">
        <v>2013</v>
      </c>
      <c r="I4" s="103"/>
    </row>
    <row r="5" spans="1:9" ht="13.5">
      <c r="A5" s="85" t="s">
        <v>41</v>
      </c>
      <c r="B5" s="97" t="s">
        <v>48</v>
      </c>
      <c r="C5" s="24" t="s">
        <v>50</v>
      </c>
      <c r="D5" s="133" t="s">
        <v>51</v>
      </c>
      <c r="E5" s="23" t="s">
        <v>198</v>
      </c>
      <c r="F5" s="97"/>
      <c r="G5" s="98"/>
      <c r="H5" s="44"/>
      <c r="I5" s="104" t="s">
        <v>45</v>
      </c>
    </row>
    <row r="6" spans="1:9" ht="14.25" thickBot="1">
      <c r="A6" s="86"/>
      <c r="B6" s="136" t="s">
        <v>46</v>
      </c>
      <c r="C6" s="137" t="s">
        <v>137</v>
      </c>
      <c r="D6" s="134" t="s">
        <v>229</v>
      </c>
      <c r="E6" s="108"/>
      <c r="F6" s="107" t="s">
        <v>208</v>
      </c>
      <c r="G6" s="87"/>
      <c r="H6" s="105"/>
      <c r="I6" s="106"/>
    </row>
    <row r="7" spans="1:9" ht="13.5">
      <c r="A7" s="178">
        <v>46</v>
      </c>
      <c r="B7" s="179"/>
      <c r="C7" s="180" t="s">
        <v>52</v>
      </c>
      <c r="D7" s="181" t="s">
        <v>5</v>
      </c>
      <c r="E7" s="182">
        <f>E8+E124+F156</f>
        <v>20057.81502356768</v>
      </c>
      <c r="F7" s="182">
        <f>F8+F124+G156</f>
        <v>15639.992803558389</v>
      </c>
      <c r="G7" s="182">
        <f>G8+G124+H156</f>
        <v>11679</v>
      </c>
      <c r="H7" s="182">
        <f>H8+H124+I156</f>
        <v>11391</v>
      </c>
      <c r="I7" s="232"/>
    </row>
    <row r="8" spans="1:9" ht="13.5">
      <c r="A8" s="116">
        <v>46</v>
      </c>
      <c r="B8" s="45"/>
      <c r="C8" s="49" t="s">
        <v>52</v>
      </c>
      <c r="D8" s="66" t="s">
        <v>6</v>
      </c>
      <c r="E8" s="140">
        <f>E9+E11+E17+E81+E118</f>
        <v>19094.71502356768</v>
      </c>
      <c r="F8" s="233">
        <f>F9+F11+F17+F81+F118</f>
        <v>13956.859695943704</v>
      </c>
      <c r="G8" s="233">
        <f>G9+G11+G17+G81+G118</f>
        <v>10690</v>
      </c>
      <c r="H8" s="233">
        <f>H9+H11+H17+H81+H118</f>
        <v>10301</v>
      </c>
      <c r="I8" s="117"/>
    </row>
    <row r="9" spans="1:9" ht="13.5">
      <c r="A9" s="116">
        <v>46</v>
      </c>
      <c r="B9" s="45"/>
      <c r="C9" s="49" t="s">
        <v>52</v>
      </c>
      <c r="D9" s="67" t="s">
        <v>7</v>
      </c>
      <c r="E9" s="141">
        <v>4330.2</v>
      </c>
      <c r="F9" s="233">
        <v>3875</v>
      </c>
      <c r="G9" s="233">
        <v>3875</v>
      </c>
      <c r="H9" s="233">
        <v>3875</v>
      </c>
      <c r="I9" s="118"/>
    </row>
    <row r="10" spans="1:9" ht="13.5">
      <c r="A10" s="116">
        <v>46</v>
      </c>
      <c r="B10" s="45"/>
      <c r="C10" s="49" t="s">
        <v>52</v>
      </c>
      <c r="D10" s="69" t="s">
        <v>145</v>
      </c>
      <c r="E10" s="141">
        <v>4330.2</v>
      </c>
      <c r="F10" s="233">
        <v>3875</v>
      </c>
      <c r="G10" s="233">
        <v>3875</v>
      </c>
      <c r="H10" s="233">
        <v>3875</v>
      </c>
      <c r="I10" s="118"/>
    </row>
    <row r="11" spans="1:9" ht="13.5">
      <c r="A11" s="116">
        <v>46</v>
      </c>
      <c r="B11" s="45"/>
      <c r="C11" s="49" t="s">
        <v>52</v>
      </c>
      <c r="D11" s="67" t="s">
        <v>8</v>
      </c>
      <c r="E11" s="141">
        <f>SUM(E12:E16)</f>
        <v>1560.8999999999999</v>
      </c>
      <c r="F11" s="234">
        <f>F12+F14+F15+F16</f>
        <v>1368</v>
      </c>
      <c r="G11" s="234">
        <f>G12+G14+G15+G16</f>
        <v>1368</v>
      </c>
      <c r="H11" s="234">
        <f>H12+H14+H15+H16</f>
        <v>1368</v>
      </c>
      <c r="I11" s="118"/>
    </row>
    <row r="12" spans="1:9" ht="13.5">
      <c r="A12" s="116">
        <v>46</v>
      </c>
      <c r="B12" s="45"/>
      <c r="C12" s="49" t="s">
        <v>52</v>
      </c>
      <c r="D12" s="69" t="s">
        <v>146</v>
      </c>
      <c r="E12" s="149">
        <v>239.2</v>
      </c>
      <c r="F12" s="235">
        <v>307</v>
      </c>
      <c r="G12" s="235">
        <v>297</v>
      </c>
      <c r="H12" s="235">
        <v>297</v>
      </c>
      <c r="I12" s="118"/>
    </row>
    <row r="13" spans="1:9" ht="13.5">
      <c r="A13" s="116">
        <v>46</v>
      </c>
      <c r="B13" s="45"/>
      <c r="C13" s="49" t="s">
        <v>52</v>
      </c>
      <c r="D13" s="69" t="s">
        <v>147</v>
      </c>
      <c r="E13" s="149">
        <v>126.2</v>
      </c>
      <c r="F13" s="235">
        <v>0</v>
      </c>
      <c r="G13" s="235">
        <v>0</v>
      </c>
      <c r="H13" s="235">
        <v>0</v>
      </c>
      <c r="I13" s="118"/>
    </row>
    <row r="14" spans="1:9" ht="13.5">
      <c r="A14" s="116">
        <v>46</v>
      </c>
      <c r="B14" s="45"/>
      <c r="C14" s="49" t="s">
        <v>52</v>
      </c>
      <c r="D14" s="69" t="s">
        <v>230</v>
      </c>
      <c r="E14" s="149">
        <v>67.5</v>
      </c>
      <c r="F14" s="235">
        <v>67</v>
      </c>
      <c r="G14" s="235">
        <v>77</v>
      </c>
      <c r="H14" s="235">
        <v>77</v>
      </c>
      <c r="I14" s="118"/>
    </row>
    <row r="15" spans="1:9" ht="13.5">
      <c r="A15" s="116">
        <v>46</v>
      </c>
      <c r="B15" s="45"/>
      <c r="C15" s="49" t="s">
        <v>52</v>
      </c>
      <c r="D15" s="90" t="s">
        <v>233</v>
      </c>
      <c r="E15" s="149">
        <v>1080.3</v>
      </c>
      <c r="F15" s="235">
        <v>949</v>
      </c>
      <c r="G15" s="235">
        <v>949</v>
      </c>
      <c r="H15" s="235">
        <v>949</v>
      </c>
      <c r="I15" s="118"/>
    </row>
    <row r="16" spans="1:9" ht="13.5">
      <c r="A16" s="116">
        <v>46</v>
      </c>
      <c r="B16" s="28"/>
      <c r="C16" s="49" t="s">
        <v>52</v>
      </c>
      <c r="D16" s="68" t="s">
        <v>157</v>
      </c>
      <c r="E16" s="149">
        <v>47.7</v>
      </c>
      <c r="F16" s="235">
        <v>45</v>
      </c>
      <c r="G16" s="235">
        <v>45</v>
      </c>
      <c r="H16" s="235">
        <v>45</v>
      </c>
      <c r="I16" s="119"/>
    </row>
    <row r="17" spans="1:9" ht="13.5">
      <c r="A17" s="116">
        <v>46</v>
      </c>
      <c r="B17" s="45"/>
      <c r="C17" s="49" t="s">
        <v>52</v>
      </c>
      <c r="D17" s="67" t="s">
        <v>9</v>
      </c>
      <c r="E17" s="141">
        <f>E18+E20+E24+E41+E45+E47+E49</f>
        <v>7086.65323640709</v>
      </c>
      <c r="F17" s="234">
        <f>F18+F20+F24+F41+F45+F47+F49</f>
        <v>3805.197908783111</v>
      </c>
      <c r="G17" s="234">
        <f>G18+G20+G24+G41+G45+G47+G49</f>
        <v>3856</v>
      </c>
      <c r="H17" s="234">
        <f>H18+H20+H24+H41+H45+H47+H49</f>
        <v>3797.6</v>
      </c>
      <c r="I17" s="119"/>
    </row>
    <row r="18" spans="1:9" ht="13.5">
      <c r="A18" s="116">
        <v>46</v>
      </c>
      <c r="B18" s="45"/>
      <c r="C18" s="49" t="s">
        <v>52</v>
      </c>
      <c r="D18" s="12" t="s">
        <v>93</v>
      </c>
      <c r="E18" s="162">
        <v>80</v>
      </c>
      <c r="F18" s="236">
        <v>79.6</v>
      </c>
      <c r="G18" s="236">
        <v>89</v>
      </c>
      <c r="H18" s="237">
        <v>80</v>
      </c>
      <c r="I18" s="118"/>
    </row>
    <row r="19" spans="1:9" ht="13.5">
      <c r="A19" s="116">
        <v>46</v>
      </c>
      <c r="B19" s="46"/>
      <c r="C19" s="49" t="s">
        <v>52</v>
      </c>
      <c r="D19" s="88" t="s">
        <v>148</v>
      </c>
      <c r="E19" s="149">
        <v>80</v>
      </c>
      <c r="F19" s="235">
        <v>69.6</v>
      </c>
      <c r="G19" s="235">
        <v>79</v>
      </c>
      <c r="H19" s="237">
        <v>80</v>
      </c>
      <c r="I19" s="118"/>
    </row>
    <row r="20" spans="1:9" ht="13.5">
      <c r="A20" s="116">
        <v>46</v>
      </c>
      <c r="B20" s="46"/>
      <c r="C20" s="49" t="s">
        <v>52</v>
      </c>
      <c r="D20" s="61" t="s">
        <v>188</v>
      </c>
      <c r="E20" s="141">
        <f>SUM(E21:E23)</f>
        <v>572.8</v>
      </c>
      <c r="F20" s="234">
        <f>SUM(F21:F23)</f>
        <v>499.8</v>
      </c>
      <c r="G20" s="234">
        <f>SUM(G21:G23)</f>
        <v>550</v>
      </c>
      <c r="H20" s="234">
        <f>SUM(H21:H23)</f>
        <v>500</v>
      </c>
      <c r="I20" s="118"/>
    </row>
    <row r="21" spans="1:9" ht="13.5">
      <c r="A21" s="116">
        <v>46</v>
      </c>
      <c r="B21" s="46"/>
      <c r="C21" s="49" t="s">
        <v>52</v>
      </c>
      <c r="D21" s="89" t="s">
        <v>149</v>
      </c>
      <c r="E21" s="149">
        <v>300</v>
      </c>
      <c r="F21" s="235">
        <v>250</v>
      </c>
      <c r="G21" s="235">
        <v>300</v>
      </c>
      <c r="H21" s="237">
        <v>250</v>
      </c>
      <c r="I21" s="118"/>
    </row>
    <row r="22" spans="1:9" ht="13.5">
      <c r="A22" s="116">
        <v>46</v>
      </c>
      <c r="B22" s="46"/>
      <c r="C22" s="49" t="s">
        <v>52</v>
      </c>
      <c r="D22" s="89" t="s">
        <v>231</v>
      </c>
      <c r="E22" s="149">
        <v>50.4</v>
      </c>
      <c r="F22" s="235">
        <v>59.8</v>
      </c>
      <c r="G22" s="235">
        <v>60</v>
      </c>
      <c r="H22" s="237">
        <v>60</v>
      </c>
      <c r="I22" s="118"/>
    </row>
    <row r="23" spans="1:9" ht="13.5">
      <c r="A23" s="116">
        <v>46</v>
      </c>
      <c r="B23" s="46"/>
      <c r="C23" s="49" t="s">
        <v>52</v>
      </c>
      <c r="D23" s="89" t="s">
        <v>197</v>
      </c>
      <c r="E23" s="162">
        <v>222.4</v>
      </c>
      <c r="F23" s="235">
        <v>190</v>
      </c>
      <c r="G23" s="235">
        <v>190</v>
      </c>
      <c r="H23" s="237">
        <v>190</v>
      </c>
      <c r="I23" s="118"/>
    </row>
    <row r="24" spans="1:9" ht="13.5">
      <c r="A24" s="116">
        <v>46</v>
      </c>
      <c r="B24" s="46"/>
      <c r="C24" s="49" t="s">
        <v>52</v>
      </c>
      <c r="D24" s="61" t="s">
        <v>61</v>
      </c>
      <c r="E24" s="141">
        <f>SUM(E25:E34)</f>
        <v>607.381749983403</v>
      </c>
      <c r="F24" s="234">
        <f>SUM(F25:F34)</f>
        <v>319</v>
      </c>
      <c r="G24" s="234">
        <f>SUM(G25:G34)</f>
        <v>319</v>
      </c>
      <c r="H24" s="234">
        <f>SUM(H25:H34)</f>
        <v>269</v>
      </c>
      <c r="I24" s="118"/>
    </row>
    <row r="25" spans="1:9" ht="13.5">
      <c r="A25" s="116">
        <v>46</v>
      </c>
      <c r="B25" s="46"/>
      <c r="C25" s="49" t="s">
        <v>52</v>
      </c>
      <c r="D25" s="89" t="s">
        <v>62</v>
      </c>
      <c r="E25" s="149">
        <v>83.8</v>
      </c>
      <c r="F25" s="235">
        <v>25</v>
      </c>
      <c r="G25" s="235">
        <v>25</v>
      </c>
      <c r="H25" s="237">
        <v>25</v>
      </c>
      <c r="I25" s="118"/>
    </row>
    <row r="26" spans="1:9" ht="13.5">
      <c r="A26" s="116">
        <v>46</v>
      </c>
      <c r="B26" s="46"/>
      <c r="C26" s="49" t="s">
        <v>52</v>
      </c>
      <c r="D26" s="89" t="s">
        <v>63</v>
      </c>
      <c r="E26" s="149">
        <v>63</v>
      </c>
      <c r="F26" s="235">
        <v>40</v>
      </c>
      <c r="G26" s="235">
        <v>40</v>
      </c>
      <c r="H26" s="237">
        <v>40</v>
      </c>
      <c r="I26" s="118"/>
    </row>
    <row r="27" spans="1:9" ht="13.5">
      <c r="A27" s="116">
        <v>46</v>
      </c>
      <c r="B27" s="46"/>
      <c r="C27" s="49" t="s">
        <v>52</v>
      </c>
      <c r="D27" s="89" t="s">
        <v>64</v>
      </c>
      <c r="E27" s="149">
        <v>13.2</v>
      </c>
      <c r="F27" s="235">
        <v>15</v>
      </c>
      <c r="G27" s="235">
        <v>15</v>
      </c>
      <c r="H27" s="237">
        <v>15</v>
      </c>
      <c r="I27" s="118"/>
    </row>
    <row r="28" spans="1:9" ht="13.5">
      <c r="A28" s="116">
        <v>46</v>
      </c>
      <c r="B28" s="46"/>
      <c r="C28" s="49" t="s">
        <v>52</v>
      </c>
      <c r="D28" s="89" t="s">
        <v>128</v>
      </c>
      <c r="E28" s="149">
        <v>20.3</v>
      </c>
      <c r="F28" s="235">
        <v>10</v>
      </c>
      <c r="G28" s="235">
        <v>10</v>
      </c>
      <c r="H28" s="237">
        <v>10</v>
      </c>
      <c r="I28" s="118"/>
    </row>
    <row r="29" spans="1:9" ht="13.5">
      <c r="A29" s="116">
        <v>46</v>
      </c>
      <c r="B29" s="46"/>
      <c r="C29" s="49" t="s">
        <v>52</v>
      </c>
      <c r="D29" s="89" t="s">
        <v>189</v>
      </c>
      <c r="E29" s="149">
        <v>215.4</v>
      </c>
      <c r="F29" s="235">
        <v>150</v>
      </c>
      <c r="G29" s="235">
        <v>150</v>
      </c>
      <c r="H29" s="237">
        <v>100</v>
      </c>
      <c r="I29" s="118"/>
    </row>
    <row r="30" spans="1:9" ht="13.5">
      <c r="A30" s="116">
        <v>46</v>
      </c>
      <c r="B30" s="46"/>
      <c r="C30" s="49" t="s">
        <v>52</v>
      </c>
      <c r="D30" s="89" t="s">
        <v>232</v>
      </c>
      <c r="E30" s="149">
        <v>35.4</v>
      </c>
      <c r="F30" s="235">
        <v>35</v>
      </c>
      <c r="G30" s="235">
        <v>35</v>
      </c>
      <c r="H30" s="237">
        <v>35</v>
      </c>
      <c r="I30" s="118"/>
    </row>
    <row r="31" spans="1:9" ht="13.5">
      <c r="A31" s="116">
        <v>46</v>
      </c>
      <c r="B31" s="46"/>
      <c r="C31" s="49" t="s">
        <v>52</v>
      </c>
      <c r="D31" s="89" t="s">
        <v>65</v>
      </c>
      <c r="E31" s="149">
        <f>20/30.126</f>
        <v>0.6638783774812455</v>
      </c>
      <c r="F31" s="235">
        <v>1</v>
      </c>
      <c r="G31" s="235">
        <v>1</v>
      </c>
      <c r="H31" s="237">
        <v>1</v>
      </c>
      <c r="I31" s="118"/>
    </row>
    <row r="32" spans="1:9" ht="13.5">
      <c r="A32" s="116">
        <v>46</v>
      </c>
      <c r="B32" s="46"/>
      <c r="C32" s="49" t="s">
        <v>52</v>
      </c>
      <c r="D32" s="89" t="s">
        <v>66</v>
      </c>
      <c r="E32" s="149">
        <v>50.4</v>
      </c>
      <c r="F32" s="235">
        <v>10</v>
      </c>
      <c r="G32" s="235">
        <v>10</v>
      </c>
      <c r="H32" s="237">
        <v>10</v>
      </c>
      <c r="I32" s="118"/>
    </row>
    <row r="33" spans="1:9" ht="13.5">
      <c r="A33" s="116">
        <v>46</v>
      </c>
      <c r="B33" s="46"/>
      <c r="C33" s="49" t="s">
        <v>52</v>
      </c>
      <c r="D33" s="89" t="s">
        <v>67</v>
      </c>
      <c r="E33" s="149">
        <f>350/30.126</f>
        <v>11.617871605921795</v>
      </c>
      <c r="F33" s="235">
        <v>13</v>
      </c>
      <c r="G33" s="235">
        <v>13</v>
      </c>
      <c r="H33" s="237">
        <v>13</v>
      </c>
      <c r="I33" s="118"/>
    </row>
    <row r="34" spans="1:9" ht="14.25" thickBot="1">
      <c r="A34" s="193">
        <v>46</v>
      </c>
      <c r="B34" s="120"/>
      <c r="C34" s="121" t="s">
        <v>52</v>
      </c>
      <c r="D34" s="122" t="s">
        <v>150</v>
      </c>
      <c r="E34" s="163">
        <v>113.6</v>
      </c>
      <c r="F34" s="238">
        <v>20</v>
      </c>
      <c r="G34" s="238">
        <v>20</v>
      </c>
      <c r="H34" s="239">
        <v>20</v>
      </c>
      <c r="I34" s="124"/>
    </row>
    <row r="35" spans="1:9" ht="13.5">
      <c r="A35" s="30"/>
      <c r="F35" s="240"/>
      <c r="G35" s="241"/>
      <c r="H35" s="241"/>
      <c r="I35" s="52" t="s">
        <v>206</v>
      </c>
    </row>
    <row r="36" spans="1:9" ht="13.5">
      <c r="A36" s="33" t="s">
        <v>194</v>
      </c>
      <c r="F36" s="240"/>
      <c r="G36" s="240"/>
      <c r="H36" s="240"/>
      <c r="I36" s="52" t="s">
        <v>251</v>
      </c>
    </row>
    <row r="37" spans="1:9" ht="14.25" thickBot="1">
      <c r="A37" s="30" t="s">
        <v>54</v>
      </c>
      <c r="E37" s="52" t="s">
        <v>195</v>
      </c>
      <c r="F37" s="240"/>
      <c r="G37" s="240"/>
      <c r="H37" s="240"/>
      <c r="I37" s="52" t="s">
        <v>99</v>
      </c>
    </row>
    <row r="38" spans="1:9" ht="13.5">
      <c r="A38" s="82"/>
      <c r="B38" s="135" t="s">
        <v>47</v>
      </c>
      <c r="C38" s="191"/>
      <c r="D38" s="192" t="s">
        <v>49</v>
      </c>
      <c r="E38" s="84">
        <v>2010</v>
      </c>
      <c r="F38" s="242">
        <v>2011</v>
      </c>
      <c r="G38" s="243">
        <v>2012</v>
      </c>
      <c r="H38" s="244">
        <v>2013</v>
      </c>
      <c r="I38" s="103"/>
    </row>
    <row r="39" spans="1:9" ht="13.5">
      <c r="A39" s="85" t="s">
        <v>41</v>
      </c>
      <c r="B39" s="97" t="s">
        <v>48</v>
      </c>
      <c r="C39" s="24" t="s">
        <v>50</v>
      </c>
      <c r="D39" s="133" t="s">
        <v>51</v>
      </c>
      <c r="E39" s="23" t="s">
        <v>198</v>
      </c>
      <c r="F39" s="245"/>
      <c r="G39" s="246"/>
      <c r="H39" s="247"/>
      <c r="I39" s="104" t="s">
        <v>45</v>
      </c>
    </row>
    <row r="40" spans="1:9" ht="14.25" thickBot="1">
      <c r="A40" s="86"/>
      <c r="B40" s="136" t="s">
        <v>46</v>
      </c>
      <c r="C40" s="137" t="s">
        <v>137</v>
      </c>
      <c r="D40" s="134" t="s">
        <v>229</v>
      </c>
      <c r="E40" s="108"/>
      <c r="F40" s="248" t="s">
        <v>210</v>
      </c>
      <c r="G40" s="249"/>
      <c r="H40" s="250"/>
      <c r="I40" s="106"/>
    </row>
    <row r="41" spans="1:9" ht="13.5">
      <c r="A41" s="178">
        <v>46</v>
      </c>
      <c r="B41" s="206"/>
      <c r="C41" s="180" t="s">
        <v>52</v>
      </c>
      <c r="D41" s="207" t="s">
        <v>68</v>
      </c>
      <c r="E41" s="212">
        <f>SUM(E42:E44)</f>
        <v>198.5</v>
      </c>
      <c r="F41" s="251">
        <f>SUM(F42:F44)</f>
        <v>195</v>
      </c>
      <c r="G41" s="252">
        <f>SUM(G42:G44)</f>
        <v>195</v>
      </c>
      <c r="H41" s="252">
        <f>SUM(H42:H44)</f>
        <v>195</v>
      </c>
      <c r="I41" s="213"/>
    </row>
    <row r="42" spans="1:9" ht="13.5">
      <c r="A42" s="116">
        <v>46</v>
      </c>
      <c r="B42" s="46"/>
      <c r="C42" s="49" t="s">
        <v>52</v>
      </c>
      <c r="D42" s="89" t="s">
        <v>151</v>
      </c>
      <c r="E42" s="162">
        <v>135</v>
      </c>
      <c r="F42" s="253">
        <v>140</v>
      </c>
      <c r="G42" s="254">
        <v>140</v>
      </c>
      <c r="H42" s="237">
        <v>140</v>
      </c>
      <c r="I42" s="125"/>
    </row>
    <row r="43" spans="1:9" ht="13.5">
      <c r="A43" s="116">
        <v>46</v>
      </c>
      <c r="B43" s="46"/>
      <c r="C43" s="49" t="s">
        <v>52</v>
      </c>
      <c r="D43" s="89" t="s">
        <v>152</v>
      </c>
      <c r="E43" s="162">
        <v>33.2</v>
      </c>
      <c r="F43" s="253">
        <v>35</v>
      </c>
      <c r="G43" s="254">
        <v>35</v>
      </c>
      <c r="H43" s="237">
        <v>35</v>
      </c>
      <c r="I43" s="125"/>
    </row>
    <row r="44" spans="1:9" ht="13.5">
      <c r="A44" s="116">
        <v>46</v>
      </c>
      <c r="B44" s="46"/>
      <c r="C44" s="49" t="s">
        <v>52</v>
      </c>
      <c r="D44" s="89" t="s">
        <v>69</v>
      </c>
      <c r="E44" s="149">
        <v>30.3</v>
      </c>
      <c r="F44" s="253">
        <v>20</v>
      </c>
      <c r="G44" s="254">
        <v>20</v>
      </c>
      <c r="H44" s="237">
        <v>20</v>
      </c>
      <c r="I44" s="125"/>
    </row>
    <row r="45" spans="1:9" ht="13.5">
      <c r="A45" s="116">
        <v>46</v>
      </c>
      <c r="B45" s="46"/>
      <c r="C45" s="49" t="s">
        <v>52</v>
      </c>
      <c r="D45" s="61" t="s">
        <v>70</v>
      </c>
      <c r="E45" s="141">
        <f>E46</f>
        <v>300</v>
      </c>
      <c r="F45" s="255">
        <v>210</v>
      </c>
      <c r="G45" s="256">
        <v>200</v>
      </c>
      <c r="H45" s="256">
        <v>200</v>
      </c>
      <c r="I45" s="125"/>
    </row>
    <row r="46" spans="1:9" ht="13.5">
      <c r="A46" s="116">
        <v>46</v>
      </c>
      <c r="B46" s="46"/>
      <c r="C46" s="49" t="s">
        <v>52</v>
      </c>
      <c r="D46" s="89" t="s">
        <v>234</v>
      </c>
      <c r="E46" s="162">
        <v>300</v>
      </c>
      <c r="F46" s="253">
        <v>210</v>
      </c>
      <c r="G46" s="254">
        <v>200</v>
      </c>
      <c r="H46" s="237">
        <v>200</v>
      </c>
      <c r="I46" s="125"/>
    </row>
    <row r="47" spans="1:9" ht="13.5">
      <c r="A47" s="116">
        <v>46</v>
      </c>
      <c r="B47" s="28"/>
      <c r="C47" s="49" t="s">
        <v>52</v>
      </c>
      <c r="D47" s="60" t="s">
        <v>71</v>
      </c>
      <c r="E47" s="141">
        <f>E48</f>
        <v>209</v>
      </c>
      <c r="F47" s="255">
        <f>F48</f>
        <v>280</v>
      </c>
      <c r="G47" s="256">
        <f>G48</f>
        <v>280</v>
      </c>
      <c r="H47" s="256">
        <f>H48</f>
        <v>280</v>
      </c>
      <c r="I47" s="125"/>
    </row>
    <row r="48" spans="1:9" ht="13.5">
      <c r="A48" s="116">
        <v>46</v>
      </c>
      <c r="B48" s="28"/>
      <c r="C48" s="49" t="s">
        <v>52</v>
      </c>
      <c r="D48" s="88" t="s">
        <v>156</v>
      </c>
      <c r="E48" s="162">
        <v>209</v>
      </c>
      <c r="F48" s="253">
        <v>280</v>
      </c>
      <c r="G48" s="254">
        <v>280</v>
      </c>
      <c r="H48" s="237">
        <v>280</v>
      </c>
      <c r="I48" s="125"/>
    </row>
    <row r="49" spans="1:10" ht="13.5">
      <c r="A49" s="116">
        <v>46</v>
      </c>
      <c r="B49" s="32"/>
      <c r="C49" s="50" t="s">
        <v>52</v>
      </c>
      <c r="D49" s="81" t="s">
        <v>161</v>
      </c>
      <c r="E49" s="161">
        <f>SUM(E50:E70,E78:E80)</f>
        <v>5118.971486423687</v>
      </c>
      <c r="F49" s="257">
        <f>SUM(F50:F70,F78:F80)</f>
        <v>2221.797908783111</v>
      </c>
      <c r="G49" s="257">
        <f>SUM(G50:G70,G78:G80)</f>
        <v>2223</v>
      </c>
      <c r="H49" s="257">
        <f>SUM(H50:H70,H78:H80)</f>
        <v>2273.6</v>
      </c>
      <c r="I49" s="126"/>
      <c r="J49" s="166"/>
    </row>
    <row r="50" spans="1:9" ht="13.5">
      <c r="A50" s="116">
        <v>46</v>
      </c>
      <c r="B50" s="46"/>
      <c r="C50" s="49" t="s">
        <v>52</v>
      </c>
      <c r="D50" s="89" t="s">
        <v>72</v>
      </c>
      <c r="E50" s="149">
        <v>49.2</v>
      </c>
      <c r="F50" s="258">
        <v>49.1</v>
      </c>
      <c r="G50" s="259">
        <v>49.5</v>
      </c>
      <c r="H50" s="237">
        <v>49.5</v>
      </c>
      <c r="I50" s="109"/>
    </row>
    <row r="51" spans="1:9" ht="13.5">
      <c r="A51" s="116">
        <v>46</v>
      </c>
      <c r="B51" s="46"/>
      <c r="C51" s="50" t="s">
        <v>52</v>
      </c>
      <c r="D51" s="89" t="s">
        <v>190</v>
      </c>
      <c r="E51" s="149">
        <v>90</v>
      </c>
      <c r="F51" s="258">
        <v>5</v>
      </c>
      <c r="G51" s="259">
        <v>5</v>
      </c>
      <c r="H51" s="237">
        <v>5</v>
      </c>
      <c r="I51" s="109"/>
    </row>
    <row r="52" spans="1:9" ht="13.5">
      <c r="A52" s="116">
        <v>46</v>
      </c>
      <c r="B52" s="46"/>
      <c r="C52" s="50" t="s">
        <v>52</v>
      </c>
      <c r="D52" s="89" t="s">
        <v>203</v>
      </c>
      <c r="E52" s="149">
        <v>6.9</v>
      </c>
      <c r="F52" s="258">
        <v>7</v>
      </c>
      <c r="G52" s="259">
        <v>7.5</v>
      </c>
      <c r="H52" s="237">
        <v>8</v>
      </c>
      <c r="I52" s="109"/>
    </row>
    <row r="53" spans="1:9" ht="13.5">
      <c r="A53" s="116">
        <v>46</v>
      </c>
      <c r="B53" s="46"/>
      <c r="C53" s="49" t="s">
        <v>52</v>
      </c>
      <c r="D53" s="89" t="s">
        <v>73</v>
      </c>
      <c r="E53" s="149">
        <v>144</v>
      </c>
      <c r="F53" s="258">
        <v>150</v>
      </c>
      <c r="G53" s="259">
        <v>150</v>
      </c>
      <c r="H53" s="237">
        <v>150</v>
      </c>
      <c r="I53" s="109"/>
    </row>
    <row r="54" spans="1:9" ht="13.5">
      <c r="A54" s="116">
        <v>46</v>
      </c>
      <c r="B54" s="46"/>
      <c r="C54" s="49" t="s">
        <v>52</v>
      </c>
      <c r="D54" s="89" t="s">
        <v>74</v>
      </c>
      <c r="E54" s="149">
        <v>2972</v>
      </c>
      <c r="F54" s="258">
        <v>810</v>
      </c>
      <c r="G54" s="259">
        <v>804.9</v>
      </c>
      <c r="H54" s="237">
        <v>811.6</v>
      </c>
      <c r="I54" s="190"/>
    </row>
    <row r="55" spans="1:9" ht="13.5">
      <c r="A55" s="116">
        <v>46</v>
      </c>
      <c r="B55" s="46"/>
      <c r="C55" s="49" t="s">
        <v>52</v>
      </c>
      <c r="D55" s="89" t="s">
        <v>75</v>
      </c>
      <c r="E55" s="149">
        <v>27.6</v>
      </c>
      <c r="F55" s="258">
        <v>33.2</v>
      </c>
      <c r="G55" s="259">
        <v>34</v>
      </c>
      <c r="H55" s="237">
        <v>34</v>
      </c>
      <c r="I55" s="109"/>
    </row>
    <row r="56" spans="1:9" ht="13.5">
      <c r="A56" s="116">
        <v>46</v>
      </c>
      <c r="B56" s="46"/>
      <c r="C56" s="49" t="s">
        <v>52</v>
      </c>
      <c r="D56" s="89" t="s">
        <v>76</v>
      </c>
      <c r="E56" s="149">
        <v>0</v>
      </c>
      <c r="F56" s="258">
        <v>0</v>
      </c>
      <c r="G56" s="259">
        <v>0</v>
      </c>
      <c r="H56" s="237">
        <v>0</v>
      </c>
      <c r="I56" s="109"/>
    </row>
    <row r="57" spans="1:9" ht="13.5">
      <c r="A57" s="116">
        <v>46</v>
      </c>
      <c r="B57" s="46"/>
      <c r="C57" s="49" t="s">
        <v>52</v>
      </c>
      <c r="D57" s="89" t="s">
        <v>77</v>
      </c>
      <c r="E57" s="149">
        <v>0</v>
      </c>
      <c r="F57" s="258">
        <v>0</v>
      </c>
      <c r="G57" s="259">
        <v>0</v>
      </c>
      <c r="H57" s="237">
        <v>0</v>
      </c>
      <c r="I57" s="109"/>
    </row>
    <row r="58" spans="1:9" ht="13.5">
      <c r="A58" s="116">
        <v>46</v>
      </c>
      <c r="B58" s="46"/>
      <c r="C58" s="49" t="s">
        <v>52</v>
      </c>
      <c r="D58" s="89" t="s">
        <v>78</v>
      </c>
      <c r="E58" s="149">
        <v>200</v>
      </c>
      <c r="F58" s="258">
        <v>130</v>
      </c>
      <c r="G58" s="259">
        <v>130</v>
      </c>
      <c r="H58" s="237">
        <v>130</v>
      </c>
      <c r="I58" s="109"/>
    </row>
    <row r="59" spans="1:9" ht="13.5">
      <c r="A59" s="116">
        <v>46</v>
      </c>
      <c r="B59" s="46"/>
      <c r="C59" s="49" t="s">
        <v>52</v>
      </c>
      <c r="D59" s="89" t="s">
        <v>158</v>
      </c>
      <c r="E59" s="149">
        <v>200</v>
      </c>
      <c r="F59" s="258">
        <v>120</v>
      </c>
      <c r="G59" s="259">
        <v>120</v>
      </c>
      <c r="H59" s="237">
        <v>120</v>
      </c>
      <c r="I59" s="190"/>
    </row>
    <row r="60" spans="1:9" ht="13.5">
      <c r="A60" s="116">
        <v>46</v>
      </c>
      <c r="B60" s="46"/>
      <c r="C60" s="49" t="s">
        <v>52</v>
      </c>
      <c r="D60" s="89" t="s">
        <v>79</v>
      </c>
      <c r="E60" s="149">
        <v>0</v>
      </c>
      <c r="F60" s="258">
        <v>0</v>
      </c>
      <c r="G60" s="259">
        <v>0</v>
      </c>
      <c r="H60" s="237">
        <v>0</v>
      </c>
      <c r="I60" s="109"/>
    </row>
    <row r="61" spans="1:9" ht="13.5">
      <c r="A61" s="116">
        <v>46</v>
      </c>
      <c r="B61" s="46"/>
      <c r="C61" s="49" t="s">
        <v>52</v>
      </c>
      <c r="D61" s="89" t="s">
        <v>80</v>
      </c>
      <c r="E61" s="149">
        <v>200.2</v>
      </c>
      <c r="F61" s="258">
        <v>230</v>
      </c>
      <c r="G61" s="259">
        <v>230</v>
      </c>
      <c r="H61" s="237">
        <v>230</v>
      </c>
      <c r="I61" s="109"/>
    </row>
    <row r="62" spans="1:9" ht="13.5">
      <c r="A62" s="116">
        <v>46</v>
      </c>
      <c r="B62" s="46"/>
      <c r="C62" s="49" t="s">
        <v>52</v>
      </c>
      <c r="D62" s="89" t="s">
        <v>81</v>
      </c>
      <c r="E62" s="149">
        <v>30.7</v>
      </c>
      <c r="F62" s="258">
        <v>22</v>
      </c>
      <c r="G62" s="259">
        <v>22</v>
      </c>
      <c r="H62" s="237">
        <v>22</v>
      </c>
      <c r="I62" s="109"/>
    </row>
    <row r="63" spans="1:9" ht="13.5">
      <c r="A63" s="116">
        <v>46</v>
      </c>
      <c r="B63" s="46"/>
      <c r="C63" s="49" t="s">
        <v>52</v>
      </c>
      <c r="D63" s="89" t="s">
        <v>86</v>
      </c>
      <c r="E63" s="149">
        <f>1400/30.126</f>
        <v>46.47148642368718</v>
      </c>
      <c r="F63" s="258">
        <v>65</v>
      </c>
      <c r="G63" s="259">
        <v>65</v>
      </c>
      <c r="H63" s="237">
        <v>65</v>
      </c>
      <c r="I63" s="109"/>
    </row>
    <row r="64" spans="1:9" ht="13.5">
      <c r="A64" s="116">
        <v>46</v>
      </c>
      <c r="B64" s="46"/>
      <c r="C64" s="49" t="s">
        <v>52</v>
      </c>
      <c r="D64" s="89" t="s">
        <v>133</v>
      </c>
      <c r="E64" s="149">
        <v>624</v>
      </c>
      <c r="F64" s="258">
        <v>100</v>
      </c>
      <c r="G64" s="259">
        <v>94</v>
      </c>
      <c r="H64" s="237">
        <v>91</v>
      </c>
      <c r="I64" s="109"/>
    </row>
    <row r="65" spans="1:9" ht="13.5">
      <c r="A65" s="116">
        <v>46</v>
      </c>
      <c r="B65" s="46"/>
      <c r="C65" s="49" t="s">
        <v>52</v>
      </c>
      <c r="D65" s="89" t="s">
        <v>205</v>
      </c>
      <c r="E65" s="145">
        <v>0</v>
      </c>
      <c r="F65" s="235">
        <v>25</v>
      </c>
      <c r="G65" s="235">
        <v>25</v>
      </c>
      <c r="H65" s="237">
        <v>25</v>
      </c>
      <c r="I65" s="109"/>
    </row>
    <row r="66" spans="1:9" ht="13.5">
      <c r="A66" s="116">
        <v>46</v>
      </c>
      <c r="B66" s="46"/>
      <c r="C66" s="49" t="s">
        <v>52</v>
      </c>
      <c r="D66" s="89" t="s">
        <v>82</v>
      </c>
      <c r="E66" s="164">
        <v>0.5</v>
      </c>
      <c r="F66" s="258">
        <f>15/30.126</f>
        <v>0.49790878311093406</v>
      </c>
      <c r="G66" s="259">
        <v>0.3</v>
      </c>
      <c r="H66" s="260">
        <v>0.3</v>
      </c>
      <c r="I66" s="109"/>
    </row>
    <row r="67" spans="1:9" ht="13.5">
      <c r="A67" s="116">
        <v>46</v>
      </c>
      <c r="B67" s="46"/>
      <c r="C67" s="49" t="s">
        <v>52</v>
      </c>
      <c r="D67" s="89" t="s">
        <v>83</v>
      </c>
      <c r="E67" s="149">
        <v>0</v>
      </c>
      <c r="F67" s="258">
        <v>0</v>
      </c>
      <c r="G67" s="259">
        <v>0</v>
      </c>
      <c r="H67" s="237">
        <v>0</v>
      </c>
      <c r="I67" s="109"/>
    </row>
    <row r="68" spans="1:9" ht="13.5">
      <c r="A68" s="116">
        <v>46</v>
      </c>
      <c r="B68" s="46"/>
      <c r="C68" s="51" t="s">
        <v>52</v>
      </c>
      <c r="D68" s="89" t="s">
        <v>235</v>
      </c>
      <c r="E68" s="149">
        <v>19.9</v>
      </c>
      <c r="F68" s="258">
        <v>120</v>
      </c>
      <c r="G68" s="259">
        <v>130.8</v>
      </c>
      <c r="H68" s="237">
        <v>137.2</v>
      </c>
      <c r="I68" s="109"/>
    </row>
    <row r="69" spans="1:9" ht="13.5">
      <c r="A69" s="116">
        <v>46</v>
      </c>
      <c r="B69" s="28"/>
      <c r="C69" s="49" t="s">
        <v>52</v>
      </c>
      <c r="D69" s="10" t="s">
        <v>236</v>
      </c>
      <c r="E69" s="145">
        <v>0</v>
      </c>
      <c r="F69" s="237">
        <v>30</v>
      </c>
      <c r="G69" s="237">
        <v>30</v>
      </c>
      <c r="H69" s="237">
        <v>30</v>
      </c>
      <c r="I69" s="109"/>
    </row>
    <row r="70" spans="1:9" ht="14.25" thickBot="1">
      <c r="A70" s="193">
        <v>46</v>
      </c>
      <c r="B70" s="110"/>
      <c r="C70" s="121" t="s">
        <v>52</v>
      </c>
      <c r="D70" s="122" t="s">
        <v>84</v>
      </c>
      <c r="E70" s="228">
        <v>13</v>
      </c>
      <c r="F70" s="261">
        <v>5</v>
      </c>
      <c r="G70" s="262">
        <v>5</v>
      </c>
      <c r="H70" s="263">
        <v>5</v>
      </c>
      <c r="I70" s="111"/>
    </row>
    <row r="71" spans="6:9" ht="13.5" customHeight="1">
      <c r="F71" s="240"/>
      <c r="G71" s="264"/>
      <c r="H71" s="240"/>
      <c r="I71" s="52" t="s">
        <v>206</v>
      </c>
    </row>
    <row r="72" spans="1:9" ht="13.5" customHeight="1">
      <c r="A72" s="30"/>
      <c r="F72" s="240"/>
      <c r="G72" s="240"/>
      <c r="H72" s="240"/>
      <c r="I72" s="52" t="s">
        <v>251</v>
      </c>
    </row>
    <row r="73" spans="1:9" ht="13.5" customHeight="1">
      <c r="A73" s="33" t="s">
        <v>194</v>
      </c>
      <c r="F73" s="240"/>
      <c r="G73" s="240"/>
      <c r="H73" s="240"/>
      <c r="I73" s="52" t="s">
        <v>100</v>
      </c>
    </row>
    <row r="74" spans="1:8" ht="13.5" customHeight="1" thickBot="1">
      <c r="A74" s="30" t="s">
        <v>54</v>
      </c>
      <c r="E74" s="52" t="s">
        <v>195</v>
      </c>
      <c r="F74" s="240"/>
      <c r="G74" s="240"/>
      <c r="H74" s="240"/>
    </row>
    <row r="75" spans="1:9" ht="13.5" customHeight="1">
      <c r="A75" s="82"/>
      <c r="B75" s="135" t="s">
        <v>47</v>
      </c>
      <c r="C75" s="191"/>
      <c r="D75" s="192" t="s">
        <v>49</v>
      </c>
      <c r="E75" s="84">
        <v>2010</v>
      </c>
      <c r="F75" s="242">
        <v>2011</v>
      </c>
      <c r="G75" s="243">
        <v>2012</v>
      </c>
      <c r="H75" s="244">
        <v>2013</v>
      </c>
      <c r="I75" s="103"/>
    </row>
    <row r="76" spans="1:9" ht="13.5" customHeight="1">
      <c r="A76" s="85" t="s">
        <v>41</v>
      </c>
      <c r="B76" s="97" t="s">
        <v>48</v>
      </c>
      <c r="C76" s="24" t="s">
        <v>50</v>
      </c>
      <c r="D76" s="133" t="s">
        <v>51</v>
      </c>
      <c r="E76" s="23" t="s">
        <v>198</v>
      </c>
      <c r="F76" s="245"/>
      <c r="G76" s="246"/>
      <c r="H76" s="247"/>
      <c r="I76" s="104" t="s">
        <v>45</v>
      </c>
    </row>
    <row r="77" spans="1:9" ht="13.5" customHeight="1" thickBot="1">
      <c r="A77" s="86"/>
      <c r="B77" s="136" t="s">
        <v>46</v>
      </c>
      <c r="C77" s="137" t="s">
        <v>137</v>
      </c>
      <c r="D77" s="134" t="s">
        <v>229</v>
      </c>
      <c r="E77" s="108"/>
      <c r="F77" s="265" t="s">
        <v>209</v>
      </c>
      <c r="G77" s="249"/>
      <c r="H77" s="250"/>
      <c r="I77" s="106"/>
    </row>
    <row r="78" spans="1:9" ht="13.5" customHeight="1">
      <c r="A78" s="82">
        <v>46</v>
      </c>
      <c r="B78" s="135"/>
      <c r="C78" s="219" t="s">
        <v>52</v>
      </c>
      <c r="D78" s="220" t="s">
        <v>191</v>
      </c>
      <c r="E78" s="221">
        <v>0</v>
      </c>
      <c r="F78" s="266">
        <v>0</v>
      </c>
      <c r="G78" s="267">
        <v>0</v>
      </c>
      <c r="H78" s="268">
        <v>0</v>
      </c>
      <c r="I78" s="222"/>
    </row>
    <row r="79" spans="1:9" ht="13.5" customHeight="1">
      <c r="A79" s="116">
        <v>46</v>
      </c>
      <c r="B79" s="45"/>
      <c r="C79" s="49" t="s">
        <v>52</v>
      </c>
      <c r="D79" s="88" t="s">
        <v>85</v>
      </c>
      <c r="E79" s="149">
        <v>414.5</v>
      </c>
      <c r="F79" s="237">
        <v>260</v>
      </c>
      <c r="G79" s="237">
        <v>260</v>
      </c>
      <c r="H79" s="237">
        <v>260</v>
      </c>
      <c r="I79" s="109"/>
    </row>
    <row r="80" spans="1:9" ht="13.5" customHeight="1">
      <c r="A80" s="116">
        <v>46</v>
      </c>
      <c r="B80" s="45"/>
      <c r="C80" s="49" t="s">
        <v>52</v>
      </c>
      <c r="D80" s="92" t="s">
        <v>153</v>
      </c>
      <c r="E80" s="149">
        <v>80</v>
      </c>
      <c r="F80" s="237">
        <v>60</v>
      </c>
      <c r="G80" s="269">
        <v>60</v>
      </c>
      <c r="H80" s="237">
        <v>100</v>
      </c>
      <c r="I80" s="109"/>
    </row>
    <row r="81" spans="1:9" ht="13.5" customHeight="1">
      <c r="A81" s="116">
        <v>46</v>
      </c>
      <c r="B81" s="45"/>
      <c r="C81" s="49" t="s">
        <v>52</v>
      </c>
      <c r="D81" s="69" t="s">
        <v>10</v>
      </c>
      <c r="E81" s="140">
        <f>E82+E85+E104+E113+E114+E115+E116</f>
        <v>6116.961787160592</v>
      </c>
      <c r="F81" s="233">
        <f>F82+F85+F104+F113+F114+F115+F116</f>
        <v>4908.661787160592</v>
      </c>
      <c r="G81" s="270">
        <f>G82+G85+G104+G113+G114+G115+G116</f>
        <v>1591</v>
      </c>
      <c r="H81" s="270">
        <f>H82+H85+H104+H113+H114+H115+H116</f>
        <v>1260.4</v>
      </c>
      <c r="I81" s="109"/>
    </row>
    <row r="82" spans="1:9" ht="13.5" customHeight="1">
      <c r="A82" s="116">
        <v>46</v>
      </c>
      <c r="B82" s="32"/>
      <c r="C82" s="49" t="s">
        <v>52</v>
      </c>
      <c r="D82" s="70" t="s">
        <v>163</v>
      </c>
      <c r="E82" s="149">
        <v>4979.1</v>
      </c>
      <c r="F82" s="235">
        <v>3300</v>
      </c>
      <c r="G82" s="271">
        <v>0</v>
      </c>
      <c r="H82" s="237">
        <v>0</v>
      </c>
      <c r="I82" s="109"/>
    </row>
    <row r="83" spans="1:9" ht="13.5" customHeight="1">
      <c r="A83" s="116">
        <v>46</v>
      </c>
      <c r="B83" s="32"/>
      <c r="C83" s="49" t="s">
        <v>52</v>
      </c>
      <c r="D83" s="91" t="s">
        <v>160</v>
      </c>
      <c r="E83" s="149">
        <v>0</v>
      </c>
      <c r="F83" s="235">
        <v>0</v>
      </c>
      <c r="G83" s="271">
        <v>0</v>
      </c>
      <c r="H83" s="237">
        <v>0</v>
      </c>
      <c r="I83" s="109"/>
    </row>
    <row r="84" spans="1:9" ht="13.5" customHeight="1">
      <c r="A84" s="116">
        <v>46</v>
      </c>
      <c r="B84" s="32"/>
      <c r="C84" s="49" t="s">
        <v>52</v>
      </c>
      <c r="D84" s="91" t="s">
        <v>238</v>
      </c>
      <c r="E84" s="149">
        <v>4979.1</v>
      </c>
      <c r="F84" s="235">
        <v>3300</v>
      </c>
      <c r="G84" s="271">
        <v>0</v>
      </c>
      <c r="H84" s="237">
        <v>0</v>
      </c>
      <c r="I84" s="109"/>
    </row>
    <row r="85" spans="1:9" ht="13.5" customHeight="1">
      <c r="A85" s="116">
        <v>46</v>
      </c>
      <c r="B85" s="28"/>
      <c r="C85" s="49" t="s">
        <v>52</v>
      </c>
      <c r="D85" s="38" t="s">
        <v>162</v>
      </c>
      <c r="E85" s="140">
        <f>SUM(E86:E102)</f>
        <v>1137.8617871605923</v>
      </c>
      <c r="F85" s="233">
        <f>SUM(F86:F102)</f>
        <v>1458.8617871605923</v>
      </c>
      <c r="G85" s="270">
        <f>SUM(G86:G102)</f>
        <v>1451</v>
      </c>
      <c r="H85" s="270">
        <f>SUM(H86:H102)</f>
        <v>1220.4</v>
      </c>
      <c r="I85" s="109"/>
    </row>
    <row r="86" spans="1:9" ht="13.5" customHeight="1">
      <c r="A86" s="116">
        <v>46</v>
      </c>
      <c r="B86" s="28"/>
      <c r="C86" s="49" t="s">
        <v>52</v>
      </c>
      <c r="D86" s="71" t="s">
        <v>139</v>
      </c>
      <c r="E86" s="149">
        <v>0</v>
      </c>
      <c r="F86" s="235">
        <v>0</v>
      </c>
      <c r="G86" s="271">
        <v>0</v>
      </c>
      <c r="H86" s="237">
        <v>0</v>
      </c>
      <c r="I86" s="109"/>
    </row>
    <row r="87" spans="1:9" ht="13.5" customHeight="1">
      <c r="A87" s="116">
        <v>46</v>
      </c>
      <c r="B87" s="28"/>
      <c r="C87" s="49" t="s">
        <v>52</v>
      </c>
      <c r="D87" s="71" t="s">
        <v>143</v>
      </c>
      <c r="E87" s="149">
        <v>0</v>
      </c>
      <c r="F87" s="235">
        <v>0</v>
      </c>
      <c r="G87" s="271">
        <v>0</v>
      </c>
      <c r="H87" s="237">
        <v>0</v>
      </c>
      <c r="I87" s="109"/>
    </row>
    <row r="88" spans="1:9" ht="13.5" customHeight="1">
      <c r="A88" s="116">
        <v>46</v>
      </c>
      <c r="B88" s="28"/>
      <c r="C88" s="49" t="s">
        <v>52</v>
      </c>
      <c r="D88" s="71">
        <v>642003</v>
      </c>
      <c r="E88" s="149">
        <v>0</v>
      </c>
      <c r="F88" s="235">
        <v>0</v>
      </c>
      <c r="G88" s="271">
        <v>0</v>
      </c>
      <c r="H88" s="237">
        <v>0</v>
      </c>
      <c r="I88" s="109"/>
    </row>
    <row r="89" spans="1:9" ht="13.5" customHeight="1">
      <c r="A89" s="116">
        <v>46</v>
      </c>
      <c r="B89" s="28"/>
      <c r="C89" s="49" t="s">
        <v>52</v>
      </c>
      <c r="D89" s="71" t="s">
        <v>242</v>
      </c>
      <c r="E89" s="149">
        <v>0</v>
      </c>
      <c r="F89" s="235">
        <v>0</v>
      </c>
      <c r="G89" s="271">
        <v>0</v>
      </c>
      <c r="H89" s="237">
        <v>0</v>
      </c>
      <c r="I89" s="109"/>
    </row>
    <row r="90" spans="1:9" ht="13.5" customHeight="1">
      <c r="A90" s="116">
        <v>46</v>
      </c>
      <c r="B90" s="28"/>
      <c r="C90" s="49" t="s">
        <v>52</v>
      </c>
      <c r="D90" s="71" t="s">
        <v>243</v>
      </c>
      <c r="E90" s="149">
        <v>0</v>
      </c>
      <c r="F90" s="235">
        <v>0</v>
      </c>
      <c r="G90" s="271">
        <v>0</v>
      </c>
      <c r="H90" s="237">
        <v>0</v>
      </c>
      <c r="I90" s="109"/>
    </row>
    <row r="91" spans="1:9" ht="13.5" customHeight="1">
      <c r="A91" s="116">
        <v>46</v>
      </c>
      <c r="B91" s="28"/>
      <c r="C91" s="49" t="s">
        <v>52</v>
      </c>
      <c r="D91" s="71" t="s">
        <v>140</v>
      </c>
      <c r="E91" s="149">
        <f>35/30.126</f>
        <v>1.1617871605921795</v>
      </c>
      <c r="F91" s="235">
        <f>35/30.126</f>
        <v>1.1617871605921795</v>
      </c>
      <c r="G91" s="271">
        <v>1.2</v>
      </c>
      <c r="H91" s="237">
        <v>1.2</v>
      </c>
      <c r="I91" s="109"/>
    </row>
    <row r="92" spans="1:9" ht="13.5" customHeight="1">
      <c r="A92" s="116">
        <v>46</v>
      </c>
      <c r="B92" s="28"/>
      <c r="C92" s="49" t="s">
        <v>52</v>
      </c>
      <c r="D92" s="71" t="s">
        <v>144</v>
      </c>
      <c r="E92" s="149">
        <v>0</v>
      </c>
      <c r="F92" s="235">
        <v>0</v>
      </c>
      <c r="G92" s="271">
        <v>0</v>
      </c>
      <c r="H92" s="237">
        <v>0</v>
      </c>
      <c r="I92" s="109"/>
    </row>
    <row r="93" spans="1:9" ht="13.5" customHeight="1">
      <c r="A93" s="116">
        <v>46</v>
      </c>
      <c r="B93" s="28"/>
      <c r="C93" s="49" t="s">
        <v>52</v>
      </c>
      <c r="D93" s="71" t="s">
        <v>141</v>
      </c>
      <c r="E93" s="149">
        <v>0</v>
      </c>
      <c r="F93" s="235">
        <v>0</v>
      </c>
      <c r="G93" s="271">
        <v>0</v>
      </c>
      <c r="H93" s="237">
        <v>0</v>
      </c>
      <c r="I93" s="109"/>
    </row>
    <row r="94" spans="1:9" ht="13.5" customHeight="1">
      <c r="A94" s="116">
        <v>46</v>
      </c>
      <c r="B94" s="28"/>
      <c r="C94" s="49" t="s">
        <v>52</v>
      </c>
      <c r="D94" s="71" t="s">
        <v>142</v>
      </c>
      <c r="E94" s="149">
        <v>0</v>
      </c>
      <c r="F94" s="235">
        <v>0</v>
      </c>
      <c r="G94" s="271">
        <v>0</v>
      </c>
      <c r="H94" s="237">
        <v>0</v>
      </c>
      <c r="I94" s="109"/>
    </row>
    <row r="95" spans="1:9" ht="13.5" customHeight="1">
      <c r="A95" s="116">
        <v>46</v>
      </c>
      <c r="B95" s="28"/>
      <c r="C95" s="49" t="s">
        <v>52</v>
      </c>
      <c r="D95" s="71" t="s">
        <v>237</v>
      </c>
      <c r="E95" s="149">
        <v>0</v>
      </c>
      <c r="F95" s="235">
        <v>0</v>
      </c>
      <c r="G95" s="271">
        <v>0</v>
      </c>
      <c r="H95" s="237">
        <v>0</v>
      </c>
      <c r="I95" s="109"/>
    </row>
    <row r="96" spans="1:9" ht="13.5" customHeight="1">
      <c r="A96" s="116">
        <v>46</v>
      </c>
      <c r="B96" s="28"/>
      <c r="C96" s="49" t="s">
        <v>52</v>
      </c>
      <c r="D96" s="71" t="s">
        <v>192</v>
      </c>
      <c r="E96" s="149">
        <v>0</v>
      </c>
      <c r="F96" s="235">
        <v>0</v>
      </c>
      <c r="G96" s="271">
        <v>0</v>
      </c>
      <c r="H96" s="237">
        <v>0</v>
      </c>
      <c r="I96" s="109"/>
    </row>
    <row r="97" spans="1:9" ht="13.5" customHeight="1">
      <c r="A97" s="116">
        <v>46</v>
      </c>
      <c r="B97" s="28"/>
      <c r="C97" s="49" t="s">
        <v>52</v>
      </c>
      <c r="D97" s="71" t="s">
        <v>87</v>
      </c>
      <c r="E97" s="143">
        <v>49.8</v>
      </c>
      <c r="F97" s="235">
        <v>112.9</v>
      </c>
      <c r="G97" s="271">
        <v>62.9</v>
      </c>
      <c r="H97" s="237">
        <v>68.9</v>
      </c>
      <c r="I97" s="109"/>
    </row>
    <row r="98" spans="1:9" ht="13.5" customHeight="1">
      <c r="A98" s="116">
        <v>46</v>
      </c>
      <c r="B98" s="28"/>
      <c r="C98" s="49" t="s">
        <v>52</v>
      </c>
      <c r="D98" s="71" t="s">
        <v>88</v>
      </c>
      <c r="E98" s="143">
        <v>43</v>
      </c>
      <c r="F98" s="235">
        <v>78.1</v>
      </c>
      <c r="G98" s="271">
        <v>28.2</v>
      </c>
      <c r="H98" s="237">
        <v>42</v>
      </c>
      <c r="I98" s="109"/>
    </row>
    <row r="99" spans="1:9" ht="13.5" customHeight="1">
      <c r="A99" s="116">
        <v>46</v>
      </c>
      <c r="B99" s="28"/>
      <c r="C99" s="49" t="s">
        <v>52</v>
      </c>
      <c r="D99" s="71" t="s">
        <v>89</v>
      </c>
      <c r="E99" s="150">
        <v>20.7</v>
      </c>
      <c r="F99" s="272">
        <v>21</v>
      </c>
      <c r="G99" s="273">
        <v>20</v>
      </c>
      <c r="H99" s="274">
        <v>20</v>
      </c>
      <c r="I99" s="190"/>
    </row>
    <row r="100" spans="1:9" ht="13.5" customHeight="1">
      <c r="A100" s="116">
        <v>46</v>
      </c>
      <c r="B100" s="28"/>
      <c r="C100" s="49" t="s">
        <v>52</v>
      </c>
      <c r="D100" s="71" t="s">
        <v>131</v>
      </c>
      <c r="E100" s="149">
        <v>21.5</v>
      </c>
      <c r="F100" s="235">
        <v>24</v>
      </c>
      <c r="G100" s="271">
        <v>25</v>
      </c>
      <c r="H100" s="237">
        <v>26.6</v>
      </c>
      <c r="I100" s="109"/>
    </row>
    <row r="101" spans="1:9" ht="13.5" customHeight="1">
      <c r="A101" s="116">
        <v>46</v>
      </c>
      <c r="B101" s="28"/>
      <c r="C101" s="49" t="s">
        <v>52</v>
      </c>
      <c r="D101" s="71" t="s">
        <v>136</v>
      </c>
      <c r="E101" s="149">
        <v>1000</v>
      </c>
      <c r="F101" s="235">
        <v>1220</v>
      </c>
      <c r="G101" s="271">
        <v>1312</v>
      </c>
      <c r="H101" s="237">
        <v>1060</v>
      </c>
      <c r="I101" s="109"/>
    </row>
    <row r="102" spans="1:9" ht="13.5" customHeight="1">
      <c r="A102" s="116">
        <v>46</v>
      </c>
      <c r="B102" s="28"/>
      <c r="C102" s="49" t="s">
        <v>52</v>
      </c>
      <c r="D102" s="71" t="s">
        <v>132</v>
      </c>
      <c r="E102" s="149">
        <v>1.7</v>
      </c>
      <c r="F102" s="235">
        <v>1.7</v>
      </c>
      <c r="G102" s="271">
        <v>1.7</v>
      </c>
      <c r="H102" s="237">
        <v>1.7</v>
      </c>
      <c r="I102" s="109"/>
    </row>
    <row r="103" spans="1:9" ht="13.5" customHeight="1">
      <c r="A103" s="116">
        <v>46</v>
      </c>
      <c r="B103" s="28"/>
      <c r="C103" s="49" t="s">
        <v>52</v>
      </c>
      <c r="D103" s="71" t="s">
        <v>239</v>
      </c>
      <c r="E103" s="149">
        <v>0</v>
      </c>
      <c r="F103" s="235">
        <v>0</v>
      </c>
      <c r="G103" s="271">
        <v>0</v>
      </c>
      <c r="H103" s="237">
        <v>0</v>
      </c>
      <c r="I103" s="109"/>
    </row>
    <row r="104" spans="1:9" ht="13.5" customHeight="1">
      <c r="A104" s="116">
        <v>46</v>
      </c>
      <c r="B104" s="28"/>
      <c r="C104" s="49" t="s">
        <v>52</v>
      </c>
      <c r="D104" s="38" t="s">
        <v>164</v>
      </c>
      <c r="E104" s="149">
        <v>0</v>
      </c>
      <c r="F104" s="235">
        <v>0</v>
      </c>
      <c r="G104" s="271">
        <v>0</v>
      </c>
      <c r="H104" s="237">
        <v>0</v>
      </c>
      <c r="I104" s="109"/>
    </row>
    <row r="105" spans="1:9" ht="13.5" customHeight="1" thickBot="1">
      <c r="A105" s="193">
        <v>46</v>
      </c>
      <c r="B105" s="110"/>
      <c r="C105" s="121" t="s">
        <v>52</v>
      </c>
      <c r="D105" s="112" t="s">
        <v>240</v>
      </c>
      <c r="E105" s="163">
        <v>0</v>
      </c>
      <c r="F105" s="238">
        <v>0</v>
      </c>
      <c r="G105" s="275">
        <v>0</v>
      </c>
      <c r="H105" s="239">
        <v>0</v>
      </c>
      <c r="I105" s="111"/>
    </row>
    <row r="106" spans="6:9" ht="13.5" customHeight="1">
      <c r="F106" s="240"/>
      <c r="G106" s="240"/>
      <c r="H106" s="240"/>
      <c r="I106" s="52" t="s">
        <v>206</v>
      </c>
    </row>
    <row r="107" spans="1:9" ht="13.5" customHeight="1">
      <c r="A107" s="30"/>
      <c r="F107" s="240"/>
      <c r="G107" s="240"/>
      <c r="H107" s="240"/>
      <c r="I107" s="52" t="s">
        <v>251</v>
      </c>
    </row>
    <row r="108" spans="1:9" ht="13.5" customHeight="1">
      <c r="A108" s="33" t="s">
        <v>193</v>
      </c>
      <c r="F108" s="240"/>
      <c r="G108" s="240"/>
      <c r="H108" s="240"/>
      <c r="I108" s="52" t="s">
        <v>126</v>
      </c>
    </row>
    <row r="109" spans="1:9" ht="13.5" customHeight="1" thickBot="1">
      <c r="A109" s="30" t="s">
        <v>54</v>
      </c>
      <c r="E109" s="52" t="s">
        <v>195</v>
      </c>
      <c r="F109" s="240"/>
      <c r="G109" s="240"/>
      <c r="H109" s="240"/>
      <c r="I109" s="52"/>
    </row>
    <row r="110" spans="1:9" ht="13.5" customHeight="1">
      <c r="A110" s="82"/>
      <c r="B110" s="135" t="s">
        <v>47</v>
      </c>
      <c r="C110" s="191"/>
      <c r="D110" s="192" t="s">
        <v>49</v>
      </c>
      <c r="E110" s="84">
        <v>2010</v>
      </c>
      <c r="F110" s="242">
        <v>2011</v>
      </c>
      <c r="G110" s="243">
        <v>2012</v>
      </c>
      <c r="H110" s="244">
        <v>2013</v>
      </c>
      <c r="I110" s="103"/>
    </row>
    <row r="111" spans="1:9" ht="13.5" customHeight="1">
      <c r="A111" s="85" t="s">
        <v>41</v>
      </c>
      <c r="B111" s="97" t="s">
        <v>48</v>
      </c>
      <c r="C111" s="24" t="s">
        <v>50</v>
      </c>
      <c r="D111" s="133" t="s">
        <v>51</v>
      </c>
      <c r="E111" s="23" t="s">
        <v>198</v>
      </c>
      <c r="F111" s="245"/>
      <c r="G111" s="246"/>
      <c r="H111" s="247"/>
      <c r="I111" s="104" t="s">
        <v>45</v>
      </c>
    </row>
    <row r="112" spans="1:9" ht="13.5" customHeight="1" thickBot="1">
      <c r="A112" s="86"/>
      <c r="B112" s="136" t="s">
        <v>46</v>
      </c>
      <c r="C112" s="137" t="s">
        <v>137</v>
      </c>
      <c r="D112" s="134" t="s">
        <v>229</v>
      </c>
      <c r="E112" s="108"/>
      <c r="F112" s="248" t="s">
        <v>208</v>
      </c>
      <c r="G112" s="249"/>
      <c r="H112" s="250"/>
      <c r="I112" s="106"/>
    </row>
    <row r="113" spans="1:9" ht="13.5" customHeight="1">
      <c r="A113" s="178">
        <v>46</v>
      </c>
      <c r="B113" s="209"/>
      <c r="C113" s="180" t="s">
        <v>52</v>
      </c>
      <c r="D113" s="210" t="s">
        <v>167</v>
      </c>
      <c r="E113" s="208">
        <v>0</v>
      </c>
      <c r="F113" s="276">
        <v>149.8</v>
      </c>
      <c r="G113" s="277">
        <v>140</v>
      </c>
      <c r="H113" s="276">
        <v>40</v>
      </c>
      <c r="I113" s="211"/>
    </row>
    <row r="114" spans="1:9" ht="13.5" customHeight="1">
      <c r="A114" s="116">
        <v>46</v>
      </c>
      <c r="B114" s="28"/>
      <c r="C114" s="49" t="s">
        <v>52</v>
      </c>
      <c r="D114" s="38" t="s">
        <v>168</v>
      </c>
      <c r="E114" s="149">
        <v>0</v>
      </c>
      <c r="F114" s="237">
        <v>0</v>
      </c>
      <c r="G114" s="269">
        <v>0</v>
      </c>
      <c r="H114" s="237">
        <v>0</v>
      </c>
      <c r="I114" s="109"/>
    </row>
    <row r="115" spans="1:9" ht="13.5" customHeight="1">
      <c r="A115" s="116">
        <v>46</v>
      </c>
      <c r="B115" s="28"/>
      <c r="C115" s="49" t="s">
        <v>52</v>
      </c>
      <c r="D115" s="38" t="s">
        <v>169</v>
      </c>
      <c r="E115" s="149">
        <v>0</v>
      </c>
      <c r="F115" s="237">
        <v>0</v>
      </c>
      <c r="G115" s="269">
        <v>0</v>
      </c>
      <c r="H115" s="237">
        <v>0</v>
      </c>
      <c r="I115" s="109"/>
    </row>
    <row r="116" spans="1:9" ht="13.5" customHeight="1">
      <c r="A116" s="116">
        <v>46</v>
      </c>
      <c r="B116" s="28"/>
      <c r="C116" s="49" t="s">
        <v>52</v>
      </c>
      <c r="D116" s="38" t="s">
        <v>170</v>
      </c>
      <c r="E116" s="149">
        <v>0</v>
      </c>
      <c r="F116" s="237">
        <v>0</v>
      </c>
      <c r="G116" s="269">
        <v>0</v>
      </c>
      <c r="H116" s="237">
        <v>0</v>
      </c>
      <c r="I116" s="109"/>
    </row>
    <row r="117" spans="1:9" ht="13.5" customHeight="1">
      <c r="A117" s="116">
        <v>46</v>
      </c>
      <c r="B117" s="45"/>
      <c r="C117" s="49" t="s">
        <v>52</v>
      </c>
      <c r="D117" s="93" t="s">
        <v>241</v>
      </c>
      <c r="E117" s="149">
        <v>0</v>
      </c>
      <c r="F117" s="237">
        <v>0</v>
      </c>
      <c r="G117" s="269">
        <v>0</v>
      </c>
      <c r="H117" s="237">
        <v>0</v>
      </c>
      <c r="I117" s="109"/>
    </row>
    <row r="118" spans="1:9" ht="13.5">
      <c r="A118" s="116">
        <v>46</v>
      </c>
      <c r="B118" s="45"/>
      <c r="C118" s="49" t="s">
        <v>52</v>
      </c>
      <c r="D118" s="67" t="s">
        <v>11</v>
      </c>
      <c r="E118" s="140">
        <f>SUM(E119:E121)</f>
        <v>0</v>
      </c>
      <c r="F118" s="278">
        <v>0</v>
      </c>
      <c r="G118" s="279">
        <v>0</v>
      </c>
      <c r="H118" s="279">
        <v>0</v>
      </c>
      <c r="I118" s="113"/>
    </row>
    <row r="119" spans="1:9" ht="13.5">
      <c r="A119" s="116">
        <v>46</v>
      </c>
      <c r="B119" s="28"/>
      <c r="C119" s="49" t="s">
        <v>52</v>
      </c>
      <c r="D119" s="68" t="s">
        <v>166</v>
      </c>
      <c r="E119" s="149">
        <v>0</v>
      </c>
      <c r="F119" s="237">
        <v>0</v>
      </c>
      <c r="G119" s="269">
        <v>0</v>
      </c>
      <c r="H119" s="237">
        <v>0</v>
      </c>
      <c r="I119" s="109"/>
    </row>
    <row r="120" spans="1:9" ht="13.5">
      <c r="A120" s="116">
        <v>46</v>
      </c>
      <c r="B120" s="28"/>
      <c r="C120" s="49" t="s">
        <v>52</v>
      </c>
      <c r="D120" s="92" t="s">
        <v>90</v>
      </c>
      <c r="E120" s="149">
        <v>0</v>
      </c>
      <c r="F120" s="237">
        <v>0</v>
      </c>
      <c r="G120" s="269">
        <v>0</v>
      </c>
      <c r="H120" s="237">
        <v>0</v>
      </c>
      <c r="I120" s="109"/>
    </row>
    <row r="121" spans="1:9" ht="13.5">
      <c r="A121" s="116">
        <v>46</v>
      </c>
      <c r="B121" s="28"/>
      <c r="C121" s="49" t="s">
        <v>52</v>
      </c>
      <c r="D121" s="68" t="s">
        <v>165</v>
      </c>
      <c r="E121" s="149">
        <v>0</v>
      </c>
      <c r="F121" s="237">
        <v>0</v>
      </c>
      <c r="G121" s="269">
        <v>0</v>
      </c>
      <c r="H121" s="237">
        <v>0</v>
      </c>
      <c r="I121" s="109"/>
    </row>
    <row r="122" spans="1:9" ht="13.5">
      <c r="A122" s="116">
        <v>46</v>
      </c>
      <c r="B122" s="45"/>
      <c r="C122" s="49" t="s">
        <v>52</v>
      </c>
      <c r="D122" s="54" t="s">
        <v>91</v>
      </c>
      <c r="E122" s="149">
        <v>0</v>
      </c>
      <c r="F122" s="237">
        <v>0</v>
      </c>
      <c r="G122" s="269">
        <v>0</v>
      </c>
      <c r="H122" s="237">
        <v>0</v>
      </c>
      <c r="I122" s="109"/>
    </row>
    <row r="123" spans="1:9" ht="13.5">
      <c r="A123" s="116">
        <v>46</v>
      </c>
      <c r="B123" s="45"/>
      <c r="C123" s="49" t="s">
        <v>52</v>
      </c>
      <c r="D123" s="90" t="s">
        <v>92</v>
      </c>
      <c r="E123" s="149">
        <v>0</v>
      </c>
      <c r="F123" s="237">
        <v>0</v>
      </c>
      <c r="G123" s="269">
        <v>0</v>
      </c>
      <c r="H123" s="237">
        <v>0</v>
      </c>
      <c r="I123" s="109"/>
    </row>
    <row r="124" spans="1:9" ht="13.5">
      <c r="A124" s="116">
        <v>46</v>
      </c>
      <c r="B124" s="45"/>
      <c r="C124" s="49" t="s">
        <v>52</v>
      </c>
      <c r="D124" s="66" t="s">
        <v>12</v>
      </c>
      <c r="E124" s="140">
        <f>E125+E140</f>
        <v>963.0999999999999</v>
      </c>
      <c r="F124" s="233">
        <f>F125+F140</f>
        <v>1683.1331076146848</v>
      </c>
      <c r="G124" s="270">
        <f>G125+G140</f>
        <v>989</v>
      </c>
      <c r="H124" s="270">
        <f>H125+H140</f>
        <v>1090</v>
      </c>
      <c r="I124" s="113"/>
    </row>
    <row r="125" spans="1:10" ht="13.5">
      <c r="A125" s="116">
        <v>46</v>
      </c>
      <c r="B125" s="45"/>
      <c r="C125" s="49" t="s">
        <v>52</v>
      </c>
      <c r="D125" s="67" t="s">
        <v>13</v>
      </c>
      <c r="E125" s="141">
        <f>E126+E130+E133+E135+E137</f>
        <v>963.0999999999999</v>
      </c>
      <c r="F125" s="234">
        <f>F126+F130+F133+F135</f>
        <v>1683.1331076146848</v>
      </c>
      <c r="G125" s="234">
        <f>G126+G130+G133+G135+G137</f>
        <v>989</v>
      </c>
      <c r="H125" s="234">
        <f>H126+H130+H133+H135+H137</f>
        <v>1090</v>
      </c>
      <c r="I125" s="125"/>
      <c r="J125" s="166"/>
    </row>
    <row r="126" spans="1:9" ht="13.5">
      <c r="A126" s="116">
        <v>46</v>
      </c>
      <c r="B126" s="28"/>
      <c r="C126" s="49" t="s">
        <v>52</v>
      </c>
      <c r="D126" s="68" t="s">
        <v>171</v>
      </c>
      <c r="E126" s="149">
        <f>E127+E128+E129</f>
        <v>275.7</v>
      </c>
      <c r="F126" s="235">
        <f>SUM(F127:F129)</f>
        <v>133</v>
      </c>
      <c r="G126" s="235">
        <f>SUM(G127:G129)</f>
        <v>133</v>
      </c>
      <c r="H126" s="235">
        <v>120</v>
      </c>
      <c r="I126" s="109"/>
    </row>
    <row r="127" spans="1:9" ht="13.5">
      <c r="A127" s="116">
        <v>46</v>
      </c>
      <c r="B127" s="28"/>
      <c r="C127" s="49" t="s">
        <v>52</v>
      </c>
      <c r="D127" s="92" t="s">
        <v>244</v>
      </c>
      <c r="E127" s="149">
        <v>236.2</v>
      </c>
      <c r="F127" s="237">
        <v>100</v>
      </c>
      <c r="G127" s="269">
        <v>100</v>
      </c>
      <c r="H127" s="237">
        <v>90</v>
      </c>
      <c r="I127" s="109"/>
    </row>
    <row r="128" spans="1:9" ht="13.5">
      <c r="A128" s="116">
        <v>46</v>
      </c>
      <c r="B128" s="28"/>
      <c r="C128" s="49" t="s">
        <v>52</v>
      </c>
      <c r="D128" s="92" t="s">
        <v>245</v>
      </c>
      <c r="E128" s="149">
        <v>39.5</v>
      </c>
      <c r="F128" s="237">
        <v>33</v>
      </c>
      <c r="G128" s="269">
        <v>33</v>
      </c>
      <c r="H128" s="237">
        <v>30</v>
      </c>
      <c r="I128" s="109"/>
    </row>
    <row r="129" spans="1:9" ht="13.5">
      <c r="A129" s="116">
        <v>46</v>
      </c>
      <c r="B129" s="28"/>
      <c r="C129" s="49" t="s">
        <v>52</v>
      </c>
      <c r="D129" s="92" t="s">
        <v>247</v>
      </c>
      <c r="E129" s="149">
        <v>0</v>
      </c>
      <c r="F129" s="237">
        <v>0</v>
      </c>
      <c r="G129" s="269">
        <v>0</v>
      </c>
      <c r="H129" s="237">
        <v>0</v>
      </c>
      <c r="I129" s="109"/>
    </row>
    <row r="130" spans="1:9" ht="13.5">
      <c r="A130" s="116">
        <v>46</v>
      </c>
      <c r="B130" s="28"/>
      <c r="C130" s="49" t="s">
        <v>52</v>
      </c>
      <c r="D130" s="68" t="s">
        <v>248</v>
      </c>
      <c r="E130" s="149">
        <f>E131+E132</f>
        <v>221.7</v>
      </c>
      <c r="F130" s="237">
        <f>SUM(F131:F132)</f>
        <v>131.89391887406228</v>
      </c>
      <c r="G130" s="269">
        <f>SUM(G131:G132)</f>
        <v>130</v>
      </c>
      <c r="H130" s="269">
        <f>SUM(H131:H132)</f>
        <v>140</v>
      </c>
      <c r="I130" s="109"/>
    </row>
    <row r="131" spans="1:9" ht="13.5">
      <c r="A131" s="116">
        <v>46</v>
      </c>
      <c r="B131" s="28"/>
      <c r="C131" s="49" t="s">
        <v>52</v>
      </c>
      <c r="D131" s="92" t="s">
        <v>246</v>
      </c>
      <c r="E131" s="149">
        <v>188.7</v>
      </c>
      <c r="F131" s="237">
        <v>98.7</v>
      </c>
      <c r="G131" s="269">
        <v>90</v>
      </c>
      <c r="H131" s="237">
        <v>100</v>
      </c>
      <c r="I131" s="109"/>
    </row>
    <row r="132" spans="1:9" ht="13.5">
      <c r="A132" s="116">
        <v>46</v>
      </c>
      <c r="B132" s="28"/>
      <c r="C132" s="49" t="s">
        <v>52</v>
      </c>
      <c r="D132" s="92" t="s">
        <v>249</v>
      </c>
      <c r="E132" s="149">
        <v>33</v>
      </c>
      <c r="F132" s="237">
        <f>1000/30.126</f>
        <v>33.19391887406227</v>
      </c>
      <c r="G132" s="269">
        <v>40</v>
      </c>
      <c r="H132" s="237">
        <v>40</v>
      </c>
      <c r="I132" s="109"/>
    </row>
    <row r="133" spans="1:9" ht="13.5">
      <c r="A133" s="116">
        <v>46</v>
      </c>
      <c r="B133" s="28"/>
      <c r="C133" s="49" t="s">
        <v>52</v>
      </c>
      <c r="D133" s="68" t="s">
        <v>172</v>
      </c>
      <c r="E133" s="149">
        <v>0</v>
      </c>
      <c r="F133" s="237">
        <f>SUM(F134)</f>
        <v>331.9391887406227</v>
      </c>
      <c r="G133" s="269">
        <f>SUM(G134)</f>
        <v>231</v>
      </c>
      <c r="H133" s="269">
        <f>SUM(H134)</f>
        <v>300</v>
      </c>
      <c r="I133" s="109"/>
    </row>
    <row r="134" spans="1:9" ht="13.5">
      <c r="A134" s="116">
        <v>46</v>
      </c>
      <c r="B134" s="28"/>
      <c r="C134" s="49" t="s">
        <v>52</v>
      </c>
      <c r="D134" s="92" t="s">
        <v>154</v>
      </c>
      <c r="E134" s="149">
        <v>0</v>
      </c>
      <c r="F134" s="237">
        <f>10000/30.126</f>
        <v>331.9391887406227</v>
      </c>
      <c r="G134" s="269">
        <v>231</v>
      </c>
      <c r="H134" s="237">
        <v>300</v>
      </c>
      <c r="I134" s="109"/>
    </row>
    <row r="135" spans="1:9" ht="13.5">
      <c r="A135" s="116">
        <v>46</v>
      </c>
      <c r="B135" s="28"/>
      <c r="C135" s="49" t="s">
        <v>52</v>
      </c>
      <c r="D135" s="11" t="s">
        <v>173</v>
      </c>
      <c r="E135" s="149">
        <v>465.7</v>
      </c>
      <c r="F135" s="237">
        <v>1086.3</v>
      </c>
      <c r="G135" s="269">
        <v>495</v>
      </c>
      <c r="H135" s="269">
        <v>530</v>
      </c>
      <c r="I135" s="109"/>
    </row>
    <row r="136" spans="1:9" ht="13.5">
      <c r="A136" s="116">
        <v>46</v>
      </c>
      <c r="B136" s="28"/>
      <c r="C136" s="49" t="s">
        <v>52</v>
      </c>
      <c r="D136" s="88" t="s">
        <v>155</v>
      </c>
      <c r="E136" s="149">
        <v>465.7</v>
      </c>
      <c r="F136" s="237">
        <v>1086.3</v>
      </c>
      <c r="G136" s="269">
        <v>495</v>
      </c>
      <c r="H136" s="237">
        <v>530</v>
      </c>
      <c r="I136" s="109"/>
    </row>
    <row r="137" spans="1:9" ht="13.5">
      <c r="A137" s="116">
        <v>46</v>
      </c>
      <c r="B137" s="28"/>
      <c r="C137" s="49" t="s">
        <v>52</v>
      </c>
      <c r="D137" s="11" t="s">
        <v>94</v>
      </c>
      <c r="E137" s="149">
        <v>0</v>
      </c>
      <c r="F137" s="237">
        <v>0</v>
      </c>
      <c r="G137" s="269">
        <v>0</v>
      </c>
      <c r="H137" s="237">
        <v>0</v>
      </c>
      <c r="I137" s="109"/>
    </row>
    <row r="138" spans="1:9" ht="13.5">
      <c r="A138" s="116">
        <v>46</v>
      </c>
      <c r="B138" s="28"/>
      <c r="C138" s="47" t="s">
        <v>52</v>
      </c>
      <c r="D138" s="88" t="s">
        <v>95</v>
      </c>
      <c r="E138" s="149">
        <v>0</v>
      </c>
      <c r="F138" s="237">
        <v>0</v>
      </c>
      <c r="G138" s="269">
        <v>0</v>
      </c>
      <c r="H138" s="237">
        <v>0</v>
      </c>
      <c r="I138" s="109"/>
    </row>
    <row r="139" spans="1:9" ht="13.5">
      <c r="A139" s="116">
        <v>46</v>
      </c>
      <c r="B139" s="28"/>
      <c r="C139" s="49" t="s">
        <v>52</v>
      </c>
      <c r="D139" s="88" t="s">
        <v>127</v>
      </c>
      <c r="E139" s="149">
        <v>0</v>
      </c>
      <c r="F139" s="237">
        <v>0</v>
      </c>
      <c r="G139" s="269">
        <v>0</v>
      </c>
      <c r="H139" s="237">
        <v>0</v>
      </c>
      <c r="I139" s="109"/>
    </row>
    <row r="140" spans="1:9" ht="14.25" thickBot="1">
      <c r="A140" s="193">
        <v>46</v>
      </c>
      <c r="B140" s="120"/>
      <c r="C140" s="127" t="s">
        <v>52</v>
      </c>
      <c r="D140" s="123" t="s">
        <v>14</v>
      </c>
      <c r="E140" s="165">
        <f>F151</f>
        <v>0</v>
      </c>
      <c r="F140" s="280">
        <v>0</v>
      </c>
      <c r="G140" s="281">
        <v>0</v>
      </c>
      <c r="H140" s="239">
        <v>0</v>
      </c>
      <c r="I140" s="128"/>
    </row>
    <row r="141" spans="6:8" ht="13.5">
      <c r="F141" s="240"/>
      <c r="G141" s="282"/>
      <c r="H141" s="282"/>
    </row>
    <row r="142" spans="6:8" ht="12.75">
      <c r="F142" s="240"/>
      <c r="G142" s="240"/>
      <c r="H142" s="240"/>
    </row>
    <row r="143" spans="6:9" ht="12.75">
      <c r="F143" s="240"/>
      <c r="G143" s="240"/>
      <c r="H143" s="240"/>
      <c r="I143" s="52" t="s">
        <v>206</v>
      </c>
    </row>
    <row r="144" spans="1:9" ht="13.5">
      <c r="A144" s="30"/>
      <c r="F144" s="240"/>
      <c r="G144" s="240"/>
      <c r="H144" s="240"/>
      <c r="I144" s="52" t="s">
        <v>251</v>
      </c>
    </row>
    <row r="145" spans="1:9" ht="13.5">
      <c r="A145" s="33" t="s">
        <v>194</v>
      </c>
      <c r="F145" s="240"/>
      <c r="G145" s="240"/>
      <c r="H145" s="240"/>
      <c r="I145" s="52" t="s">
        <v>138</v>
      </c>
    </row>
    <row r="146" spans="1:9" ht="14.25" thickBot="1">
      <c r="A146" s="30" t="s">
        <v>54</v>
      </c>
      <c r="E146" s="52" t="s">
        <v>195</v>
      </c>
      <c r="F146" s="240"/>
      <c r="G146" s="240"/>
      <c r="H146" s="240"/>
      <c r="I146" s="52"/>
    </row>
    <row r="147" spans="1:9" ht="13.5">
      <c r="A147" s="82"/>
      <c r="B147" s="135" t="s">
        <v>47</v>
      </c>
      <c r="C147" s="191"/>
      <c r="D147" s="192" t="s">
        <v>49</v>
      </c>
      <c r="E147" s="84">
        <v>2010</v>
      </c>
      <c r="F147" s="242">
        <v>2011</v>
      </c>
      <c r="G147" s="243">
        <v>2012</v>
      </c>
      <c r="H147" s="244">
        <v>2013</v>
      </c>
      <c r="I147" s="103"/>
    </row>
    <row r="148" spans="1:9" ht="13.5">
      <c r="A148" s="85" t="s">
        <v>41</v>
      </c>
      <c r="B148" s="97" t="s">
        <v>48</v>
      </c>
      <c r="C148" s="24" t="s">
        <v>50</v>
      </c>
      <c r="D148" s="133" t="s">
        <v>51</v>
      </c>
      <c r="E148" s="23" t="s">
        <v>198</v>
      </c>
      <c r="F148" s="245"/>
      <c r="G148" s="246"/>
      <c r="H148" s="247"/>
      <c r="I148" s="104" t="s">
        <v>45</v>
      </c>
    </row>
    <row r="149" spans="1:9" ht="14.25" thickBot="1">
      <c r="A149" s="86"/>
      <c r="B149" s="136" t="s">
        <v>46</v>
      </c>
      <c r="C149" s="137" t="s">
        <v>137</v>
      </c>
      <c r="D149" s="134" t="s">
        <v>229</v>
      </c>
      <c r="E149" s="108"/>
      <c r="F149" s="248" t="s">
        <v>211</v>
      </c>
      <c r="G149" s="249"/>
      <c r="H149" s="250"/>
      <c r="I149" s="106"/>
    </row>
    <row r="150" spans="1:9" ht="13.5">
      <c r="A150" s="178"/>
      <c r="B150" s="223"/>
      <c r="C150" s="224"/>
      <c r="D150" s="225"/>
      <c r="E150" s="226"/>
      <c r="F150" s="283"/>
      <c r="G150" s="283"/>
      <c r="H150" s="284"/>
      <c r="I150" s="227"/>
    </row>
    <row r="151" spans="1:9" ht="13.5">
      <c r="A151" s="116">
        <v>46</v>
      </c>
      <c r="B151" s="31"/>
      <c r="C151" s="49" t="s">
        <v>52</v>
      </c>
      <c r="D151" s="18" t="s">
        <v>174</v>
      </c>
      <c r="E151" s="155">
        <v>0</v>
      </c>
      <c r="F151" s="285">
        <v>0</v>
      </c>
      <c r="G151" s="285">
        <v>0</v>
      </c>
      <c r="H151" s="286">
        <v>0</v>
      </c>
      <c r="I151" s="129"/>
    </row>
    <row r="152" spans="1:9" ht="13.5">
      <c r="A152" s="116">
        <v>46</v>
      </c>
      <c r="B152" s="31"/>
      <c r="C152" s="47" t="s">
        <v>52</v>
      </c>
      <c r="D152" s="88" t="s">
        <v>60</v>
      </c>
      <c r="E152" s="155">
        <v>0</v>
      </c>
      <c r="F152" s="285">
        <v>0</v>
      </c>
      <c r="G152" s="285">
        <v>0</v>
      </c>
      <c r="H152" s="286">
        <v>0</v>
      </c>
      <c r="I152" s="129"/>
    </row>
    <row r="153" spans="1:9" ht="13.5">
      <c r="A153" s="116">
        <v>46</v>
      </c>
      <c r="B153" s="31"/>
      <c r="C153" s="51" t="s">
        <v>52</v>
      </c>
      <c r="D153" s="16" t="s">
        <v>175</v>
      </c>
      <c r="E153" s="155">
        <v>0</v>
      </c>
      <c r="F153" s="285">
        <v>0</v>
      </c>
      <c r="G153" s="285">
        <v>0</v>
      </c>
      <c r="H153" s="286">
        <v>0</v>
      </c>
      <c r="I153" s="129"/>
    </row>
    <row r="154" spans="1:9" ht="13.5">
      <c r="A154" s="116">
        <v>46</v>
      </c>
      <c r="B154" s="80"/>
      <c r="C154" s="49" t="s">
        <v>52</v>
      </c>
      <c r="D154" s="54" t="s">
        <v>176</v>
      </c>
      <c r="E154" s="149">
        <v>0</v>
      </c>
      <c r="F154" s="235">
        <v>0</v>
      </c>
      <c r="G154" s="235">
        <v>0</v>
      </c>
      <c r="H154" s="271">
        <v>0</v>
      </c>
      <c r="I154" s="109"/>
    </row>
    <row r="155" spans="1:9" ht="13.5">
      <c r="A155" s="116">
        <v>46</v>
      </c>
      <c r="B155" s="80"/>
      <c r="C155" s="49" t="s">
        <v>52</v>
      </c>
      <c r="D155" s="90" t="s">
        <v>96</v>
      </c>
      <c r="E155" s="149">
        <v>0</v>
      </c>
      <c r="F155" s="235">
        <v>0</v>
      </c>
      <c r="G155" s="235">
        <v>0</v>
      </c>
      <c r="H155" s="271">
        <v>0</v>
      </c>
      <c r="I155" s="109"/>
    </row>
    <row r="156" spans="1:9" ht="13.5">
      <c r="A156" s="116">
        <v>46</v>
      </c>
      <c r="B156" s="46"/>
      <c r="C156" s="48" t="s">
        <v>52</v>
      </c>
      <c r="D156" s="18" t="s">
        <v>17</v>
      </c>
      <c r="E156" s="183">
        <f>SUM(E157:E160)</f>
        <v>0</v>
      </c>
      <c r="F156" s="233">
        <f>SUM(F157:F160)</f>
        <v>0</v>
      </c>
      <c r="G156" s="233">
        <f>SUM(G157:G160)</f>
        <v>0</v>
      </c>
      <c r="H156" s="270">
        <v>0</v>
      </c>
      <c r="I156" s="130"/>
    </row>
    <row r="157" spans="1:9" ht="13.5">
      <c r="A157" s="116">
        <v>46</v>
      </c>
      <c r="B157" s="45"/>
      <c r="C157" s="47" t="s">
        <v>52</v>
      </c>
      <c r="D157" s="9" t="s">
        <v>18</v>
      </c>
      <c r="E157" s="149">
        <f>SUM(E160)</f>
        <v>0</v>
      </c>
      <c r="F157" s="235">
        <f>SUM(F160)</f>
        <v>0</v>
      </c>
      <c r="G157" s="235">
        <f>SUM(G160)</f>
        <v>0</v>
      </c>
      <c r="H157" s="271">
        <v>0</v>
      </c>
      <c r="I157" s="109"/>
    </row>
    <row r="158" spans="1:9" ht="13.5">
      <c r="A158" s="116">
        <v>46</v>
      </c>
      <c r="B158" s="28"/>
      <c r="C158" s="47" t="s">
        <v>52</v>
      </c>
      <c r="D158" s="19" t="s">
        <v>177</v>
      </c>
      <c r="E158" s="149">
        <v>0</v>
      </c>
      <c r="F158" s="235">
        <v>0</v>
      </c>
      <c r="G158" s="235">
        <v>0</v>
      </c>
      <c r="H158" s="271">
        <v>0</v>
      </c>
      <c r="I158" s="131"/>
    </row>
    <row r="159" spans="1:9" ht="13.5">
      <c r="A159" s="116">
        <v>46</v>
      </c>
      <c r="B159" s="28"/>
      <c r="C159" s="47" t="s">
        <v>52</v>
      </c>
      <c r="D159" s="19" t="s">
        <v>178</v>
      </c>
      <c r="E159" s="149">
        <v>0</v>
      </c>
      <c r="F159" s="235">
        <v>0</v>
      </c>
      <c r="G159" s="235">
        <v>0</v>
      </c>
      <c r="H159" s="271">
        <v>0</v>
      </c>
      <c r="I159" s="131"/>
    </row>
    <row r="160" spans="1:9" ht="13.5">
      <c r="A160" s="116">
        <v>46</v>
      </c>
      <c r="B160" s="28"/>
      <c r="C160" s="47" t="s">
        <v>52</v>
      </c>
      <c r="D160" s="41" t="s">
        <v>15</v>
      </c>
      <c r="E160" s="149">
        <v>0</v>
      </c>
      <c r="F160" s="235">
        <v>0</v>
      </c>
      <c r="G160" s="235">
        <v>0</v>
      </c>
      <c r="H160" s="271">
        <v>0</v>
      </c>
      <c r="I160" s="109"/>
    </row>
    <row r="161" spans="1:9" ht="13.5">
      <c r="A161" s="116">
        <v>46</v>
      </c>
      <c r="B161" s="45"/>
      <c r="C161" s="47" t="s">
        <v>52</v>
      </c>
      <c r="D161" s="9" t="s">
        <v>97</v>
      </c>
      <c r="E161" s="149">
        <v>0</v>
      </c>
      <c r="F161" s="235">
        <v>0</v>
      </c>
      <c r="G161" s="235">
        <v>0</v>
      </c>
      <c r="H161" s="271">
        <v>0</v>
      </c>
      <c r="I161" s="109"/>
    </row>
    <row r="162" spans="1:9" ht="13.5">
      <c r="A162" s="116">
        <v>46</v>
      </c>
      <c r="B162" s="28"/>
      <c r="C162" s="47" t="s">
        <v>52</v>
      </c>
      <c r="D162" s="65" t="s">
        <v>129</v>
      </c>
      <c r="E162" s="149">
        <v>0</v>
      </c>
      <c r="F162" s="235">
        <v>0</v>
      </c>
      <c r="G162" s="235">
        <v>0</v>
      </c>
      <c r="H162" s="271">
        <v>0</v>
      </c>
      <c r="I162" s="131"/>
    </row>
    <row r="163" spans="1:9" ht="13.5">
      <c r="A163" s="116">
        <v>46</v>
      </c>
      <c r="B163" s="28"/>
      <c r="C163" s="47" t="s">
        <v>52</v>
      </c>
      <c r="D163" s="65" t="s">
        <v>180</v>
      </c>
      <c r="E163" s="149">
        <v>0</v>
      </c>
      <c r="F163" s="235">
        <v>0</v>
      </c>
      <c r="G163" s="235">
        <v>0</v>
      </c>
      <c r="H163" s="271">
        <v>0</v>
      </c>
      <c r="I163" s="131"/>
    </row>
    <row r="164" spans="1:9" ht="14.25" thickBot="1">
      <c r="A164" s="193">
        <v>46</v>
      </c>
      <c r="B164" s="110"/>
      <c r="C164" s="127" t="s">
        <v>52</v>
      </c>
      <c r="D164" s="132" t="s">
        <v>98</v>
      </c>
      <c r="E164" s="163">
        <v>0</v>
      </c>
      <c r="F164" s="238">
        <v>0</v>
      </c>
      <c r="G164" s="238">
        <v>0</v>
      </c>
      <c r="H164" s="275">
        <v>0</v>
      </c>
      <c r="I164" s="111"/>
    </row>
    <row r="165" spans="3:9" ht="13.5">
      <c r="C165" s="30"/>
      <c r="D165" s="30"/>
      <c r="E165" s="30"/>
      <c r="F165" s="30"/>
      <c r="G165" s="30"/>
      <c r="H165" s="30"/>
      <c r="I165" s="188"/>
    </row>
    <row r="166" ht="12.75">
      <c r="I166" s="189"/>
    </row>
    <row r="171" spans="1:2" ht="13.5">
      <c r="A171" s="33" t="s">
        <v>250</v>
      </c>
      <c r="B171" s="30"/>
    </row>
    <row r="172" ht="13.5">
      <c r="A172" s="30" t="s">
        <v>179</v>
      </c>
    </row>
  </sheetData>
  <sheetProtection/>
  <printOptions horizontalCentered="1" verticalCentered="1"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  <rowBreaks count="4" manualBreakCount="4">
    <brk id="34" max="255" man="1"/>
    <brk id="70" max="255" man="1"/>
    <brk id="105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gogalovaz</cp:lastModifiedBy>
  <cp:lastPrinted>2010-09-27T10:27:37Z</cp:lastPrinted>
  <dcterms:created xsi:type="dcterms:W3CDTF">2005-01-24T15:47:01Z</dcterms:created>
  <dcterms:modified xsi:type="dcterms:W3CDTF">2010-09-29T06:21:21Z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