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1760" activeTab="0"/>
  </bookViews>
  <sheets>
    <sheet name="ukončené" sheetId="1" r:id="rId1"/>
  </sheets>
  <definedNames>
    <definedName name="_xlnm.Print_Titles" localSheetId="0">'ukončené'!$B:$C,'ukončené'!$2:$3</definedName>
    <definedName name="_xlnm.Print_Area" localSheetId="0">'ukončené'!$A$2:$V$38</definedName>
  </definedNames>
  <calcPr fullCalcOnLoad="1"/>
</workbook>
</file>

<file path=xl/sharedStrings.xml><?xml version="1.0" encoding="utf-8"?>
<sst xmlns="http://schemas.openxmlformats.org/spreadsheetml/2006/main" count="282" uniqueCount="119">
  <si>
    <t>Číslo projektu</t>
  </si>
  <si>
    <t>Názov projektu</t>
  </si>
  <si>
    <t>časť ŠR</t>
  </si>
  <si>
    <t>časť KP</t>
  </si>
  <si>
    <t>spolu</t>
  </si>
  <si>
    <t>2004/SK/16/C/PT/001</t>
  </si>
  <si>
    <t>Modernizácia železničnej trate Trnava-Nové Mesto nad Váhom, žkm 47,550-100,500, pre traťovú rýchlosť 160 km/h - II. Etapa - Piešťany - Nové Mesto nad Váhom na Slovensku</t>
  </si>
  <si>
    <t>Celkové oprávnené náklady projektu po zmene FM</t>
  </si>
  <si>
    <t>Dátum ukončenia projektu po zmene FM</t>
  </si>
  <si>
    <t>Dátum ukončenia projektu podľa FM</t>
  </si>
  <si>
    <t>-</t>
  </si>
  <si>
    <t>Celkové oprávnené náklady projektu (podľa FM)</t>
  </si>
  <si>
    <t>časť EÚ</t>
  </si>
  <si>
    <t>2003/SK/16/P/PA/009</t>
  </si>
  <si>
    <t>Odborná pomoc pre prípravu projektov Kohézneho fondu v oblasti vodného sektora v Slovenskej republike</t>
  </si>
  <si>
    <t>2003/SK/16/P/PA/010</t>
  </si>
  <si>
    <t>Odborná pomoc pre Ministerstvo životného prostredia SR na prípravu a implementáciu investičných projektov v oblasti životného prostredia</t>
  </si>
  <si>
    <t>2003/SK/16/P/PA/011</t>
  </si>
  <si>
    <t>Odborná pomoc pre implementáciu dopravných projektov spolufinancovaných z EÚ</t>
  </si>
  <si>
    <t>2000/SK/16/P/PE/002</t>
  </si>
  <si>
    <t>Rozšírenie čistiarne odpadových vôd pre mestskú aglomeráciu Nitra</t>
  </si>
  <si>
    <t>2000/SK/16/P/PE/004</t>
  </si>
  <si>
    <t>Nakladanie s odpadovými vodami v meste Komárno</t>
  </si>
  <si>
    <t>2001/SK/16/P/PE/005</t>
  </si>
  <si>
    <t>Rekonštrukcia a rozšírenie čistiarne odpadových vôd v meste Zvolen</t>
  </si>
  <si>
    <t>2001/SK/16/P/PE/007</t>
  </si>
  <si>
    <t>Kanalizácia a čistenie odpadových vôd v Martine a v regióne Dolný Turiec</t>
  </si>
  <si>
    <t>2002/SK/16/P/PE/008</t>
  </si>
  <si>
    <t>Zásobovanie pitnou vodou a odkanalizovanie juhovýchodného Zemplína</t>
  </si>
  <si>
    <t>2002/SK/16/P/PE/009</t>
  </si>
  <si>
    <t>Zlepšenie životného prostredia v oblasti Liptova</t>
  </si>
  <si>
    <t>2002/SK/16/P/PE/010</t>
  </si>
  <si>
    <t>Rekonštrukcia čistiarne odpadových vôd a rozšírenie kanalizácie v Považskej Bystrici</t>
  </si>
  <si>
    <t>2002/SK/16/P/PE/011</t>
  </si>
  <si>
    <t>Intenzifikácia čistiarne odpadových vôd v Žiline a rozšírenie kanalizácie</t>
  </si>
  <si>
    <t>2003/SK/16/P/PE/014</t>
  </si>
  <si>
    <t>Košice – kanalizácia a čistenie odpadových vôd</t>
  </si>
  <si>
    <t>2003/SK/16/P/PE/015</t>
  </si>
  <si>
    <t>Systém odkanalizovania a čistenia odpadových vôd v meste Šaľa a priľahlom regióne</t>
  </si>
  <si>
    <t>2003/SK/16/P/PE/016</t>
  </si>
  <si>
    <t>Systém odkanalizovania a čistenia odpadových vôd v meste Humenné a v regióne Horný Zemplín</t>
  </si>
  <si>
    <t>2003/SK/16/P/PE/018</t>
  </si>
  <si>
    <t>Piešťany – rekonštrukcia kanalizácie a ČOV</t>
  </si>
  <si>
    <t>2003/SK/16/P/PE/019</t>
  </si>
  <si>
    <t>Dostavba ČOV Poprad – Matejovce</t>
  </si>
  <si>
    <t>2001/SK/16/P/PT/002</t>
  </si>
  <si>
    <t>Výstavba diaľnice D 61, časť Viedenská cesta – Prístavný most v Bratislave</t>
  </si>
  <si>
    <t>2001/SK/16/P/PT/003</t>
  </si>
  <si>
    <t>Modernizácia železničnej trate Šenkvice – Cífer a staníc Rača – Trnava na Slovensku</t>
  </si>
  <si>
    <t>2002/SK/16/P/PT/005</t>
  </si>
  <si>
    <t xml:space="preserve">Modernizácia železničnej trate Trnava - Nové Mesto nad Váhom, úsek Trnava – Piešťany na Slovensku </t>
  </si>
  <si>
    <t>30.06.2009</t>
  </si>
  <si>
    <t>30.06.2008</t>
  </si>
  <si>
    <t>31.12.2007</t>
  </si>
  <si>
    <t>31.12.2009</t>
  </si>
  <si>
    <t>31.12.2008</t>
  </si>
  <si>
    <t>31.12.2005</t>
  </si>
  <si>
    <t>31.12.2006</t>
  </si>
  <si>
    <t>30.04.2009</t>
  </si>
  <si>
    <t>Zdroj: MF SR</t>
  </si>
  <si>
    <t>2000/SK/16/P/PA/001</t>
  </si>
  <si>
    <t>Odborná pomoc pre prípravu environmentálnych projektov</t>
  </si>
  <si>
    <t>2001/CE/16/P/AT/002</t>
  </si>
  <si>
    <t>Podpora pre organizáciu monitorovacích výborov na Slovensku</t>
  </si>
  <si>
    <t>2002/SK/16/P/PA/003</t>
  </si>
  <si>
    <t>Príprava NF a implementačných agentúr ISPA na realizáciu EDIS-u vrátane zhodnotenia nedostatkov, prípravy EDIS-u a zhodnotenia súladu</t>
  </si>
  <si>
    <t>30.04.2004</t>
  </si>
  <si>
    <t>30.06.2004</t>
  </si>
  <si>
    <t xml:space="preserve">2002/SK/16/P/PA/007 </t>
  </si>
  <si>
    <t>Odborná pomoc pre prípravu prioritných protipovodòových opatrení v SR</t>
  </si>
  <si>
    <t>2000/SK/16/P/PT/001</t>
  </si>
  <si>
    <t>Modernizácia železničnej trate Bratislava – Trnava, úsek Bratislava Rača - Šenkvice</t>
  </si>
  <si>
    <t>2000/SK/16/P/PE/001</t>
  </si>
  <si>
    <t>Pravobrežná čistiareň odpadových vôd Trenčín</t>
  </si>
  <si>
    <t>30.06.2006</t>
  </si>
  <si>
    <t>Dôvod nedočerpania záväzku</t>
  </si>
  <si>
    <t>–</t>
  </si>
  <si>
    <t>KP nepožiadal o zvyšok finančných prostriedkov</t>
  </si>
  <si>
    <r>
      <t xml:space="preserve">nebolo zo strany KP včas a správne realizované VK na dodávateľa techniky v zmysle pravidiel PRAG (praktická príručka pre kontraktačné postupy PHARE, SAPARD, ISPA), ktorú plánovali zakúpiť z grantových prostriedkov. </t>
    </r>
    <r>
      <rPr>
        <b/>
        <sz val="8"/>
        <rFont val="Arial"/>
        <family val="2"/>
      </rPr>
      <t>Z časových dôvodov už k relizácii VK nedošlo.</t>
    </r>
  </si>
  <si>
    <t xml:space="preserve">nevyfakturované celkom: 220 848,53 EUR (v rámci toho aj zrušený kontrakt DOHNALIKOVA 06_ISPA-SK-NAO/ENV v sume 49 995 EUR), čo predstavuje  decommitment;                                        zároveň bola nakontrahovaná suma nižšia  (o 100 461,04 EUR) ako oprávnené výdavky v zmysle FM                        </t>
  </si>
  <si>
    <t>nezrovnalosť s finančným dosahom nezrovnalosti vo výške 59 232,13 EUR a zvyšok 30 894,65 EUR nebolo vyfakturovaných.</t>
  </si>
  <si>
    <t>nevyfakturovaná suma: 45 748,26 EUR (predstavuje decommitment)</t>
  </si>
  <si>
    <t>nevyfakturovaná suma: 5 000 EUR (predstavuje decommitment)</t>
  </si>
  <si>
    <t>nevyfakturovaná suma: 5 115 EUR (predstavuje decommitment)</t>
  </si>
  <si>
    <t xml:space="preserve">nezrovnalosť vo výške 695 EUR       (predstavuje decommitment) </t>
  </si>
  <si>
    <t>nevyfakturovaná suma: 491,91 EUR (predstavuje decommitment)</t>
  </si>
  <si>
    <t xml:space="preserve">nevyfakturovaná suma: 980,90 EUR (predstavuje decommitment) </t>
  </si>
  <si>
    <t xml:space="preserve">nevyfakturovaná suma: 867,05 EUR (predstavuje decommitment) </t>
  </si>
  <si>
    <t xml:space="preserve">nevyfakturovaná suma: 16 248,92 EUR (predstavuje decommitment) </t>
  </si>
  <si>
    <t>nevyfakturovaná suma: 1 154,06 EUR (predstavuje decommitment)</t>
  </si>
  <si>
    <t xml:space="preserve">nevyfakturované celkom: 38 674,21 EUR (predstavuje decommitment) </t>
  </si>
  <si>
    <t>Por. číslo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</si>
  <si>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</si>
  <si>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</si>
  <si>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</si>
  <si>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</si>
  <si>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</si>
  <si>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</si>
  <si>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</si>
  <si>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</si>
  <si>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</si>
  <si>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</si>
  <si>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</si>
  <si>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zamietnutie záverečnej žiadosti o platbu (vo výške 554 790 EUR) s finančným dosahom nezrovnalosti vo výške 379 977 EUR,  zároveň konečná fakturovaná cena za služby bola nižšia ako bola cena dohodnutá na základe zmlúv o poskytnutie služieb (o 189 813 EUR).</t>
  </si>
  <si>
    <t>zaradenie</t>
  </si>
  <si>
    <t>ISPA/KF</t>
  </si>
  <si>
    <t>KF</t>
  </si>
  <si>
    <t>Decommitment               (%)</t>
  </si>
  <si>
    <t>Decommitment (€)</t>
  </si>
  <si>
    <t>A. projekty finančne vysporiadané s EK</t>
  </si>
  <si>
    <t>B. SPOLU:</t>
  </si>
  <si>
    <t>A. SPOLU:</t>
  </si>
  <si>
    <t>B. projekty v stave predloženia žiadostí o záverečnú platbu na EK</t>
  </si>
  <si>
    <t>Stav čerpania k 30.06.2010</t>
  </si>
  <si>
    <t>% čerpania k celkovým oprávneným nákladom, stav k 30.06.2010</t>
  </si>
  <si>
    <t>SPOLU (A. + B.):</t>
  </si>
  <si>
    <t>12.</t>
  </si>
  <si>
    <t>13.</t>
  </si>
  <si>
    <t>14.</t>
  </si>
</sst>
</file>

<file path=xl/styles.xml><?xml version="1.0" encoding="utf-8"?>
<styleSheet xmlns="http://schemas.openxmlformats.org/spreadsheetml/2006/main">
  <numFmts count="2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\ [$€-1]"/>
    <numFmt numFmtId="165" formatCode="#,##0\ [$€-1]"/>
    <numFmt numFmtId="166" formatCode="[$-41B]d\.\ mmmm\ yyyy"/>
    <numFmt numFmtId="167" formatCode="0.0%"/>
    <numFmt numFmtId="168" formatCode="&quot;Áno&quot;;&quot;Áno&quot;;&quot;Nie&quot;"/>
    <numFmt numFmtId="169" formatCode="&quot;Pravda&quot;;&quot;Pravda&quot;;&quot;Nepravda&quot;"/>
    <numFmt numFmtId="170" formatCode="&quot;Zapnuté&quot;;&quot;Zapnuté&quot;;&quot;Vypnuté&quot;"/>
    <numFmt numFmtId="171" formatCode="0.000%"/>
    <numFmt numFmtId="172" formatCode="#,##0.00\ [$€-1];[Red]\-#,##0.00\ [$€-1]"/>
    <numFmt numFmtId="173" formatCode="0.0000%"/>
    <numFmt numFmtId="174" formatCode="0.00000%"/>
    <numFmt numFmtId="175" formatCode="0.000000%"/>
    <numFmt numFmtId="176" formatCode="#,##0.00\ [$€-1];\-#,##0.00\ [$€-1]"/>
    <numFmt numFmtId="177" formatCode="#,##0.00\ _S_k"/>
    <numFmt numFmtId="178" formatCode="#,##0.000\ [$€-1]"/>
  </numFmts>
  <fonts count="2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 CE"/>
      <family val="2"/>
    </font>
    <font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14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</cellStyleXfs>
  <cellXfs count="132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Border="1" applyAlignment="1" applyProtection="1">
      <alignment horizontal="center" vertical="center" wrapText="1"/>
      <protection/>
    </xf>
    <xf numFmtId="164" fontId="3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0" fontId="3" fillId="0" borderId="0" xfId="45" applyNumberFormat="1" applyFont="1" applyFill="1" applyBorder="1" applyAlignment="1">
      <alignment horizontal="center" vertical="center"/>
    </xf>
    <xf numFmtId="10" fontId="3" fillId="0" borderId="0" xfId="45" applyNumberFormat="1" applyFont="1" applyFill="1" applyBorder="1" applyAlignment="1">
      <alignment horizontal="left" vertical="center"/>
    </xf>
    <xf numFmtId="164" fontId="3" fillId="0" borderId="11" xfId="0" applyNumberFormat="1" applyFont="1" applyFill="1" applyBorder="1" applyAlignment="1">
      <alignment horizontal="right" vertical="center"/>
    </xf>
    <xf numFmtId="49" fontId="6" fillId="0" borderId="11" xfId="0" applyNumberFormat="1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>
      <alignment horizontal="right" vertical="center"/>
    </xf>
    <xf numFmtId="177" fontId="3" fillId="0" borderId="11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0" fontId="3" fillId="0" borderId="12" xfId="45" applyNumberFormat="1" applyFont="1" applyFill="1" applyBorder="1" applyAlignment="1">
      <alignment horizontal="left" vertical="center" wrapText="1"/>
    </xf>
    <xf numFmtId="10" fontId="3" fillId="0" borderId="13" xfId="45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9" fontId="0" fillId="0" borderId="0" xfId="0" applyNumberFormat="1" applyFill="1" applyAlignment="1">
      <alignment/>
    </xf>
    <xf numFmtId="0" fontId="0" fillId="0" borderId="0" xfId="0" applyFill="1" applyAlignment="1">
      <alignment/>
    </xf>
    <xf numFmtId="10" fontId="3" fillId="0" borderId="13" xfId="45" applyNumberFormat="1" applyFont="1" applyFill="1" applyBorder="1" applyAlignment="1">
      <alignment horizontal="left" vertical="center" wrapText="1"/>
    </xf>
    <xf numFmtId="0" fontId="0" fillId="0" borderId="14" xfId="0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 applyProtection="1">
      <alignment horizontal="right" vertical="center" wrapText="1"/>
      <protection/>
    </xf>
    <xf numFmtId="14" fontId="3" fillId="0" borderId="10" xfId="0" applyNumberFormat="1" applyFont="1" applyFill="1" applyBorder="1" applyAlignment="1" applyProtection="1">
      <alignment horizontal="right" vertical="center" wrapText="1"/>
      <protection/>
    </xf>
    <xf numFmtId="49" fontId="6" fillId="0" borderId="10" xfId="0" applyNumberFormat="1" applyFont="1" applyFill="1" applyBorder="1" applyAlignment="1">
      <alignment horizontal="right" vertical="center"/>
    </xf>
    <xf numFmtId="10" fontId="3" fillId="0" borderId="10" xfId="45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164" fontId="0" fillId="0" borderId="0" xfId="0" applyNumberFormat="1" applyBorder="1" applyAlignment="1">
      <alignment horizontal="right" vertical="center"/>
    </xf>
    <xf numFmtId="14" fontId="3" fillId="0" borderId="15" xfId="0" applyNumberFormat="1" applyFont="1" applyFill="1" applyBorder="1" applyAlignment="1" applyProtection="1">
      <alignment horizontal="right" vertical="center" wrapText="1"/>
      <protection/>
    </xf>
    <xf numFmtId="10" fontId="3" fillId="0" borderId="16" xfId="45" applyNumberFormat="1" applyFont="1" applyFill="1" applyBorder="1" applyAlignment="1">
      <alignment horizontal="right" vertical="center"/>
    </xf>
    <xf numFmtId="0" fontId="0" fillId="0" borderId="15" xfId="0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14" fontId="3" fillId="0" borderId="10" xfId="0" applyNumberFormat="1" applyFont="1" applyBorder="1" applyAlignment="1" applyProtection="1">
      <alignment horizontal="right" vertical="center" wrapText="1"/>
      <protection/>
    </xf>
    <xf numFmtId="49" fontId="3" fillId="0" borderId="10" xfId="0" applyNumberFormat="1" applyFont="1" applyBorder="1" applyAlignment="1" applyProtection="1">
      <alignment horizontal="right" vertical="center" wrapText="1"/>
      <protection/>
    </xf>
    <xf numFmtId="171" fontId="3" fillId="0" borderId="10" xfId="45" applyNumberFormat="1" applyFont="1" applyFill="1" applyBorder="1" applyAlignment="1">
      <alignment horizontal="right" vertical="center"/>
    </xf>
    <xf numFmtId="173" fontId="3" fillId="0" borderId="10" xfId="45" applyNumberFormat="1" applyFont="1" applyFill="1" applyBorder="1" applyAlignment="1">
      <alignment horizontal="right" vertical="center"/>
    </xf>
    <xf numFmtId="174" fontId="3" fillId="0" borderId="10" xfId="45" applyNumberFormat="1" applyFont="1" applyFill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49" fontId="3" fillId="0" borderId="11" xfId="0" applyNumberFormat="1" applyFont="1" applyFill="1" applyBorder="1" applyAlignment="1" applyProtection="1">
      <alignment horizontal="right" vertical="center" wrapText="1"/>
      <protection/>
    </xf>
    <xf numFmtId="49" fontId="3" fillId="0" borderId="11" xfId="0" applyNumberFormat="1" applyFont="1" applyBorder="1" applyAlignment="1" applyProtection="1">
      <alignment horizontal="right" vertical="center" wrapText="1"/>
      <protection/>
    </xf>
    <xf numFmtId="10" fontId="3" fillId="0" borderId="11" xfId="45" applyNumberFormat="1" applyFont="1" applyFill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49" fontId="4" fillId="0" borderId="11" xfId="0" applyNumberFormat="1" applyFont="1" applyFill="1" applyBorder="1" applyAlignment="1" applyProtection="1">
      <alignment horizontal="right" vertical="center" wrapText="1"/>
      <protection/>
    </xf>
    <xf numFmtId="14" fontId="4" fillId="0" borderId="11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64" fontId="8" fillId="24" borderId="18" xfId="0" applyNumberFormat="1" applyFont="1" applyFill="1" applyBorder="1" applyAlignment="1">
      <alignment horizontal="right" vertical="center"/>
    </xf>
    <xf numFmtId="164" fontId="8" fillId="24" borderId="19" xfId="0" applyNumberFormat="1" applyFont="1" applyFill="1" applyBorder="1" applyAlignment="1">
      <alignment horizontal="center" vertical="center"/>
    </xf>
    <xf numFmtId="10" fontId="8" fillId="24" borderId="18" xfId="45" applyNumberFormat="1" applyFont="1" applyFill="1" applyBorder="1" applyAlignment="1">
      <alignment horizontal="center" vertical="center"/>
    </xf>
    <xf numFmtId="177" fontId="8" fillId="24" borderId="19" xfId="0" applyNumberFormat="1" applyFont="1" applyFill="1" applyBorder="1" applyAlignment="1">
      <alignment vertical="center"/>
    </xf>
    <xf numFmtId="10" fontId="8" fillId="24" borderId="20" xfId="45" applyNumberFormat="1" applyFont="1" applyFill="1" applyBorder="1" applyAlignment="1">
      <alignment horizontal="left" vertical="center"/>
    </xf>
    <xf numFmtId="0" fontId="8" fillId="25" borderId="0" xfId="0" applyFont="1" applyFill="1" applyBorder="1" applyAlignment="1">
      <alignment vertical="center"/>
    </xf>
    <xf numFmtId="0" fontId="8" fillId="25" borderId="14" xfId="0" applyFont="1" applyFill="1" applyBorder="1" applyAlignment="1">
      <alignment vertical="center"/>
    </xf>
    <xf numFmtId="0" fontId="8" fillId="11" borderId="21" xfId="0" applyFont="1" applyFill="1" applyBorder="1" applyAlignment="1">
      <alignment vertical="center"/>
    </xf>
    <xf numFmtId="0" fontId="8" fillId="11" borderId="22" xfId="0" applyFont="1" applyFill="1" applyBorder="1" applyAlignment="1">
      <alignment vertical="center"/>
    </xf>
    <xf numFmtId="49" fontId="8" fillId="25" borderId="18" xfId="0" applyNumberFormat="1" applyFont="1" applyFill="1" applyBorder="1" applyAlignment="1" applyProtection="1">
      <alignment horizontal="center" vertical="center" wrapText="1"/>
      <protection/>
    </xf>
    <xf numFmtId="164" fontId="8" fillId="25" borderId="18" xfId="0" applyNumberFormat="1" applyFont="1" applyFill="1" applyBorder="1" applyAlignment="1">
      <alignment horizontal="right" vertical="center"/>
    </xf>
    <xf numFmtId="10" fontId="8" fillId="25" borderId="18" xfId="45" applyNumberFormat="1" applyFont="1" applyFill="1" applyBorder="1" applyAlignment="1">
      <alignment horizontal="center" vertical="center"/>
    </xf>
    <xf numFmtId="0" fontId="0" fillId="25" borderId="0" xfId="0" applyFill="1" applyBorder="1" applyAlignment="1">
      <alignment/>
    </xf>
    <xf numFmtId="49" fontId="9" fillId="8" borderId="18" xfId="0" applyNumberFormat="1" applyFont="1" applyFill="1" applyBorder="1" applyAlignment="1" applyProtection="1">
      <alignment horizontal="center" vertical="center" wrapText="1"/>
      <protection/>
    </xf>
    <xf numFmtId="164" fontId="9" fillId="8" borderId="18" xfId="0" applyNumberFormat="1" applyFont="1" applyFill="1" applyBorder="1" applyAlignment="1">
      <alignment horizontal="right" vertical="center"/>
    </xf>
    <xf numFmtId="164" fontId="9" fillId="8" borderId="19" xfId="0" applyNumberFormat="1" applyFont="1" applyFill="1" applyBorder="1" applyAlignment="1">
      <alignment horizontal="center" vertical="center"/>
    </xf>
    <xf numFmtId="10" fontId="9" fillId="8" borderId="18" xfId="45" applyNumberFormat="1" applyFont="1" applyFill="1" applyBorder="1" applyAlignment="1">
      <alignment horizontal="center" vertical="center"/>
    </xf>
    <xf numFmtId="177" fontId="9" fillId="8" borderId="19" xfId="0" applyNumberFormat="1" applyFont="1" applyFill="1" applyBorder="1" applyAlignment="1">
      <alignment vertical="center"/>
    </xf>
    <xf numFmtId="10" fontId="9" fillId="8" borderId="20" xfId="45" applyNumberFormat="1" applyFont="1" applyFill="1" applyBorder="1" applyAlignment="1">
      <alignment horizontal="left" vertical="center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8" fillId="25" borderId="23" xfId="0" applyFont="1" applyFill="1" applyBorder="1" applyAlignment="1">
      <alignment horizontal="left" vertical="center"/>
    </xf>
    <xf numFmtId="0" fontId="8" fillId="25" borderId="24" xfId="0" applyFont="1" applyFill="1" applyBorder="1" applyAlignment="1">
      <alignment horizontal="left" vertical="center"/>
    </xf>
    <xf numFmtId="164" fontId="8" fillId="25" borderId="24" xfId="0" applyNumberFormat="1" applyFont="1" applyFill="1" applyBorder="1" applyAlignment="1">
      <alignment horizontal="right" vertical="center"/>
    </xf>
    <xf numFmtId="164" fontId="8" fillId="25" borderId="24" xfId="0" applyNumberFormat="1" applyFont="1" applyFill="1" applyBorder="1" applyAlignment="1">
      <alignment horizontal="center" vertical="center"/>
    </xf>
    <xf numFmtId="10" fontId="8" fillId="25" borderId="24" xfId="45" applyNumberFormat="1" applyFont="1" applyFill="1" applyBorder="1" applyAlignment="1">
      <alignment horizontal="center" vertical="center"/>
    </xf>
    <xf numFmtId="177" fontId="8" fillId="25" borderId="24" xfId="0" applyNumberFormat="1" applyFont="1" applyFill="1" applyBorder="1" applyAlignment="1">
      <alignment vertical="center"/>
    </xf>
    <xf numFmtId="10" fontId="8" fillId="25" borderId="24" xfId="45" applyNumberFormat="1" applyFont="1" applyFill="1" applyBorder="1" applyAlignment="1">
      <alignment horizontal="left" vertical="center"/>
    </xf>
    <xf numFmtId="49" fontId="5" fillId="25" borderId="25" xfId="0" applyNumberFormat="1" applyFont="1" applyFill="1" applyBorder="1" applyAlignment="1" applyProtection="1">
      <alignment horizontal="center" vertical="center" wrapText="1"/>
      <protection locked="0"/>
    </xf>
    <xf numFmtId="49" fontId="5" fillId="25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25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25" borderId="26" xfId="0" applyNumberFormat="1" applyFont="1" applyFill="1" applyBorder="1" applyAlignment="1" applyProtection="1">
      <alignment horizontal="center" vertical="center" wrapText="1"/>
      <protection locked="0"/>
    </xf>
    <xf numFmtId="0" fontId="0" fillId="25" borderId="0" xfId="0" applyFill="1" applyAlignment="1">
      <alignment/>
    </xf>
    <xf numFmtId="49" fontId="5" fillId="4" borderId="27" xfId="0" applyNumberFormat="1" applyFont="1" applyFill="1" applyBorder="1" applyAlignment="1" applyProtection="1">
      <alignment horizontal="center" vertical="center" wrapText="1"/>
      <protection locked="0"/>
    </xf>
    <xf numFmtId="0" fontId="8" fillId="25" borderId="18" xfId="0" applyFont="1" applyFill="1" applyBorder="1" applyAlignment="1">
      <alignment horizontal="left" vertical="center"/>
    </xf>
    <xf numFmtId="164" fontId="8" fillId="25" borderId="18" xfId="0" applyNumberFormat="1" applyFont="1" applyFill="1" applyBorder="1" applyAlignment="1">
      <alignment horizontal="center" vertical="center"/>
    </xf>
    <xf numFmtId="177" fontId="8" fillId="25" borderId="18" xfId="0" applyNumberFormat="1" applyFont="1" applyFill="1" applyBorder="1" applyAlignment="1">
      <alignment vertical="center"/>
    </xf>
    <xf numFmtId="10" fontId="8" fillId="25" borderId="18" xfId="45" applyNumberFormat="1" applyFont="1" applyFill="1" applyBorder="1" applyAlignment="1">
      <alignment horizontal="left" vertical="center"/>
    </xf>
    <xf numFmtId="0" fontId="8" fillId="11" borderId="28" xfId="0" applyFont="1" applyFill="1" applyBorder="1" applyAlignment="1">
      <alignment horizontal="left" vertical="center"/>
    </xf>
    <xf numFmtId="164" fontId="8" fillId="11" borderId="22" xfId="0" applyNumberFormat="1" applyFont="1" applyFill="1" applyBorder="1" applyAlignment="1">
      <alignment vertical="center"/>
    </xf>
    <xf numFmtId="10" fontId="8" fillId="11" borderId="22" xfId="0" applyNumberFormat="1" applyFont="1" applyFill="1" applyBorder="1" applyAlignment="1">
      <alignment vertical="center"/>
    </xf>
    <xf numFmtId="177" fontId="8" fillId="11" borderId="22" xfId="0" applyNumberFormat="1" applyFont="1" applyFill="1" applyBorder="1" applyAlignment="1">
      <alignment vertical="center"/>
    </xf>
    <xf numFmtId="10" fontId="9" fillId="8" borderId="19" xfId="45" applyNumberFormat="1" applyFont="1" applyFill="1" applyBorder="1" applyAlignment="1">
      <alignment horizontal="right" vertical="center"/>
    </xf>
    <xf numFmtId="164" fontId="3" fillId="0" borderId="0" xfId="45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10" fontId="8" fillId="24" borderId="19" xfId="45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49" fontId="5" fillId="4" borderId="29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21" xfId="0" applyNumberFormat="1" applyFont="1" applyFill="1" applyBorder="1" applyAlignment="1" applyProtection="1">
      <alignment horizontal="left" vertical="center" wrapText="1"/>
      <protection locked="0"/>
    </xf>
    <xf numFmtId="49" fontId="5" fillId="24" borderId="22" xfId="0" applyNumberFormat="1" applyFont="1" applyFill="1" applyBorder="1" applyAlignment="1" applyProtection="1">
      <alignment horizontal="left" vertical="center" wrapText="1"/>
      <protection locked="0"/>
    </xf>
    <xf numFmtId="49" fontId="5" fillId="24" borderId="30" xfId="0" applyNumberFormat="1" applyFont="1" applyFill="1" applyBorder="1" applyAlignment="1" applyProtection="1">
      <alignment horizontal="left" vertical="center" wrapText="1"/>
      <protection locked="0"/>
    </xf>
    <xf numFmtId="164" fontId="9" fillId="8" borderId="18" xfId="0" applyNumberFormat="1" applyFont="1" applyFill="1" applyBorder="1" applyAlignment="1">
      <alignment horizontal="right" vertical="center"/>
    </xf>
    <xf numFmtId="164" fontId="9" fillId="8" borderId="20" xfId="0" applyNumberFormat="1" applyFont="1" applyFill="1" applyBorder="1" applyAlignment="1">
      <alignment horizontal="right" vertical="center"/>
    </xf>
    <xf numFmtId="49" fontId="5" fillId="4" borderId="31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27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6" xfId="0" applyNumberFormat="1" applyFont="1" applyFill="1" applyBorder="1" applyAlignment="1">
      <alignment horizontal="right" vertical="center"/>
    </xf>
    <xf numFmtId="164" fontId="3" fillId="0" borderId="15" xfId="0" applyNumberFormat="1" applyFont="1" applyFill="1" applyBorder="1" applyAlignment="1">
      <alignment horizontal="right" vertical="center"/>
    </xf>
    <xf numFmtId="0" fontId="9" fillId="8" borderId="32" xfId="0" applyFont="1" applyFill="1" applyBorder="1" applyAlignment="1">
      <alignment horizontal="left" vertical="center"/>
    </xf>
    <xf numFmtId="0" fontId="9" fillId="8" borderId="18" xfId="0" applyFont="1" applyFill="1" applyBorder="1" applyAlignment="1">
      <alignment horizontal="left" vertical="center"/>
    </xf>
    <xf numFmtId="49" fontId="5" fillId="4" borderId="33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34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35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36" xfId="0" applyNumberFormat="1" applyFont="1" applyFill="1" applyBorder="1" applyAlignment="1" applyProtection="1">
      <alignment horizontal="center" vertical="center" wrapText="1"/>
      <protection locked="0"/>
    </xf>
    <xf numFmtId="164" fontId="8" fillId="11" borderId="18" xfId="0" applyNumberFormat="1" applyFont="1" applyFill="1" applyBorder="1" applyAlignment="1">
      <alignment horizontal="right" vertical="center"/>
    </xf>
    <xf numFmtId="49" fontId="5" fillId="4" borderId="37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38" xfId="0" applyNumberFormat="1" applyFont="1" applyFill="1" applyBorder="1" applyAlignment="1" applyProtection="1">
      <alignment horizontal="center" vertical="center" wrapText="1"/>
      <protection locked="0"/>
    </xf>
    <xf numFmtId="164" fontId="8" fillId="24" borderId="32" xfId="0" applyNumberFormat="1" applyFont="1" applyFill="1" applyBorder="1" applyAlignment="1">
      <alignment horizontal="right" vertical="center"/>
    </xf>
    <xf numFmtId="164" fontId="8" fillId="24" borderId="18" xfId="0" applyNumberFormat="1" applyFont="1" applyFill="1" applyBorder="1" applyAlignment="1">
      <alignment horizontal="right" vertical="center"/>
    </xf>
    <xf numFmtId="164" fontId="8" fillId="24" borderId="20" xfId="0" applyNumberFormat="1" applyFont="1" applyFill="1" applyBorder="1" applyAlignment="1">
      <alignment horizontal="right" vertical="center"/>
    </xf>
    <xf numFmtId="49" fontId="5" fillId="4" borderId="39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22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28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39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22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28" xfId="0" applyNumberFormat="1" applyFont="1" applyFill="1" applyBorder="1" applyAlignment="1" applyProtection="1">
      <alignment horizontal="center" vertical="center" wrapText="1"/>
      <protection locked="0"/>
    </xf>
    <xf numFmtId="0" fontId="8" fillId="24" borderId="32" xfId="0" applyFont="1" applyFill="1" applyBorder="1" applyAlignment="1">
      <alignment horizontal="left" vertical="center"/>
    </xf>
    <xf numFmtId="0" fontId="8" fillId="24" borderId="18" xfId="0" applyFont="1" applyFill="1" applyBorder="1" applyAlignment="1">
      <alignment horizontal="left" vertical="center"/>
    </xf>
    <xf numFmtId="0" fontId="8" fillId="24" borderId="20" xfId="0" applyFont="1" applyFill="1" applyBorder="1" applyAlignment="1">
      <alignment horizontal="left" vertical="center"/>
    </xf>
    <xf numFmtId="49" fontId="5" fillId="4" borderId="40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K46"/>
  <sheetViews>
    <sheetView tabSelected="1" zoomScale="90" zoomScaleNormal="90" zoomScalePageLayoutView="0" workbookViewId="0" topLeftCell="A1">
      <pane xSplit="2" topLeftCell="C1" activePane="topRight" state="frozen"/>
      <selection pane="topLeft" activeCell="A1" sqref="A1"/>
      <selection pane="topRight" activeCell="E1" sqref="E1"/>
    </sheetView>
  </sheetViews>
  <sheetFormatPr defaultColWidth="9.140625" defaultRowHeight="12.75"/>
  <cols>
    <col min="1" max="1" width="4.57421875" style="0" customWidth="1"/>
    <col min="2" max="2" width="18.28125" style="0" bestFit="1" customWidth="1"/>
    <col min="3" max="3" width="31.00390625" style="0" customWidth="1"/>
    <col min="4" max="4" width="8.421875" style="0" customWidth="1"/>
    <col min="5" max="5" width="13.00390625" style="0" customWidth="1"/>
    <col min="6" max="6" width="10.7109375" style="0" customWidth="1"/>
    <col min="7" max="7" width="14.57421875" style="0" bestFit="1" customWidth="1"/>
    <col min="8" max="8" width="13.421875" style="0" bestFit="1" customWidth="1"/>
    <col min="9" max="9" width="12.57421875" style="0" bestFit="1" customWidth="1"/>
    <col min="10" max="10" width="14.421875" style="0" bestFit="1" customWidth="1"/>
    <col min="11" max="11" width="13.421875" style="0" bestFit="1" customWidth="1"/>
    <col min="12" max="12" width="14.57421875" style="0" customWidth="1"/>
    <col min="13" max="13" width="13.140625" style="0" customWidth="1"/>
    <col min="14" max="14" width="17.28125" style="0" bestFit="1" customWidth="1"/>
    <col min="15" max="17" width="13.140625" style="0" customWidth="1"/>
    <col min="18" max="18" width="16.8515625" style="0" customWidth="1"/>
    <col min="19" max="19" width="20.7109375" style="0" customWidth="1"/>
    <col min="20" max="20" width="13.00390625" style="0" customWidth="1"/>
    <col min="21" max="21" width="15.7109375" style="0" bestFit="1" customWidth="1"/>
    <col min="22" max="22" width="32.140625" style="0" customWidth="1"/>
    <col min="23" max="23" width="10.7109375" style="0" bestFit="1" customWidth="1"/>
    <col min="24" max="24" width="9.7109375" style="0" bestFit="1" customWidth="1"/>
    <col min="25" max="25" width="9.140625" style="2" customWidth="1"/>
    <col min="26" max="26" width="10.7109375" style="2" bestFit="1" customWidth="1"/>
    <col min="27" max="164" width="9.140625" style="2" customWidth="1"/>
  </cols>
  <sheetData>
    <row r="1" ht="13.5" thickBot="1"/>
    <row r="2" spans="1:22" ht="20.25" customHeight="1">
      <c r="A2" s="117" t="s">
        <v>91</v>
      </c>
      <c r="B2" s="114" t="s">
        <v>0</v>
      </c>
      <c r="C2" s="100" t="s">
        <v>1</v>
      </c>
      <c r="D2" s="114" t="s">
        <v>104</v>
      </c>
      <c r="E2" s="106" t="s">
        <v>9</v>
      </c>
      <c r="F2" s="106" t="s">
        <v>8</v>
      </c>
      <c r="G2" s="122" t="s">
        <v>11</v>
      </c>
      <c r="H2" s="123"/>
      <c r="I2" s="123"/>
      <c r="J2" s="124"/>
      <c r="K2" s="125" t="s">
        <v>7</v>
      </c>
      <c r="L2" s="126"/>
      <c r="M2" s="126"/>
      <c r="N2" s="127"/>
      <c r="O2" s="106" t="s">
        <v>113</v>
      </c>
      <c r="P2" s="106"/>
      <c r="Q2" s="106"/>
      <c r="R2" s="106"/>
      <c r="S2" s="106" t="s">
        <v>114</v>
      </c>
      <c r="T2" s="114" t="s">
        <v>107</v>
      </c>
      <c r="U2" s="114" t="s">
        <v>108</v>
      </c>
      <c r="V2" s="112" t="s">
        <v>75</v>
      </c>
    </row>
    <row r="3" spans="1:22" ht="54" customHeight="1" thickBot="1">
      <c r="A3" s="118"/>
      <c r="B3" s="115"/>
      <c r="C3" s="131"/>
      <c r="D3" s="115"/>
      <c r="E3" s="107"/>
      <c r="F3" s="107"/>
      <c r="G3" s="86" t="s">
        <v>12</v>
      </c>
      <c r="H3" s="86" t="s">
        <v>2</v>
      </c>
      <c r="I3" s="86" t="s">
        <v>3</v>
      </c>
      <c r="J3" s="86" t="s">
        <v>4</v>
      </c>
      <c r="K3" s="86" t="s">
        <v>12</v>
      </c>
      <c r="L3" s="86" t="s">
        <v>2</v>
      </c>
      <c r="M3" s="86" t="s">
        <v>3</v>
      </c>
      <c r="N3" s="86" t="s">
        <v>4</v>
      </c>
      <c r="O3" s="86" t="s">
        <v>12</v>
      </c>
      <c r="P3" s="86" t="s">
        <v>2</v>
      </c>
      <c r="Q3" s="86" t="s">
        <v>3</v>
      </c>
      <c r="R3" s="86" t="s">
        <v>4</v>
      </c>
      <c r="S3" s="107"/>
      <c r="T3" s="115"/>
      <c r="U3" s="115"/>
      <c r="V3" s="113"/>
    </row>
    <row r="4" spans="1:164" s="85" customFormat="1" ht="13.5" customHeight="1" thickBot="1">
      <c r="A4" s="81"/>
      <c r="B4" s="82"/>
      <c r="C4" s="82"/>
      <c r="D4" s="82"/>
      <c r="E4" s="82"/>
      <c r="F4" s="82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2"/>
      <c r="T4" s="82"/>
      <c r="U4" s="82"/>
      <c r="V4" s="84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  <c r="EQ4" s="65"/>
      <c r="ER4" s="65"/>
      <c r="ES4" s="65"/>
      <c r="ET4" s="65"/>
      <c r="EU4" s="65"/>
      <c r="EV4" s="65"/>
      <c r="EW4" s="65"/>
      <c r="EX4" s="65"/>
      <c r="EY4" s="65"/>
      <c r="EZ4" s="65"/>
      <c r="FA4" s="65"/>
      <c r="FB4" s="65"/>
      <c r="FC4" s="65"/>
      <c r="FD4" s="65"/>
      <c r="FE4" s="65"/>
      <c r="FF4" s="65"/>
      <c r="FG4" s="65"/>
      <c r="FH4" s="65"/>
    </row>
    <row r="5" spans="1:22" ht="15" customHeight="1">
      <c r="A5" s="101" t="s">
        <v>109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3"/>
    </row>
    <row r="6" spans="1:165" s="33" customFormat="1" ht="80.25" customHeight="1">
      <c r="A6" s="24" t="s">
        <v>92</v>
      </c>
      <c r="B6" s="25" t="s">
        <v>62</v>
      </c>
      <c r="C6" s="26" t="s">
        <v>63</v>
      </c>
      <c r="D6" s="26" t="s">
        <v>105</v>
      </c>
      <c r="E6" s="27">
        <v>37986</v>
      </c>
      <c r="F6" s="26" t="s">
        <v>66</v>
      </c>
      <c r="G6" s="1">
        <v>60000</v>
      </c>
      <c r="H6" s="1">
        <v>0</v>
      </c>
      <c r="I6" s="1">
        <v>0</v>
      </c>
      <c r="J6" s="1">
        <v>60000</v>
      </c>
      <c r="K6" s="28" t="s">
        <v>10</v>
      </c>
      <c r="L6" s="28" t="s">
        <v>10</v>
      </c>
      <c r="M6" s="28" t="s">
        <v>10</v>
      </c>
      <c r="N6" s="28" t="s">
        <v>10</v>
      </c>
      <c r="O6" s="1">
        <v>1250</v>
      </c>
      <c r="P6" s="1">
        <v>0</v>
      </c>
      <c r="Q6" s="1">
        <v>0</v>
      </c>
      <c r="R6" s="1">
        <f aca="true" t="shared" si="0" ref="R6:R16">O6+P6+Q6</f>
        <v>1250</v>
      </c>
      <c r="S6" s="29">
        <f>R6/J6</f>
        <v>0.020833333333333332</v>
      </c>
      <c r="T6" s="29">
        <f aca="true" t="shared" si="1" ref="T6:T18">$B$46-S6</f>
        <v>0.9791666666666666</v>
      </c>
      <c r="U6" s="15">
        <f>J6-R6</f>
        <v>58750</v>
      </c>
      <c r="V6" s="18" t="s">
        <v>78</v>
      </c>
      <c r="W6" s="30"/>
      <c r="X6" s="30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2"/>
    </row>
    <row r="7" spans="1:165" s="33" customFormat="1" ht="22.5">
      <c r="A7" s="24" t="s">
        <v>93</v>
      </c>
      <c r="B7" s="25" t="s">
        <v>60</v>
      </c>
      <c r="C7" s="26" t="s">
        <v>61</v>
      </c>
      <c r="D7" s="26" t="s">
        <v>105</v>
      </c>
      <c r="E7" s="27">
        <v>37621</v>
      </c>
      <c r="F7" s="26" t="s">
        <v>67</v>
      </c>
      <c r="G7" s="1">
        <v>953820</v>
      </c>
      <c r="H7" s="1">
        <v>317940</v>
      </c>
      <c r="I7" s="1">
        <v>0</v>
      </c>
      <c r="J7" s="1">
        <v>1271760</v>
      </c>
      <c r="K7" s="28" t="s">
        <v>10</v>
      </c>
      <c r="L7" s="28" t="s">
        <v>10</v>
      </c>
      <c r="M7" s="28" t="s">
        <v>10</v>
      </c>
      <c r="N7" s="28" t="s">
        <v>10</v>
      </c>
      <c r="O7" s="1">
        <v>924814.3425000001</v>
      </c>
      <c r="P7" s="1">
        <v>308271.44750000007</v>
      </c>
      <c r="Q7" s="1">
        <v>0</v>
      </c>
      <c r="R7" s="1">
        <f t="shared" si="0"/>
        <v>1233085.7900000003</v>
      </c>
      <c r="S7" s="29">
        <f>R7/J7</f>
        <v>0.9695900091212181</v>
      </c>
      <c r="T7" s="29">
        <f t="shared" si="1"/>
        <v>0.030409990878781934</v>
      </c>
      <c r="U7" s="15">
        <f>J7-R7</f>
        <v>38674.20999999973</v>
      </c>
      <c r="V7" s="18" t="s">
        <v>90</v>
      </c>
      <c r="W7" s="30"/>
      <c r="X7" s="34"/>
      <c r="Y7" s="34"/>
      <c r="Z7" s="34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2"/>
    </row>
    <row r="8" spans="1:165" s="33" customFormat="1" ht="104.25" customHeight="1">
      <c r="A8" s="24" t="s">
        <v>94</v>
      </c>
      <c r="B8" s="25" t="s">
        <v>64</v>
      </c>
      <c r="C8" s="26" t="s">
        <v>65</v>
      </c>
      <c r="D8" s="26" t="s">
        <v>105</v>
      </c>
      <c r="E8" s="27">
        <v>38352</v>
      </c>
      <c r="F8" s="28" t="s">
        <v>10</v>
      </c>
      <c r="G8" s="1">
        <v>1450000</v>
      </c>
      <c r="H8" s="1">
        <v>0</v>
      </c>
      <c r="I8" s="1">
        <v>0</v>
      </c>
      <c r="J8" s="1">
        <v>1450000</v>
      </c>
      <c r="K8" s="28" t="s">
        <v>10</v>
      </c>
      <c r="L8" s="28" t="s">
        <v>10</v>
      </c>
      <c r="M8" s="28" t="s">
        <v>10</v>
      </c>
      <c r="N8" s="28" t="s">
        <v>10</v>
      </c>
      <c r="O8" s="1">
        <v>1229151.47</v>
      </c>
      <c r="P8" s="1">
        <v>0</v>
      </c>
      <c r="Q8" s="1">
        <v>0</v>
      </c>
      <c r="R8" s="1">
        <f t="shared" si="0"/>
        <v>1229151.47</v>
      </c>
      <c r="S8" s="29">
        <f>R8/J8</f>
        <v>0.8476906689655173</v>
      </c>
      <c r="T8" s="29">
        <f t="shared" si="1"/>
        <v>0.15230933103448274</v>
      </c>
      <c r="U8" s="15">
        <v>220848.53</v>
      </c>
      <c r="V8" s="18" t="s">
        <v>79</v>
      </c>
      <c r="W8" s="30"/>
      <c r="X8" s="30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2"/>
    </row>
    <row r="9" spans="1:165" s="33" customFormat="1" ht="27.75" customHeight="1">
      <c r="A9" s="24" t="s">
        <v>95</v>
      </c>
      <c r="B9" s="99" t="s">
        <v>72</v>
      </c>
      <c r="C9" s="26" t="s">
        <v>73</v>
      </c>
      <c r="D9" s="26" t="s">
        <v>105</v>
      </c>
      <c r="E9" s="27">
        <v>38352</v>
      </c>
      <c r="F9" s="26" t="s">
        <v>74</v>
      </c>
      <c r="G9" s="1">
        <v>3968366</v>
      </c>
      <c r="H9" s="1">
        <v>992092</v>
      </c>
      <c r="I9" s="1">
        <v>2976275</v>
      </c>
      <c r="J9" s="1">
        <v>7936732</v>
      </c>
      <c r="K9" s="28" t="s">
        <v>10</v>
      </c>
      <c r="L9" s="28" t="s">
        <v>10</v>
      </c>
      <c r="M9" s="28" t="s">
        <v>10</v>
      </c>
      <c r="N9" s="28" t="s">
        <v>10</v>
      </c>
      <c r="O9" s="1">
        <v>3967875.55</v>
      </c>
      <c r="P9" s="1">
        <v>991968.89</v>
      </c>
      <c r="Q9" s="1">
        <v>2975906.66</v>
      </c>
      <c r="R9" s="1">
        <f t="shared" si="0"/>
        <v>7935751.1</v>
      </c>
      <c r="S9" s="29">
        <f>R9/J9</f>
        <v>0.9998764100891904</v>
      </c>
      <c r="T9" s="29">
        <f t="shared" si="1"/>
        <v>0.00012358991080962944</v>
      </c>
      <c r="U9" s="15">
        <f>J9-R9</f>
        <v>980.9000000003725</v>
      </c>
      <c r="V9" s="18" t="s">
        <v>86</v>
      </c>
      <c r="W9" s="30"/>
      <c r="X9" s="30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2"/>
    </row>
    <row r="10" spans="1:165" s="33" customFormat="1" ht="22.5">
      <c r="A10" s="24" t="s">
        <v>96</v>
      </c>
      <c r="B10" s="25" t="s">
        <v>68</v>
      </c>
      <c r="C10" s="26" t="s">
        <v>69</v>
      </c>
      <c r="D10" s="26" t="s">
        <v>105</v>
      </c>
      <c r="E10" s="27">
        <v>39082</v>
      </c>
      <c r="F10" s="28" t="s">
        <v>10</v>
      </c>
      <c r="G10" s="1">
        <v>789750</v>
      </c>
      <c r="H10" s="1">
        <v>263250</v>
      </c>
      <c r="I10" s="1">
        <v>0</v>
      </c>
      <c r="J10" s="1">
        <v>1053000</v>
      </c>
      <c r="K10" s="1">
        <v>759000</v>
      </c>
      <c r="L10" s="1">
        <v>253000</v>
      </c>
      <c r="M10" s="1">
        <v>0</v>
      </c>
      <c r="N10" s="1">
        <v>1012000</v>
      </c>
      <c r="O10" s="1">
        <v>759000</v>
      </c>
      <c r="P10" s="1">
        <v>253000</v>
      </c>
      <c r="Q10" s="1">
        <v>0</v>
      </c>
      <c r="R10" s="1">
        <f t="shared" si="0"/>
        <v>1012000</v>
      </c>
      <c r="S10" s="29">
        <f>R10/N10</f>
        <v>1</v>
      </c>
      <c r="T10" s="29">
        <f t="shared" si="1"/>
        <v>0</v>
      </c>
      <c r="U10" s="15">
        <v>0</v>
      </c>
      <c r="V10" s="18" t="s">
        <v>76</v>
      </c>
      <c r="W10" s="30"/>
      <c r="X10" s="30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2"/>
    </row>
    <row r="11" spans="1:165" s="33" customFormat="1" ht="43.5" customHeight="1">
      <c r="A11" s="24" t="s">
        <v>97</v>
      </c>
      <c r="B11" s="25" t="s">
        <v>70</v>
      </c>
      <c r="C11" s="26" t="s">
        <v>71</v>
      </c>
      <c r="D11" s="26" t="s">
        <v>105</v>
      </c>
      <c r="E11" s="35">
        <v>38717</v>
      </c>
      <c r="F11" s="26" t="s">
        <v>57</v>
      </c>
      <c r="G11" s="1">
        <v>38566500</v>
      </c>
      <c r="H11" s="1">
        <v>12855500</v>
      </c>
      <c r="I11" s="1">
        <v>0</v>
      </c>
      <c r="J11" s="1">
        <f>I11+H11+G11</f>
        <v>51422000</v>
      </c>
      <c r="K11" s="1">
        <v>34674241</v>
      </c>
      <c r="L11" s="1">
        <v>11558081</v>
      </c>
      <c r="M11" s="1">
        <v>0</v>
      </c>
      <c r="N11" s="1">
        <f>M11+L11+K11</f>
        <v>46232322</v>
      </c>
      <c r="O11" s="1">
        <v>34660575.32999999</v>
      </c>
      <c r="P11" s="1">
        <v>11553525.480000002</v>
      </c>
      <c r="Q11" s="1">
        <v>0</v>
      </c>
      <c r="R11" s="1">
        <f t="shared" si="0"/>
        <v>46214100.809999995</v>
      </c>
      <c r="S11" s="36">
        <f>R11/N11</f>
        <v>0.9996058776801217</v>
      </c>
      <c r="T11" s="29">
        <f t="shared" si="1"/>
        <v>0.0003941223198783428</v>
      </c>
      <c r="U11" s="15">
        <f>N11-R11</f>
        <v>18221.190000005066</v>
      </c>
      <c r="V11" s="18" t="s">
        <v>77</v>
      </c>
      <c r="W11" s="30"/>
      <c r="X11" s="30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2"/>
    </row>
    <row r="12" spans="1:165" s="38" customFormat="1" ht="22.5">
      <c r="A12" s="24" t="s">
        <v>98</v>
      </c>
      <c r="B12" s="25" t="s">
        <v>19</v>
      </c>
      <c r="C12" s="26" t="s">
        <v>20</v>
      </c>
      <c r="D12" s="26" t="s">
        <v>105</v>
      </c>
      <c r="E12" s="27">
        <v>38717</v>
      </c>
      <c r="F12" s="26" t="s">
        <v>53</v>
      </c>
      <c r="G12" s="1">
        <v>5177100</v>
      </c>
      <c r="H12" s="1">
        <v>2588550</v>
      </c>
      <c r="I12" s="1">
        <v>2588550</v>
      </c>
      <c r="J12" s="1">
        <v>10354200</v>
      </c>
      <c r="K12" s="28" t="s">
        <v>10</v>
      </c>
      <c r="L12" s="28" t="s">
        <v>10</v>
      </c>
      <c r="M12" s="28" t="s">
        <v>10</v>
      </c>
      <c r="N12" s="28" t="s">
        <v>10</v>
      </c>
      <c r="O12" s="1">
        <v>5176666.47</v>
      </c>
      <c r="P12" s="1">
        <v>2588333.24</v>
      </c>
      <c r="Q12" s="1">
        <v>2588333.24</v>
      </c>
      <c r="R12" s="1">
        <f t="shared" si="0"/>
        <v>10353332.95</v>
      </c>
      <c r="S12" s="29">
        <f>R12/J12</f>
        <v>0.9999162610341696</v>
      </c>
      <c r="T12" s="29">
        <f t="shared" si="1"/>
        <v>8.373896583036E-05</v>
      </c>
      <c r="U12" s="15">
        <f>J12-R12</f>
        <v>867.0500000007451</v>
      </c>
      <c r="V12" s="18" t="s">
        <v>87</v>
      </c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7"/>
    </row>
    <row r="13" spans="1:165" s="33" customFormat="1" ht="63.75" customHeight="1">
      <c r="A13" s="24" t="s">
        <v>99</v>
      </c>
      <c r="B13" s="39" t="s">
        <v>15</v>
      </c>
      <c r="C13" s="26" t="s">
        <v>16</v>
      </c>
      <c r="D13" s="26" t="s">
        <v>105</v>
      </c>
      <c r="E13" s="40">
        <v>39082</v>
      </c>
      <c r="F13" s="41" t="s">
        <v>52</v>
      </c>
      <c r="G13" s="1">
        <v>615000</v>
      </c>
      <c r="H13" s="1">
        <v>205000</v>
      </c>
      <c r="I13" s="1">
        <v>0</v>
      </c>
      <c r="J13" s="1">
        <v>820000</v>
      </c>
      <c r="K13" s="1">
        <v>602544</v>
      </c>
      <c r="L13" s="1">
        <v>200848</v>
      </c>
      <c r="M13" s="1">
        <v>0</v>
      </c>
      <c r="N13" s="1">
        <v>803392</v>
      </c>
      <c r="O13" s="1">
        <v>534948.91</v>
      </c>
      <c r="P13" s="1">
        <v>178316.31</v>
      </c>
      <c r="Q13" s="1">
        <v>0</v>
      </c>
      <c r="R13" s="1">
        <f t="shared" si="0"/>
        <v>713265.22</v>
      </c>
      <c r="S13" s="29">
        <f>R13/N13</f>
        <v>0.887817180156138</v>
      </c>
      <c r="T13" s="29">
        <f t="shared" si="1"/>
        <v>0.11218281984386202</v>
      </c>
      <c r="U13" s="15">
        <f>N13-R13</f>
        <v>90126.78000000003</v>
      </c>
      <c r="V13" s="18" t="s">
        <v>80</v>
      </c>
      <c r="W13" s="30"/>
      <c r="X13" s="30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2"/>
    </row>
    <row r="14" spans="1:165" s="38" customFormat="1" ht="33.75">
      <c r="A14" s="24" t="s">
        <v>100</v>
      </c>
      <c r="B14" s="25" t="s">
        <v>17</v>
      </c>
      <c r="C14" s="26" t="s">
        <v>18</v>
      </c>
      <c r="D14" s="26" t="s">
        <v>105</v>
      </c>
      <c r="E14" s="35">
        <v>39082</v>
      </c>
      <c r="F14" s="26" t="s">
        <v>52</v>
      </c>
      <c r="G14" s="1">
        <v>1200000</v>
      </c>
      <c r="H14" s="1">
        <v>400000</v>
      </c>
      <c r="I14" s="1">
        <v>0</v>
      </c>
      <c r="J14" s="1">
        <v>1600000</v>
      </c>
      <c r="K14" s="28" t="s">
        <v>10</v>
      </c>
      <c r="L14" s="28" t="s">
        <v>10</v>
      </c>
      <c r="M14" s="28" t="s">
        <v>10</v>
      </c>
      <c r="N14" s="28" t="s">
        <v>10</v>
      </c>
      <c r="O14" s="1">
        <v>1151338.93</v>
      </c>
      <c r="P14" s="1">
        <v>383779.64</v>
      </c>
      <c r="Q14" s="1">
        <v>0</v>
      </c>
      <c r="R14" s="1">
        <f t="shared" si="0"/>
        <v>1535118.5699999998</v>
      </c>
      <c r="S14" s="36">
        <f>R14/J14</f>
        <v>0.9594491062499999</v>
      </c>
      <c r="T14" s="29">
        <f t="shared" si="1"/>
        <v>0.040550893750000094</v>
      </c>
      <c r="U14" s="15">
        <f>J14-R14</f>
        <v>64881.43000000017</v>
      </c>
      <c r="V14" s="18" t="s">
        <v>77</v>
      </c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7"/>
    </row>
    <row r="15" spans="1:165" s="33" customFormat="1" ht="22.5">
      <c r="A15" s="24" t="s">
        <v>101</v>
      </c>
      <c r="B15" s="39" t="s">
        <v>25</v>
      </c>
      <c r="C15" s="26" t="s">
        <v>26</v>
      </c>
      <c r="D15" s="26" t="s">
        <v>105</v>
      </c>
      <c r="E15" s="41" t="s">
        <v>57</v>
      </c>
      <c r="F15" s="41" t="s">
        <v>52</v>
      </c>
      <c r="G15" s="1">
        <v>6024881</v>
      </c>
      <c r="H15" s="1">
        <v>3073919</v>
      </c>
      <c r="I15" s="1">
        <v>3196876</v>
      </c>
      <c r="J15" s="1">
        <v>12295676</v>
      </c>
      <c r="K15" s="28" t="s">
        <v>10</v>
      </c>
      <c r="L15" s="28" t="s">
        <v>10</v>
      </c>
      <c r="M15" s="28" t="s">
        <v>10</v>
      </c>
      <c r="N15" s="28" t="s">
        <v>10</v>
      </c>
      <c r="O15" s="1">
        <v>6022431.240000001</v>
      </c>
      <c r="P15" s="1">
        <v>3072669.0075000003</v>
      </c>
      <c r="Q15" s="1">
        <v>3195575.7502</v>
      </c>
      <c r="R15" s="1">
        <f t="shared" si="0"/>
        <v>12290675.997700002</v>
      </c>
      <c r="S15" s="29">
        <f>R15/J15</f>
        <v>0.9995933527932911</v>
      </c>
      <c r="T15" s="29">
        <f t="shared" si="1"/>
        <v>0.00040664720670890997</v>
      </c>
      <c r="U15" s="15">
        <f>J15-R15</f>
        <v>5000.002299997956</v>
      </c>
      <c r="V15" s="18" t="s">
        <v>82</v>
      </c>
      <c r="W15" s="30"/>
      <c r="X15" s="30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2"/>
    </row>
    <row r="16" spans="1:165" s="33" customFormat="1" ht="33.75">
      <c r="A16" s="24" t="s">
        <v>102</v>
      </c>
      <c r="B16" s="39" t="s">
        <v>31</v>
      </c>
      <c r="C16" s="26" t="s">
        <v>32</v>
      </c>
      <c r="D16" s="26" t="s">
        <v>105</v>
      </c>
      <c r="E16" s="41" t="s">
        <v>53</v>
      </c>
      <c r="F16" s="41" t="s">
        <v>52</v>
      </c>
      <c r="G16" s="1">
        <v>6150000</v>
      </c>
      <c r="H16" s="1">
        <v>3075000</v>
      </c>
      <c r="I16" s="1">
        <v>3075000</v>
      </c>
      <c r="J16" s="1">
        <v>12300000</v>
      </c>
      <c r="K16" s="28" t="s">
        <v>10</v>
      </c>
      <c r="L16" s="28" t="s">
        <v>10</v>
      </c>
      <c r="M16" s="28" t="s">
        <v>10</v>
      </c>
      <c r="N16" s="28" t="s">
        <v>10</v>
      </c>
      <c r="O16" s="1">
        <v>6149754.06</v>
      </c>
      <c r="P16" s="1">
        <v>3074877.02</v>
      </c>
      <c r="Q16" s="1">
        <v>3074877.01</v>
      </c>
      <c r="R16" s="1">
        <f t="shared" si="0"/>
        <v>12299508.09</v>
      </c>
      <c r="S16" s="42">
        <f>R16/J16</f>
        <v>0.9999600073170731</v>
      </c>
      <c r="T16" s="43">
        <f t="shared" si="1"/>
        <v>3.9992682926870415E-05</v>
      </c>
      <c r="U16" s="15">
        <f>J16-R16</f>
        <v>491.910000000149</v>
      </c>
      <c r="V16" s="18" t="s">
        <v>85</v>
      </c>
      <c r="W16" s="30"/>
      <c r="X16" s="30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2"/>
    </row>
    <row r="17" spans="1:165" s="38" customFormat="1" ht="23.25" thickBot="1">
      <c r="A17" s="97" t="s">
        <v>116</v>
      </c>
      <c r="B17" s="25" t="s">
        <v>45</v>
      </c>
      <c r="C17" s="26" t="s">
        <v>46</v>
      </c>
      <c r="D17" s="26" t="s">
        <v>105</v>
      </c>
      <c r="E17" s="26" t="s">
        <v>57</v>
      </c>
      <c r="F17" s="26" t="s">
        <v>52</v>
      </c>
      <c r="G17" s="1">
        <v>27149200</v>
      </c>
      <c r="H17" s="1">
        <v>25060800</v>
      </c>
      <c r="I17" s="1">
        <v>0</v>
      </c>
      <c r="J17" s="1">
        <v>52210000</v>
      </c>
      <c r="K17" s="28" t="s">
        <v>10</v>
      </c>
      <c r="L17" s="28" t="s">
        <v>10</v>
      </c>
      <c r="M17" s="28" t="s">
        <v>10</v>
      </c>
      <c r="N17" s="28" t="s">
        <v>10</v>
      </c>
      <c r="O17" s="1">
        <v>27149200</v>
      </c>
      <c r="P17" s="1">
        <v>25060800</v>
      </c>
      <c r="Q17" s="1">
        <v>0</v>
      </c>
      <c r="R17" s="1">
        <f>O17+P17+Q17</f>
        <v>52210000</v>
      </c>
      <c r="S17" s="29">
        <f>R17/J17</f>
        <v>1</v>
      </c>
      <c r="T17" s="29">
        <f>$B$46-S17</f>
        <v>0</v>
      </c>
      <c r="U17" s="15">
        <v>0</v>
      </c>
      <c r="V17" s="18" t="s">
        <v>76</v>
      </c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7"/>
    </row>
    <row r="18" spans="1:166" s="4" customFormat="1" ht="18.75" customHeight="1" thickBot="1">
      <c r="A18" s="128" t="s">
        <v>111</v>
      </c>
      <c r="B18" s="129"/>
      <c r="C18" s="129"/>
      <c r="D18" s="129"/>
      <c r="E18" s="129"/>
      <c r="F18" s="130"/>
      <c r="G18" s="119">
        <f>J6+J7+J8+J9+N10+N11+J12+N13+J14+J15+J16+J17</f>
        <v>147526082</v>
      </c>
      <c r="H18" s="120"/>
      <c r="I18" s="120"/>
      <c r="J18" s="120"/>
      <c r="K18" s="120"/>
      <c r="L18" s="120"/>
      <c r="M18" s="120"/>
      <c r="N18" s="121"/>
      <c r="O18" s="53"/>
      <c r="P18" s="53"/>
      <c r="Q18" s="53"/>
      <c r="R18" s="54">
        <f>SUM(R6:R17)</f>
        <v>147027239.99769998</v>
      </c>
      <c r="S18" s="98">
        <f>R18/G18</f>
        <v>0.9966186182433827</v>
      </c>
      <c r="T18" s="55">
        <f t="shared" si="1"/>
        <v>0.0033813817566172855</v>
      </c>
      <c r="U18" s="56">
        <f>SUM(U6:U16)</f>
        <v>498842.00230000424</v>
      </c>
      <c r="V18" s="57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</row>
    <row r="19" spans="1:22" s="65" customFormat="1" ht="8.25" customHeight="1" thickBot="1">
      <c r="A19" s="74"/>
      <c r="B19" s="75"/>
      <c r="C19" s="75"/>
      <c r="D19" s="75"/>
      <c r="E19" s="75"/>
      <c r="F19" s="75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7"/>
      <c r="S19" s="78"/>
      <c r="T19" s="78"/>
      <c r="U19" s="79"/>
      <c r="V19" s="80"/>
    </row>
    <row r="20" spans="1:167" s="59" customFormat="1" ht="15" customHeight="1">
      <c r="A20" s="60" t="s">
        <v>112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91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</row>
    <row r="21" spans="1:165" s="33" customFormat="1" ht="22.5">
      <c r="A21" s="97" t="s">
        <v>92</v>
      </c>
      <c r="B21" s="39" t="s">
        <v>23</v>
      </c>
      <c r="C21" s="26" t="s">
        <v>24</v>
      </c>
      <c r="D21" s="26" t="s">
        <v>105</v>
      </c>
      <c r="E21" s="41" t="s">
        <v>56</v>
      </c>
      <c r="F21" s="41" t="s">
        <v>55</v>
      </c>
      <c r="G21" s="1">
        <v>5483525</v>
      </c>
      <c r="H21" s="1">
        <v>2741763</v>
      </c>
      <c r="I21" s="1">
        <v>2741762</v>
      </c>
      <c r="J21" s="1">
        <v>10967050</v>
      </c>
      <c r="K21" s="28" t="s">
        <v>10</v>
      </c>
      <c r="L21" s="28" t="s">
        <v>10</v>
      </c>
      <c r="M21" s="28" t="s">
        <v>10</v>
      </c>
      <c r="N21" s="28" t="s">
        <v>10</v>
      </c>
      <c r="O21" s="1">
        <v>5460650.87</v>
      </c>
      <c r="P21" s="1">
        <v>2730325.44</v>
      </c>
      <c r="Q21" s="1">
        <v>2730325.43</v>
      </c>
      <c r="R21" s="1">
        <f aca="true" t="shared" si="2" ref="R21:R28">O21+P21+Q21</f>
        <v>10921301.74</v>
      </c>
      <c r="S21" s="29">
        <f>R21/J21</f>
        <v>0.9958285719496127</v>
      </c>
      <c r="T21" s="29">
        <f aca="true" t="shared" si="3" ref="T21:T33">$B$46-S21</f>
        <v>0.0041714280503872825</v>
      </c>
      <c r="U21" s="15">
        <f>J21-R21</f>
        <v>45748.25999999978</v>
      </c>
      <c r="V21" s="18" t="s">
        <v>81</v>
      </c>
      <c r="W21" s="30"/>
      <c r="X21" s="30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2"/>
    </row>
    <row r="22" spans="1:165" s="33" customFormat="1" ht="33.75">
      <c r="A22" s="97" t="s">
        <v>93</v>
      </c>
      <c r="B22" s="39" t="s">
        <v>27</v>
      </c>
      <c r="C22" s="26" t="s">
        <v>28</v>
      </c>
      <c r="D22" s="26" t="s">
        <v>105</v>
      </c>
      <c r="E22" s="41" t="s">
        <v>53</v>
      </c>
      <c r="F22" s="41" t="s">
        <v>55</v>
      </c>
      <c r="G22" s="1">
        <v>16527000</v>
      </c>
      <c r="H22" s="1">
        <v>5902500</v>
      </c>
      <c r="I22" s="1">
        <v>1180500</v>
      </c>
      <c r="J22" s="1">
        <v>23610000</v>
      </c>
      <c r="K22" s="28" t="s">
        <v>10</v>
      </c>
      <c r="L22" s="28" t="s">
        <v>10</v>
      </c>
      <c r="M22" s="28" t="s">
        <v>10</v>
      </c>
      <c r="N22" s="28" t="s">
        <v>10</v>
      </c>
      <c r="O22" s="1">
        <v>16523419.499999998</v>
      </c>
      <c r="P22" s="1">
        <v>5901221.250000002</v>
      </c>
      <c r="Q22" s="1">
        <v>1180244.25</v>
      </c>
      <c r="R22" s="1">
        <f t="shared" si="2"/>
        <v>23604885</v>
      </c>
      <c r="S22" s="29">
        <f>R22/J22</f>
        <v>0.9997833545108005</v>
      </c>
      <c r="T22" s="29">
        <f t="shared" si="3"/>
        <v>0.00021664548919952953</v>
      </c>
      <c r="U22" s="15">
        <f>J22-R22</f>
        <v>5115</v>
      </c>
      <c r="V22" s="18" t="s">
        <v>83</v>
      </c>
      <c r="W22" s="30"/>
      <c r="X22" s="30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2"/>
    </row>
    <row r="23" spans="1:165" s="33" customFormat="1" ht="22.5">
      <c r="A23" s="97" t="s">
        <v>94</v>
      </c>
      <c r="B23" s="39" t="s">
        <v>29</v>
      </c>
      <c r="C23" s="26" t="s">
        <v>30</v>
      </c>
      <c r="D23" s="26" t="s">
        <v>105</v>
      </c>
      <c r="E23" s="41" t="s">
        <v>53</v>
      </c>
      <c r="F23" s="41" t="s">
        <v>55</v>
      </c>
      <c r="G23" s="1">
        <v>5260000</v>
      </c>
      <c r="H23" s="1">
        <v>2630000</v>
      </c>
      <c r="I23" s="1">
        <v>2630000</v>
      </c>
      <c r="J23" s="1">
        <v>10520000</v>
      </c>
      <c r="K23" s="28" t="s">
        <v>10</v>
      </c>
      <c r="L23" s="28" t="s">
        <v>10</v>
      </c>
      <c r="M23" s="28" t="s">
        <v>10</v>
      </c>
      <c r="N23" s="28" t="s">
        <v>10</v>
      </c>
      <c r="O23" s="1">
        <v>5259422.98</v>
      </c>
      <c r="P23" s="1">
        <v>2629711.48</v>
      </c>
      <c r="Q23" s="1">
        <v>2629711.48</v>
      </c>
      <c r="R23" s="1">
        <f t="shared" si="2"/>
        <v>10518845.940000001</v>
      </c>
      <c r="S23" s="29">
        <f>R23/J23</f>
        <v>0.9998902984790876</v>
      </c>
      <c r="T23" s="29">
        <f t="shared" si="3"/>
        <v>0.00010970152091238639</v>
      </c>
      <c r="U23" s="15">
        <f>J23-R23</f>
        <v>1154.059999998659</v>
      </c>
      <c r="V23" s="18" t="s">
        <v>89</v>
      </c>
      <c r="W23" s="30"/>
      <c r="X23" s="30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2"/>
    </row>
    <row r="24" spans="1:165" s="33" customFormat="1" ht="22.5">
      <c r="A24" s="97" t="s">
        <v>95</v>
      </c>
      <c r="B24" s="39" t="s">
        <v>43</v>
      </c>
      <c r="C24" s="26" t="s">
        <v>44</v>
      </c>
      <c r="D24" s="26" t="s">
        <v>105</v>
      </c>
      <c r="E24" s="41" t="s">
        <v>55</v>
      </c>
      <c r="F24" s="28" t="s">
        <v>10</v>
      </c>
      <c r="G24" s="1">
        <v>13163775</v>
      </c>
      <c r="H24" s="1">
        <v>4875250</v>
      </c>
      <c r="I24" s="1">
        <v>1461975</v>
      </c>
      <c r="J24" s="1">
        <v>19501000</v>
      </c>
      <c r="K24" s="28" t="s">
        <v>10</v>
      </c>
      <c r="L24" s="28" t="s">
        <v>10</v>
      </c>
      <c r="M24" s="28" t="s">
        <v>10</v>
      </c>
      <c r="N24" s="28" t="s">
        <v>10</v>
      </c>
      <c r="O24" s="1">
        <v>13163088.71</v>
      </c>
      <c r="P24" s="1">
        <v>4874995.83</v>
      </c>
      <c r="Q24" s="1">
        <v>1461898.77</v>
      </c>
      <c r="R24" s="1">
        <f t="shared" si="2"/>
        <v>19499983.31</v>
      </c>
      <c r="S24" s="29">
        <f>R24/J24</f>
        <v>0.9999478647248858</v>
      </c>
      <c r="T24" s="29">
        <f t="shared" si="3"/>
        <v>5.213527511416238E-05</v>
      </c>
      <c r="U24" s="15">
        <f>J24-R24</f>
        <v>1016.6900000013411</v>
      </c>
      <c r="V24" s="18" t="s">
        <v>77</v>
      </c>
      <c r="W24" s="30"/>
      <c r="X24" s="30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2"/>
    </row>
    <row r="25" spans="1:165" s="38" customFormat="1" ht="33.75">
      <c r="A25" s="97" t="s">
        <v>96</v>
      </c>
      <c r="B25" s="25" t="s">
        <v>49</v>
      </c>
      <c r="C25" s="26" t="s">
        <v>50</v>
      </c>
      <c r="D25" s="26" t="s">
        <v>105</v>
      </c>
      <c r="E25" s="26" t="s">
        <v>55</v>
      </c>
      <c r="F25" s="28" t="s">
        <v>10</v>
      </c>
      <c r="G25" s="1">
        <v>46744000</v>
      </c>
      <c r="H25" s="1">
        <v>46744000</v>
      </c>
      <c r="I25" s="1">
        <v>0</v>
      </c>
      <c r="J25" s="1">
        <v>93488000</v>
      </c>
      <c r="K25" s="1">
        <v>50636259</v>
      </c>
      <c r="L25" s="108">
        <f>N25-K25</f>
        <v>94823678</v>
      </c>
      <c r="M25" s="109"/>
      <c r="N25" s="1">
        <v>145459937</v>
      </c>
      <c r="O25" s="1">
        <v>50636259</v>
      </c>
      <c r="P25" s="108">
        <f>L25</f>
        <v>94823678</v>
      </c>
      <c r="Q25" s="109"/>
      <c r="R25" s="1">
        <f t="shared" si="2"/>
        <v>145459937</v>
      </c>
      <c r="S25" s="29">
        <f>R25/N25</f>
        <v>1</v>
      </c>
      <c r="T25" s="29">
        <f t="shared" si="3"/>
        <v>0</v>
      </c>
      <c r="U25" s="15">
        <v>0</v>
      </c>
      <c r="V25" s="18" t="s">
        <v>76</v>
      </c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7"/>
    </row>
    <row r="26" spans="1:165" s="33" customFormat="1" ht="33.75">
      <c r="A26" s="97" t="s">
        <v>97</v>
      </c>
      <c r="B26" s="39" t="s">
        <v>47</v>
      </c>
      <c r="C26" s="26" t="s">
        <v>48</v>
      </c>
      <c r="D26" s="26" t="s">
        <v>105</v>
      </c>
      <c r="E26" s="41" t="s">
        <v>53</v>
      </c>
      <c r="F26" s="41" t="s">
        <v>58</v>
      </c>
      <c r="G26" s="1">
        <v>58429500</v>
      </c>
      <c r="H26" s="1">
        <v>58429500</v>
      </c>
      <c r="I26" s="1">
        <v>0</v>
      </c>
      <c r="J26" s="1">
        <v>116859000</v>
      </c>
      <c r="K26" s="28" t="s">
        <v>10</v>
      </c>
      <c r="L26" s="28" t="s">
        <v>10</v>
      </c>
      <c r="M26" s="28" t="s">
        <v>10</v>
      </c>
      <c r="N26" s="28" t="s">
        <v>10</v>
      </c>
      <c r="O26" s="1">
        <v>58429500</v>
      </c>
      <c r="P26" s="1">
        <v>58429500</v>
      </c>
      <c r="Q26" s="1">
        <v>0</v>
      </c>
      <c r="R26" s="1">
        <f t="shared" si="2"/>
        <v>116859000</v>
      </c>
      <c r="S26" s="29">
        <f>R26/J26</f>
        <v>1</v>
      </c>
      <c r="T26" s="29">
        <f t="shared" si="3"/>
        <v>0</v>
      </c>
      <c r="U26" s="15">
        <v>0</v>
      </c>
      <c r="V26" s="18" t="s">
        <v>76</v>
      </c>
      <c r="W26" s="30"/>
      <c r="X26" s="30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2"/>
    </row>
    <row r="27" spans="1:165" s="33" customFormat="1" ht="89.25" customHeight="1">
      <c r="A27" s="97" t="s">
        <v>98</v>
      </c>
      <c r="B27" s="39" t="s">
        <v>13</v>
      </c>
      <c r="C27" s="26" t="s">
        <v>14</v>
      </c>
      <c r="D27" s="26" t="s">
        <v>105</v>
      </c>
      <c r="E27" s="40">
        <v>39082</v>
      </c>
      <c r="F27" s="41" t="s">
        <v>51</v>
      </c>
      <c r="G27" s="1">
        <v>4995000</v>
      </c>
      <c r="H27" s="1">
        <v>1665000</v>
      </c>
      <c r="I27" s="1">
        <v>0</v>
      </c>
      <c r="J27" s="1">
        <v>6660000</v>
      </c>
      <c r="K27" s="1">
        <v>4556811</v>
      </c>
      <c r="L27" s="1">
        <v>1518937</v>
      </c>
      <c r="M27" s="1">
        <v>0</v>
      </c>
      <c r="N27" s="1">
        <v>6075748</v>
      </c>
      <c r="O27" s="1">
        <v>4129468.49</v>
      </c>
      <c r="P27" s="1">
        <v>1376489.51</v>
      </c>
      <c r="Q27" s="1">
        <v>0</v>
      </c>
      <c r="R27" s="1">
        <f t="shared" si="2"/>
        <v>5505958</v>
      </c>
      <c r="S27" s="29">
        <f>R27/N27</f>
        <v>0.9062189544398483</v>
      </c>
      <c r="T27" s="29">
        <f t="shared" si="3"/>
        <v>0.09378104556015165</v>
      </c>
      <c r="U27" s="15">
        <f>N27-R27</f>
        <v>569790</v>
      </c>
      <c r="V27" s="18" t="s">
        <v>103</v>
      </c>
      <c r="W27" s="30"/>
      <c r="X27" s="30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2"/>
    </row>
    <row r="28" spans="1:165" s="33" customFormat="1" ht="22.5">
      <c r="A28" s="97" t="s">
        <v>99</v>
      </c>
      <c r="B28" s="39" t="s">
        <v>21</v>
      </c>
      <c r="C28" s="26" t="s">
        <v>22</v>
      </c>
      <c r="D28" s="26" t="s">
        <v>105</v>
      </c>
      <c r="E28" s="41" t="s">
        <v>56</v>
      </c>
      <c r="F28" s="41" t="s">
        <v>51</v>
      </c>
      <c r="G28" s="1">
        <v>4021850</v>
      </c>
      <c r="H28" s="1">
        <v>2010925</v>
      </c>
      <c r="I28" s="1">
        <v>2010925</v>
      </c>
      <c r="J28" s="1">
        <v>8043700</v>
      </c>
      <c r="K28" s="1">
        <v>4378976</v>
      </c>
      <c r="L28" s="1">
        <v>2483842</v>
      </c>
      <c r="M28" s="1">
        <v>1895134</v>
      </c>
      <c r="N28" s="1">
        <v>8757952</v>
      </c>
      <c r="O28" s="1">
        <v>4378117.49</v>
      </c>
      <c r="P28" s="1">
        <v>2483354.92</v>
      </c>
      <c r="Q28" s="1">
        <v>1894762.56</v>
      </c>
      <c r="R28" s="1">
        <f t="shared" si="2"/>
        <v>8756234.97</v>
      </c>
      <c r="S28" s="29">
        <f>R28/N28</f>
        <v>0.9998039461737174</v>
      </c>
      <c r="T28" s="29">
        <f t="shared" si="3"/>
        <v>0.00019605382628262724</v>
      </c>
      <c r="U28" s="15">
        <f>N28-R28</f>
        <v>1717.0299999993294</v>
      </c>
      <c r="V28" s="18" t="s">
        <v>77</v>
      </c>
      <c r="W28" s="30"/>
      <c r="X28" s="30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2"/>
    </row>
    <row r="29" spans="1:167" s="33" customFormat="1" ht="22.5">
      <c r="A29" s="97" t="s">
        <v>100</v>
      </c>
      <c r="B29" s="39" t="s">
        <v>33</v>
      </c>
      <c r="C29" s="26" t="s">
        <v>34</v>
      </c>
      <c r="D29" s="26" t="s">
        <v>105</v>
      </c>
      <c r="E29" s="41" t="s">
        <v>53</v>
      </c>
      <c r="F29" s="41" t="s">
        <v>54</v>
      </c>
      <c r="G29" s="1">
        <v>9804000</v>
      </c>
      <c r="H29" s="1">
        <v>4902000</v>
      </c>
      <c r="I29" s="1">
        <v>4902000</v>
      </c>
      <c r="J29" s="1">
        <v>19608000</v>
      </c>
      <c r="K29" s="28" t="s">
        <v>10</v>
      </c>
      <c r="L29" s="28" t="s">
        <v>10</v>
      </c>
      <c r="M29" s="28" t="s">
        <v>10</v>
      </c>
      <c r="N29" s="28" t="s">
        <v>10</v>
      </c>
      <c r="O29" s="1">
        <v>9804000</v>
      </c>
      <c r="P29" s="1">
        <v>4902000</v>
      </c>
      <c r="Q29" s="1">
        <v>4902000</v>
      </c>
      <c r="R29" s="1">
        <f aca="true" t="shared" si="4" ref="R29:R34">O29+P29+Q29</f>
        <v>19608000</v>
      </c>
      <c r="S29" s="29">
        <f aca="true" t="shared" si="5" ref="S29:S34">R29/J29</f>
        <v>1</v>
      </c>
      <c r="T29" s="29">
        <f t="shared" si="3"/>
        <v>0</v>
      </c>
      <c r="U29" s="15">
        <v>0</v>
      </c>
      <c r="V29" s="18" t="s">
        <v>76</v>
      </c>
      <c r="W29" s="30"/>
      <c r="X29" s="30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2"/>
    </row>
    <row r="30" spans="1:167" s="33" customFormat="1" ht="22.5">
      <c r="A30" s="97" t="s">
        <v>101</v>
      </c>
      <c r="B30" s="39" t="s">
        <v>35</v>
      </c>
      <c r="C30" s="26" t="s">
        <v>36</v>
      </c>
      <c r="D30" s="26" t="s">
        <v>105</v>
      </c>
      <c r="E30" s="41" t="s">
        <v>55</v>
      </c>
      <c r="F30" s="41" t="s">
        <v>54</v>
      </c>
      <c r="G30" s="1">
        <v>9697617</v>
      </c>
      <c r="H30" s="1">
        <v>4848809</v>
      </c>
      <c r="I30" s="1">
        <v>4848808</v>
      </c>
      <c r="J30" s="1">
        <v>19395234</v>
      </c>
      <c r="K30" s="28" t="s">
        <v>10</v>
      </c>
      <c r="L30" s="28" t="s">
        <v>10</v>
      </c>
      <c r="M30" s="28" t="s">
        <v>10</v>
      </c>
      <c r="N30" s="28" t="s">
        <v>10</v>
      </c>
      <c r="O30" s="1">
        <v>9697602</v>
      </c>
      <c r="P30" s="1">
        <v>4848801</v>
      </c>
      <c r="Q30" s="1">
        <v>4848801</v>
      </c>
      <c r="R30" s="1">
        <f t="shared" si="4"/>
        <v>19395204</v>
      </c>
      <c r="S30" s="43">
        <f t="shared" si="5"/>
        <v>0.9999984532282519</v>
      </c>
      <c r="T30" s="44">
        <f t="shared" si="3"/>
        <v>1.5467717481287835E-06</v>
      </c>
      <c r="U30" s="15">
        <f>J30-R30</f>
        <v>30</v>
      </c>
      <c r="V30" s="18" t="s">
        <v>77</v>
      </c>
      <c r="W30" s="30"/>
      <c r="X30" s="30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2"/>
    </row>
    <row r="31" spans="1:167" s="33" customFormat="1" ht="33.75">
      <c r="A31" s="97" t="s">
        <v>102</v>
      </c>
      <c r="B31" s="39" t="s">
        <v>37</v>
      </c>
      <c r="C31" s="26" t="s">
        <v>38</v>
      </c>
      <c r="D31" s="26" t="s">
        <v>105</v>
      </c>
      <c r="E31" s="41" t="s">
        <v>55</v>
      </c>
      <c r="F31" s="41" t="s">
        <v>54</v>
      </c>
      <c r="G31" s="1">
        <v>14387961</v>
      </c>
      <c r="H31" s="1">
        <v>5328875</v>
      </c>
      <c r="I31" s="1">
        <v>1598662</v>
      </c>
      <c r="J31" s="1">
        <v>21315498</v>
      </c>
      <c r="K31" s="28" t="s">
        <v>10</v>
      </c>
      <c r="L31" s="28" t="s">
        <v>10</v>
      </c>
      <c r="M31" s="28" t="s">
        <v>10</v>
      </c>
      <c r="N31" s="28" t="s">
        <v>10</v>
      </c>
      <c r="O31" s="1">
        <v>14376993.129999997</v>
      </c>
      <c r="P31" s="1">
        <v>5324812.27</v>
      </c>
      <c r="Q31" s="1">
        <v>1597443.68</v>
      </c>
      <c r="R31" s="1">
        <f t="shared" si="4"/>
        <v>21299249.08</v>
      </c>
      <c r="S31" s="29">
        <f t="shared" si="5"/>
        <v>0.9992376945638333</v>
      </c>
      <c r="T31" s="29">
        <f t="shared" si="3"/>
        <v>0.0007623054361667325</v>
      </c>
      <c r="U31" s="15">
        <f>J31-R31</f>
        <v>16248.920000001788</v>
      </c>
      <c r="V31" s="18" t="s">
        <v>88</v>
      </c>
      <c r="W31" s="30"/>
      <c r="X31" s="30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2"/>
    </row>
    <row r="32" spans="1:167" s="33" customFormat="1" ht="33.75">
      <c r="A32" s="97" t="s">
        <v>116</v>
      </c>
      <c r="B32" s="39" t="s">
        <v>39</v>
      </c>
      <c r="C32" s="26" t="s">
        <v>40</v>
      </c>
      <c r="D32" s="26" t="s">
        <v>105</v>
      </c>
      <c r="E32" s="41" t="s">
        <v>55</v>
      </c>
      <c r="F32" s="41" t="s">
        <v>54</v>
      </c>
      <c r="G32" s="1">
        <v>7974000</v>
      </c>
      <c r="H32" s="1">
        <v>3067000</v>
      </c>
      <c r="I32" s="1">
        <v>1227000</v>
      </c>
      <c r="J32" s="1">
        <v>12268000</v>
      </c>
      <c r="K32" s="28" t="s">
        <v>10</v>
      </c>
      <c r="L32" s="28" t="s">
        <v>10</v>
      </c>
      <c r="M32" s="28" t="s">
        <v>10</v>
      </c>
      <c r="N32" s="28" t="s">
        <v>10</v>
      </c>
      <c r="O32" s="1">
        <v>7973548.260000002</v>
      </c>
      <c r="P32" s="1">
        <v>3066826.25</v>
      </c>
      <c r="Q32" s="1">
        <v>1226930.49</v>
      </c>
      <c r="R32" s="1">
        <f t="shared" si="4"/>
        <v>12267305.000000002</v>
      </c>
      <c r="S32" s="29">
        <f t="shared" si="5"/>
        <v>0.9999433485490709</v>
      </c>
      <c r="T32" s="29">
        <f t="shared" si="3"/>
        <v>5.665145092914603E-05</v>
      </c>
      <c r="U32" s="15">
        <f>J32-R32</f>
        <v>694.9999999981374</v>
      </c>
      <c r="V32" s="18" t="s">
        <v>84</v>
      </c>
      <c r="W32" s="30"/>
      <c r="X32" s="30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2"/>
    </row>
    <row r="33" spans="1:167" s="33" customFormat="1" ht="22.5">
      <c r="A33" s="97" t="s">
        <v>117</v>
      </c>
      <c r="B33" s="45" t="s">
        <v>41</v>
      </c>
      <c r="C33" s="46" t="s">
        <v>42</v>
      </c>
      <c r="D33" s="26" t="s">
        <v>105</v>
      </c>
      <c r="E33" s="47" t="s">
        <v>55</v>
      </c>
      <c r="F33" s="47" t="s">
        <v>54</v>
      </c>
      <c r="G33" s="13">
        <v>6437294</v>
      </c>
      <c r="H33" s="13">
        <v>2926042</v>
      </c>
      <c r="I33" s="13">
        <v>2340835</v>
      </c>
      <c r="J33" s="13">
        <v>11704171</v>
      </c>
      <c r="K33" s="14" t="s">
        <v>10</v>
      </c>
      <c r="L33" s="14" t="s">
        <v>10</v>
      </c>
      <c r="M33" s="14" t="s">
        <v>10</v>
      </c>
      <c r="N33" s="14" t="s">
        <v>10</v>
      </c>
      <c r="O33" s="13">
        <v>6437294</v>
      </c>
      <c r="P33" s="13">
        <v>2926042</v>
      </c>
      <c r="Q33" s="13">
        <v>2340835</v>
      </c>
      <c r="R33" s="13">
        <f t="shared" si="4"/>
        <v>11704171</v>
      </c>
      <c r="S33" s="48">
        <f t="shared" si="5"/>
        <v>1</v>
      </c>
      <c r="T33" s="48">
        <f t="shared" si="3"/>
        <v>0</v>
      </c>
      <c r="U33" s="16">
        <v>0</v>
      </c>
      <c r="V33" s="23" t="s">
        <v>76</v>
      </c>
      <c r="W33" s="30"/>
      <c r="X33" s="30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2"/>
    </row>
    <row r="34" spans="1:25" s="52" customFormat="1" ht="63.75" customHeight="1" thickBot="1">
      <c r="A34" s="97" t="s">
        <v>118</v>
      </c>
      <c r="B34" s="49" t="s">
        <v>5</v>
      </c>
      <c r="C34" s="50" t="s">
        <v>6</v>
      </c>
      <c r="D34" s="50" t="s">
        <v>106</v>
      </c>
      <c r="E34" s="51">
        <v>40178</v>
      </c>
      <c r="F34" s="14" t="s">
        <v>10</v>
      </c>
      <c r="G34" s="13">
        <v>66093840</v>
      </c>
      <c r="H34" s="13">
        <v>23222160</v>
      </c>
      <c r="I34" s="13">
        <v>0</v>
      </c>
      <c r="J34" s="13">
        <v>89316000</v>
      </c>
      <c r="K34" s="14" t="s">
        <v>10</v>
      </c>
      <c r="L34" s="14" t="s">
        <v>10</v>
      </c>
      <c r="M34" s="14" t="s">
        <v>10</v>
      </c>
      <c r="N34" s="14" t="s">
        <v>10</v>
      </c>
      <c r="O34" s="13">
        <v>66093840.00999999</v>
      </c>
      <c r="P34" s="13">
        <v>23222159.99</v>
      </c>
      <c r="Q34" s="13">
        <v>0</v>
      </c>
      <c r="R34" s="13">
        <f t="shared" si="4"/>
        <v>89315999.99999999</v>
      </c>
      <c r="S34" s="48">
        <f t="shared" si="5"/>
        <v>0.9999999999999998</v>
      </c>
      <c r="T34" s="48">
        <f>B46-S34</f>
        <v>0</v>
      </c>
      <c r="U34" s="16">
        <v>0</v>
      </c>
      <c r="V34" s="19" t="s">
        <v>76</v>
      </c>
      <c r="W34" s="30"/>
      <c r="X34" s="30"/>
      <c r="Y34" s="30"/>
    </row>
    <row r="35" spans="1:167" s="59" customFormat="1" ht="15" customHeight="1" thickBot="1">
      <c r="A35" s="60" t="s">
        <v>110</v>
      </c>
      <c r="B35" s="61"/>
      <c r="C35" s="61"/>
      <c r="D35" s="61"/>
      <c r="E35" s="61"/>
      <c r="F35" s="61"/>
      <c r="G35" s="92"/>
      <c r="H35" s="116">
        <f>J21+J22+J23+J24+N25+J26+N27+N28+J29+J30+J31+J32+J33+J34</f>
        <v>515357590</v>
      </c>
      <c r="I35" s="116"/>
      <c r="J35" s="116"/>
      <c r="K35" s="116"/>
      <c r="L35" s="116"/>
      <c r="M35" s="116"/>
      <c r="N35" s="116"/>
      <c r="O35" s="61"/>
      <c r="P35" s="61"/>
      <c r="Q35" s="61"/>
      <c r="R35" s="92">
        <f>SUM(R21:R34)</f>
        <v>514716075.04</v>
      </c>
      <c r="S35" s="93">
        <f>R35/H35</f>
        <v>0.9987552042068499</v>
      </c>
      <c r="T35" s="93">
        <f>$B$46-S35</f>
        <v>0.0012447957931500664</v>
      </c>
      <c r="U35" s="94">
        <f>SUM(U21:U34)</f>
        <v>641514.959999999</v>
      </c>
      <c r="V35" s="91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8"/>
      <c r="EO35" s="58"/>
      <c r="EP35" s="58"/>
      <c r="EQ35" s="58"/>
      <c r="ER35" s="58"/>
      <c r="ES35" s="58"/>
      <c r="ET35" s="58"/>
      <c r="EU35" s="58"/>
      <c r="EV35" s="58"/>
      <c r="EW35" s="58"/>
      <c r="EX35" s="58"/>
      <c r="EY35" s="58"/>
      <c r="EZ35" s="58"/>
      <c r="FA35" s="58"/>
      <c r="FB35" s="58"/>
      <c r="FC35" s="58"/>
      <c r="FD35" s="58"/>
      <c r="FE35" s="58"/>
      <c r="FF35" s="58"/>
      <c r="FG35" s="58"/>
      <c r="FH35" s="58"/>
      <c r="FI35" s="58"/>
      <c r="FJ35" s="58"/>
      <c r="FK35" s="58"/>
    </row>
    <row r="36" spans="1:22" s="65" customFormat="1" ht="15.75" customHeight="1" thickBot="1">
      <c r="A36" s="87"/>
      <c r="B36" s="87"/>
      <c r="C36" s="62"/>
      <c r="D36" s="62"/>
      <c r="E36" s="62"/>
      <c r="F36" s="62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88"/>
      <c r="S36" s="64"/>
      <c r="T36" s="64"/>
      <c r="U36" s="89"/>
      <c r="V36" s="90"/>
    </row>
    <row r="37" spans="1:166" s="72" customFormat="1" ht="18.75" customHeight="1" thickBot="1">
      <c r="A37" s="110" t="s">
        <v>115</v>
      </c>
      <c r="B37" s="111"/>
      <c r="C37" s="111"/>
      <c r="D37" s="66"/>
      <c r="E37" s="66"/>
      <c r="F37" s="66"/>
      <c r="G37" s="104">
        <f>G18+H35</f>
        <v>662883672</v>
      </c>
      <c r="H37" s="104"/>
      <c r="I37" s="104"/>
      <c r="J37" s="104"/>
      <c r="K37" s="104"/>
      <c r="L37" s="104"/>
      <c r="M37" s="104"/>
      <c r="N37" s="105"/>
      <c r="O37" s="67"/>
      <c r="P37" s="67"/>
      <c r="Q37" s="67"/>
      <c r="R37" s="68">
        <f>R18+R35</f>
        <v>661743315.0376999</v>
      </c>
      <c r="S37" s="95">
        <f>R37/G37</f>
        <v>0.9982797027435304</v>
      </c>
      <c r="T37" s="69">
        <f>$B$46-S37</f>
        <v>0.001720297256469605</v>
      </c>
      <c r="U37" s="70">
        <f>U18+U35</f>
        <v>1140356.9623000033</v>
      </c>
      <c r="V37" s="71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3"/>
      <c r="EF37" s="73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3"/>
      <c r="EU37" s="73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3"/>
      <c r="FJ37" s="73"/>
    </row>
    <row r="38" spans="1:166" s="4" customFormat="1" ht="15">
      <c r="A38" s="3" t="s">
        <v>59</v>
      </c>
      <c r="B38" s="5"/>
      <c r="C38" s="6"/>
      <c r="D38" s="6"/>
      <c r="E38" s="7"/>
      <c r="F38" s="7"/>
      <c r="G38" s="8"/>
      <c r="H38" s="8"/>
      <c r="I38" s="8"/>
      <c r="J38" s="8"/>
      <c r="K38" s="9"/>
      <c r="L38" s="9"/>
      <c r="M38" s="9"/>
      <c r="O38" s="8"/>
      <c r="P38" s="8"/>
      <c r="Q38" s="8"/>
      <c r="R38" s="10"/>
      <c r="S38" s="96"/>
      <c r="T38" s="11"/>
      <c r="U38" s="17"/>
      <c r="V38" s="1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</row>
    <row r="39" spans="2:24" ht="12.75">
      <c r="B39" s="3"/>
      <c r="U39" s="17"/>
      <c r="W39" s="4"/>
      <c r="X39" s="4"/>
    </row>
    <row r="42" spans="2:21" ht="18">
      <c r="B42" s="20"/>
      <c r="C42" s="20"/>
      <c r="D42" s="20"/>
      <c r="U42" s="4"/>
    </row>
    <row r="43" spans="2:4" ht="18">
      <c r="B43" s="20"/>
      <c r="C43" s="20"/>
      <c r="D43" s="20"/>
    </row>
    <row r="44" spans="2:4" ht="18">
      <c r="B44" s="20"/>
      <c r="C44" s="20"/>
      <c r="D44" s="20"/>
    </row>
    <row r="45" spans="2:4" ht="18">
      <c r="B45" s="20"/>
      <c r="C45" s="20"/>
      <c r="D45" s="20"/>
    </row>
    <row r="46" spans="2:4" ht="12.75">
      <c r="B46" s="21">
        <v>1</v>
      </c>
      <c r="C46" s="22"/>
      <c r="D46" s="22"/>
    </row>
  </sheetData>
  <sheetProtection/>
  <mergeCells count="21">
    <mergeCell ref="B2:B3"/>
    <mergeCell ref="O2:R2"/>
    <mergeCell ref="H35:N35"/>
    <mergeCell ref="A2:A3"/>
    <mergeCell ref="G18:N18"/>
    <mergeCell ref="P25:Q25"/>
    <mergeCell ref="G2:J2"/>
    <mergeCell ref="K2:N2"/>
    <mergeCell ref="D2:D3"/>
    <mergeCell ref="A18:F18"/>
    <mergeCell ref="C2:C3"/>
    <mergeCell ref="A5:V5"/>
    <mergeCell ref="G37:N37"/>
    <mergeCell ref="S2:S3"/>
    <mergeCell ref="E2:E3"/>
    <mergeCell ref="F2:F3"/>
    <mergeCell ref="L25:M25"/>
    <mergeCell ref="A37:C37"/>
    <mergeCell ref="V2:V3"/>
    <mergeCell ref="T2:T3"/>
    <mergeCell ref="U2:U3"/>
  </mergeCells>
  <printOptions/>
  <pageMargins left="0.3937007874015748" right="0.3937007874015748" top="0.2755905511811024" bottom="0.3937007874015748" header="0.15748031496062992" footer="0.5118110236220472"/>
  <pageSetup fitToHeight="1" fitToWidth="1" horizontalDpi="600" verticalDpi="600" orientation="landscape" paperSize="8" scale="36" r:id="rId1"/>
  <headerFooter alignWithMargins="0">
    <oddHeader>&amp;LPríloha č. 3&amp;CPrehľad projektov ISPA/KF a KF, ktorých fyzická a finančná implementácia bola ukončená k 31.12.2009</oddHeader>
    <oddFooter>&amp;R&amp;D</oddFooter>
  </headerFooter>
  <colBreaks count="1" manualBreakCount="1">
    <brk id="14" max="17" man="1"/>
  </colBreaks>
  <ignoredErrors>
    <ignoredError sqref="U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lantalicova</dc:creator>
  <cp:keywords/>
  <dc:description/>
  <cp:lastModifiedBy>kutyova</cp:lastModifiedBy>
  <cp:lastPrinted>2010-08-19T08:16:49Z</cp:lastPrinted>
  <dcterms:created xsi:type="dcterms:W3CDTF">2009-10-07T08:35:34Z</dcterms:created>
  <dcterms:modified xsi:type="dcterms:W3CDTF">2010-08-19T08:17:36Z</dcterms:modified>
  <cp:category/>
  <cp:version/>
  <cp:contentType/>
  <cp:contentStatus/>
</cp:coreProperties>
</file>