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sumár 3. vlna" sheetId="1" r:id="rId1"/>
  </sheets>
  <definedNames/>
  <calcPr fullCalcOnLoad="1"/>
</workbook>
</file>

<file path=xl/sharedStrings.xml><?xml version="1.0" encoding="utf-8"?>
<sst xmlns="http://schemas.openxmlformats.org/spreadsheetml/2006/main" count="171" uniqueCount="114">
  <si>
    <t>kraj</t>
  </si>
  <si>
    <t>obvod</t>
  </si>
  <si>
    <t>okres</t>
  </si>
  <si>
    <t>BA I.</t>
  </si>
  <si>
    <t>BA II.</t>
  </si>
  <si>
    <t>BA III.</t>
  </si>
  <si>
    <t>BA IV.</t>
  </si>
  <si>
    <t>BA V.</t>
  </si>
  <si>
    <t xml:space="preserve">Malacky </t>
  </si>
  <si>
    <t>Pezinok</t>
  </si>
  <si>
    <t>Senec</t>
  </si>
  <si>
    <t>Bratislavský</t>
  </si>
  <si>
    <t>Bratislava</t>
  </si>
  <si>
    <t>Malacky</t>
  </si>
  <si>
    <t>Trnavský</t>
  </si>
  <si>
    <t>Dunajská Streda</t>
  </si>
  <si>
    <t>Galanta</t>
  </si>
  <si>
    <t>Hlohovec</t>
  </si>
  <si>
    <t>Piešťany</t>
  </si>
  <si>
    <t>Senica</t>
  </si>
  <si>
    <t>Skalica</t>
  </si>
  <si>
    <t>Trnava</t>
  </si>
  <si>
    <t>Trenčiansky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</si>
  <si>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</si>
  <si>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</si>
  <si>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</si>
  <si>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</si>
  <si>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</si>
  <si>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</si>
  <si>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</si>
  <si>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</si>
  <si>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</si>
  <si>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Komárno</t>
  </si>
  <si>
    <t>Levice</t>
  </si>
  <si>
    <t>Nitra</t>
  </si>
  <si>
    <t>Nové Zámky</t>
  </si>
  <si>
    <t>Šaľa</t>
  </si>
  <si>
    <t>Topoľčany</t>
  </si>
  <si>
    <t>Zlaté Moravce</t>
  </si>
  <si>
    <t>Nitriansky</t>
  </si>
  <si>
    <t>Štúrovo</t>
  </si>
  <si>
    <t>počet postihnutých</t>
  </si>
  <si>
    <t>obcí</t>
  </si>
  <si>
    <t>domácností</t>
  </si>
  <si>
    <t>kat.I.</t>
  </si>
  <si>
    <t>kat.II.</t>
  </si>
  <si>
    <t>kat.III.</t>
  </si>
  <si>
    <t>Bytča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</si>
  <si>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</si>
  <si>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</si>
  <si>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</si>
  <si>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</si>
  <si>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</si>
  <si>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</si>
  <si>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</si>
  <si>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</si>
  <si>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</si>
  <si>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Žilinský</t>
  </si>
  <si>
    <t>Čadca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</si>
  <si>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</si>
  <si>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</si>
  <si>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</si>
  <si>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</si>
  <si>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</si>
  <si>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</si>
  <si>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</si>
  <si>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</si>
  <si>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</si>
  <si>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</si>
  <si>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</si>
  <si>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</si>
  <si>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</si>
  <si>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Banskobystrický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</si>
  <si>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</si>
  <si>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</si>
  <si>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</si>
  <si>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</si>
  <si>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</si>
  <si>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</si>
  <si>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</si>
  <si>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</si>
  <si>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</si>
  <si>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</si>
  <si>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</si>
  <si>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</si>
  <si>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</si>
  <si>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Prešovský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</si>
  <si>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</si>
  <si>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</si>
  <si>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</si>
  <si>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</si>
  <si>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</si>
  <si>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</si>
  <si>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</si>
  <si>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</si>
  <si>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</si>
  <si>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</si>
  <si>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</si>
  <si>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Košice</t>
  </si>
  <si>
    <t>Košický</t>
  </si>
  <si>
    <t>€</t>
  </si>
  <si>
    <t>sumár</t>
  </si>
  <si>
    <t>poškodené nebytové priestory</t>
  </si>
  <si>
    <t>poškodené bytové priestory</t>
  </si>
  <si>
    <t>zrútené bytové priestory</t>
  </si>
  <si>
    <t>počet obcí</t>
  </si>
  <si>
    <t>počet domácností</t>
  </si>
  <si>
    <t xml:space="preserve">Poskytnutie finančných prostriedkov z rezervy predsedu vlády SR s účelovým určením na finančnú pomoc pre fyzické osoby postihnuté povodňami na území SR </t>
  </si>
  <si>
    <t>kat.IV.</t>
  </si>
  <si>
    <t>kat.V.</t>
  </si>
  <si>
    <t>doplatky</t>
  </si>
  <si>
    <t>V Bratislave, dňa 27.júla 2010</t>
  </si>
  <si>
    <t>Sumár spolu</t>
  </si>
  <si>
    <t>Zoznam č. 3 - III. etapa odškodnení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</si>
</sst>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#,##0.00\ [$€-1]"/>
    <numFmt numFmtId="176" formatCode="#,##0\ [$€-1];[Red]\-#,##0\ [$€-1]"/>
    <numFmt numFmtId="177" formatCode="0.E+00"/>
    <numFmt numFmtId="178" formatCode="#,##0\ _S_k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75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Border="1" applyAlignment="1">
      <alignment horizontal="left"/>
    </xf>
    <xf numFmtId="17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178" fontId="5" fillId="0" borderId="0" xfId="0" applyNumberFormat="1" applyFont="1" applyAlignment="1">
      <alignment horizontal="left"/>
    </xf>
    <xf numFmtId="0" fontId="0" fillId="2" borderId="11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175" fontId="0" fillId="0" borderId="6" xfId="0" applyNumberFormat="1" applyBorder="1" applyAlignment="1">
      <alignment horizontal="right"/>
    </xf>
    <xf numFmtId="0" fontId="0" fillId="0" borderId="25" xfId="0" applyBorder="1" applyAlignment="1">
      <alignment horizontal="right"/>
    </xf>
    <xf numFmtId="175" fontId="0" fillId="0" borderId="26" xfId="0" applyNumberFormat="1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 wrapText="1"/>
    </xf>
    <xf numFmtId="175" fontId="0" fillId="0" borderId="29" xfId="0" applyNumberFormat="1" applyBorder="1" applyAlignment="1">
      <alignment horizontal="right"/>
    </xf>
    <xf numFmtId="175" fontId="0" fillId="0" borderId="3" xfId="0" applyNumberFormat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30" xfId="0" applyBorder="1" applyAlignment="1">
      <alignment horizontal="right"/>
    </xf>
    <xf numFmtId="175" fontId="0" fillId="0" borderId="12" xfId="0" applyNumberFormat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0" fillId="2" borderId="32" xfId="0" applyFill="1" applyBorder="1" applyAlignment="1">
      <alignment horizontal="right"/>
    </xf>
    <xf numFmtId="175" fontId="0" fillId="2" borderId="33" xfId="0" applyNumberFormat="1" applyFill="1" applyBorder="1" applyAlignment="1">
      <alignment horizontal="right"/>
    </xf>
    <xf numFmtId="0" fontId="0" fillId="2" borderId="27" xfId="0" applyFill="1" applyBorder="1" applyAlignment="1">
      <alignment horizontal="right"/>
    </xf>
    <xf numFmtId="175" fontId="0" fillId="2" borderId="26" xfId="0" applyNumberFormat="1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175" fontId="0" fillId="2" borderId="5" xfId="0" applyNumberFormat="1" applyFill="1" applyBorder="1" applyAlignment="1">
      <alignment horizontal="right"/>
    </xf>
    <xf numFmtId="0" fontId="0" fillId="2" borderId="28" xfId="0" applyFill="1" applyBorder="1" applyAlignment="1">
      <alignment horizontal="right"/>
    </xf>
    <xf numFmtId="175" fontId="0" fillId="2" borderId="3" xfId="0" applyNumberFormat="1" applyFill="1" applyBorder="1" applyAlignment="1">
      <alignment horizontal="right"/>
    </xf>
    <xf numFmtId="0" fontId="0" fillId="2" borderId="25" xfId="0" applyFill="1" applyBorder="1" applyAlignment="1">
      <alignment horizontal="right"/>
    </xf>
    <xf numFmtId="175" fontId="0" fillId="2" borderId="6" xfId="0" applyNumberFormat="1" applyFill="1" applyBorder="1" applyAlignment="1">
      <alignment horizontal="right"/>
    </xf>
    <xf numFmtId="0" fontId="0" fillId="2" borderId="30" xfId="0" applyFill="1" applyBorder="1" applyAlignment="1">
      <alignment horizontal="right"/>
    </xf>
    <xf numFmtId="175" fontId="0" fillId="2" borderId="12" xfId="0" applyNumberFormat="1" applyFill="1" applyBorder="1" applyAlignment="1">
      <alignment horizontal="right"/>
    </xf>
    <xf numFmtId="0" fontId="0" fillId="3" borderId="25" xfId="0" applyFill="1" applyBorder="1" applyAlignment="1">
      <alignment horizontal="right"/>
    </xf>
    <xf numFmtId="0" fontId="0" fillId="0" borderId="34" xfId="0" applyBorder="1" applyAlignment="1">
      <alignment horizontal="right"/>
    </xf>
    <xf numFmtId="175" fontId="0" fillId="0" borderId="2" xfId="0" applyNumberFormat="1" applyBorder="1" applyAlignment="1">
      <alignment horizontal="right"/>
    </xf>
    <xf numFmtId="0" fontId="0" fillId="2" borderId="34" xfId="0" applyFill="1" applyBorder="1" applyAlignment="1">
      <alignment horizontal="right"/>
    </xf>
    <xf numFmtId="175" fontId="0" fillId="2" borderId="2" xfId="0" applyNumberFormat="1" applyFill="1" applyBorder="1" applyAlignment="1">
      <alignment horizontal="right"/>
    </xf>
    <xf numFmtId="0" fontId="0" fillId="2" borderId="28" xfId="0" applyFill="1" applyBorder="1" applyAlignment="1">
      <alignment horizontal="right" wrapText="1"/>
    </xf>
    <xf numFmtId="0" fontId="0" fillId="2" borderId="25" xfId="0" applyFill="1" applyBorder="1" applyAlignment="1">
      <alignment horizontal="right" wrapText="1"/>
    </xf>
    <xf numFmtId="0" fontId="0" fillId="0" borderId="34" xfId="0" applyBorder="1" applyAlignment="1">
      <alignment horizontal="right" wrapText="1"/>
    </xf>
    <xf numFmtId="0" fontId="0" fillId="2" borderId="34" xfId="0" applyFill="1" applyBorder="1" applyAlignment="1">
      <alignment horizontal="right" wrapText="1"/>
    </xf>
    <xf numFmtId="175" fontId="0" fillId="2" borderId="35" xfId="0" applyNumberFormat="1" applyFill="1" applyBorder="1" applyAlignment="1">
      <alignment horizontal="right"/>
    </xf>
    <xf numFmtId="0" fontId="0" fillId="2" borderId="36" xfId="0" applyFill="1" applyBorder="1" applyAlignment="1">
      <alignment horizontal="right"/>
    </xf>
    <xf numFmtId="175" fontId="2" fillId="2" borderId="2" xfId="0" applyNumberFormat="1" applyFont="1" applyFill="1" applyBorder="1" applyAlignment="1">
      <alignment horizontal="right" vertical="center" textRotation="90"/>
    </xf>
    <xf numFmtId="0" fontId="0" fillId="2" borderId="37" xfId="0" applyFill="1" applyBorder="1" applyAlignment="1">
      <alignment horizontal="right" wrapText="1"/>
    </xf>
    <xf numFmtId="175" fontId="2" fillId="2" borderId="3" xfId="0" applyNumberFormat="1" applyFont="1" applyFill="1" applyBorder="1" applyAlignment="1">
      <alignment horizontal="right" vertical="center" textRotation="90"/>
    </xf>
    <xf numFmtId="0" fontId="0" fillId="2" borderId="30" xfId="0" applyFill="1" applyBorder="1" applyAlignment="1">
      <alignment horizontal="right" wrapText="1"/>
    </xf>
    <xf numFmtId="0" fontId="0" fillId="2" borderId="38" xfId="0" applyFill="1" applyBorder="1" applyAlignment="1">
      <alignment horizontal="right"/>
    </xf>
    <xf numFmtId="175" fontId="2" fillId="2" borderId="12" xfId="0" applyNumberFormat="1" applyFont="1" applyFill="1" applyBorder="1" applyAlignment="1">
      <alignment horizontal="right" vertical="center" textRotation="90"/>
    </xf>
    <xf numFmtId="0" fontId="0" fillId="3" borderId="27" xfId="0" applyFill="1" applyBorder="1" applyAlignment="1">
      <alignment horizontal="right" wrapText="1"/>
    </xf>
    <xf numFmtId="0" fontId="0" fillId="3" borderId="28" xfId="0" applyFill="1" applyBorder="1" applyAlignment="1">
      <alignment horizontal="right" wrapText="1"/>
    </xf>
    <xf numFmtId="0" fontId="0" fillId="0" borderId="30" xfId="0" applyBorder="1" applyAlignment="1">
      <alignment horizontal="right" wrapText="1"/>
    </xf>
    <xf numFmtId="0" fontId="0" fillId="4" borderId="28" xfId="0" applyFill="1" applyBorder="1" applyAlignment="1">
      <alignment horizontal="right" wrapText="1"/>
    </xf>
    <xf numFmtId="175" fontId="0" fillId="2" borderId="29" xfId="0" applyNumberFormat="1" applyFill="1" applyBorder="1" applyAlignment="1">
      <alignment horizontal="right"/>
    </xf>
    <xf numFmtId="175" fontId="0" fillId="2" borderId="39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175" fontId="2" fillId="0" borderId="0" xfId="0" applyNumberFormat="1" applyFont="1" applyAlignment="1">
      <alignment horizontal="right"/>
    </xf>
    <xf numFmtId="0" fontId="0" fillId="3" borderId="28" xfId="0" applyFill="1" applyBorder="1" applyAlignment="1">
      <alignment horizontal="right"/>
    </xf>
    <xf numFmtId="0" fontId="0" fillId="2" borderId="37" xfId="0" applyFill="1" applyBorder="1" applyAlignment="1">
      <alignment horizontal="right"/>
    </xf>
    <xf numFmtId="0" fontId="0" fillId="0" borderId="37" xfId="0" applyBorder="1" applyAlignment="1">
      <alignment horizontal="right" wrapText="1"/>
    </xf>
    <xf numFmtId="0" fontId="0" fillId="0" borderId="40" xfId="0" applyBorder="1" applyAlignment="1">
      <alignment horizontal="right" wrapText="1"/>
    </xf>
    <xf numFmtId="0" fontId="0" fillId="4" borderId="27" xfId="0" applyFill="1" applyBorder="1" applyAlignment="1">
      <alignment horizontal="right" wrapText="1"/>
    </xf>
    <xf numFmtId="175" fontId="0" fillId="3" borderId="29" xfId="0" applyNumberFormat="1" applyFill="1" applyBorder="1" applyAlignment="1">
      <alignment horizontal="right"/>
    </xf>
    <xf numFmtId="175" fontId="0" fillId="3" borderId="39" xfId="0" applyNumberFormat="1" applyFill="1" applyBorder="1" applyAlignment="1">
      <alignment horizontal="right"/>
    </xf>
    <xf numFmtId="0" fontId="0" fillId="2" borderId="36" xfId="0" applyFill="1" applyBorder="1" applyAlignment="1">
      <alignment horizontal="right" wrapText="1"/>
    </xf>
    <xf numFmtId="0" fontId="0" fillId="2" borderId="38" xfId="0" applyFill="1" applyBorder="1" applyAlignment="1">
      <alignment horizontal="right" wrapText="1"/>
    </xf>
    <xf numFmtId="0" fontId="0" fillId="4" borderId="30" xfId="0" applyFill="1" applyBorder="1" applyAlignment="1">
      <alignment horizontal="right" wrapText="1"/>
    </xf>
    <xf numFmtId="0" fontId="0" fillId="0" borderId="41" xfId="0" applyBorder="1" applyAlignment="1">
      <alignment horizontal="right"/>
    </xf>
    <xf numFmtId="175" fontId="0" fillId="0" borderId="42" xfId="0" applyNumberFormat="1" applyBorder="1" applyAlignment="1">
      <alignment horizontal="right"/>
    </xf>
    <xf numFmtId="0" fontId="0" fillId="0" borderId="36" xfId="0" applyBorder="1" applyAlignment="1">
      <alignment horizontal="right" wrapText="1"/>
    </xf>
    <xf numFmtId="175" fontId="0" fillId="3" borderId="33" xfId="0" applyNumberFormat="1" applyFill="1" applyBorder="1" applyAlignment="1">
      <alignment horizontal="right"/>
    </xf>
    <xf numFmtId="175" fontId="0" fillId="3" borderId="5" xfId="0" applyNumberFormat="1" applyFill="1" applyBorder="1" applyAlignment="1">
      <alignment horizontal="right"/>
    </xf>
    <xf numFmtId="175" fontId="2" fillId="0" borderId="0" xfId="0" applyNumberFormat="1" applyFont="1" applyAlignment="1">
      <alignment horizontal="right"/>
    </xf>
    <xf numFmtId="3" fontId="0" fillId="3" borderId="0" xfId="0" applyNumberFormat="1" applyFont="1" applyFill="1" applyBorder="1" applyAlignment="1">
      <alignment vertical="center"/>
    </xf>
    <xf numFmtId="0" fontId="0" fillId="3" borderId="0" xfId="0" applyFill="1" applyAlignment="1">
      <alignment/>
    </xf>
    <xf numFmtId="175" fontId="2" fillId="0" borderId="35" xfId="0" applyNumberFormat="1" applyFont="1" applyBorder="1" applyAlignment="1">
      <alignment horizontal="right" vertical="center" textRotation="90"/>
    </xf>
    <xf numFmtId="175" fontId="2" fillId="0" borderId="33" xfId="0" applyNumberFormat="1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9" xfId="0" applyFont="1" applyBorder="1" applyAlignment="1">
      <alignment horizontal="center" vertical="center" textRotation="90"/>
    </xf>
    <xf numFmtId="0" fontId="2" fillId="0" borderId="31" xfId="0" applyFont="1" applyBorder="1" applyAlignment="1">
      <alignment horizontal="center" vertical="center"/>
    </xf>
    <xf numFmtId="175" fontId="2" fillId="0" borderId="33" xfId="0" applyNumberFormat="1" applyFont="1" applyBorder="1" applyAlignment="1">
      <alignment horizontal="right" vertical="center" textRotation="90"/>
    </xf>
    <xf numFmtId="0" fontId="2" fillId="0" borderId="29" xfId="0" applyFont="1" applyBorder="1" applyAlignment="1">
      <alignment horizontal="right" vertical="center" textRotation="90"/>
    </xf>
    <xf numFmtId="0" fontId="2" fillId="0" borderId="39" xfId="0" applyFont="1" applyBorder="1" applyAlignment="1">
      <alignment horizontal="right" vertical="center" textRotation="90"/>
    </xf>
    <xf numFmtId="0" fontId="8" fillId="0" borderId="0" xfId="0" applyFont="1" applyAlignment="1">
      <alignment horizontal="center"/>
    </xf>
    <xf numFmtId="175" fontId="0" fillId="0" borderId="26" xfId="0" applyNumberFormat="1" applyBorder="1" applyAlignment="1">
      <alignment horizontal="right" vertical="center"/>
    </xf>
    <xf numFmtId="175" fontId="0" fillId="0" borderId="42" xfId="0" applyNumberFormat="1" applyBorder="1" applyAlignment="1">
      <alignment horizontal="right" vertical="center"/>
    </xf>
    <xf numFmtId="0" fontId="0" fillId="0" borderId="41" xfId="0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175" fontId="0" fillId="0" borderId="43" xfId="0" applyNumberFormat="1" applyBorder="1" applyAlignment="1">
      <alignment horizontal="right" vertical="center"/>
    </xf>
    <xf numFmtId="175" fontId="5" fillId="0" borderId="23" xfId="0" applyNumberFormat="1" applyFont="1" applyBorder="1" applyAlignment="1">
      <alignment horizontal="center" vertical="center" textRotation="49"/>
    </xf>
    <xf numFmtId="0" fontId="5" fillId="0" borderId="1" xfId="0" applyFont="1" applyBorder="1" applyAlignment="1">
      <alignment horizontal="center" vertical="center" textRotation="49"/>
    </xf>
    <xf numFmtId="0" fontId="5" fillId="0" borderId="44" xfId="0" applyFont="1" applyBorder="1" applyAlignment="1">
      <alignment horizontal="center" vertical="center" textRotation="49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1" xfId="0" applyBorder="1" applyAlignment="1">
      <alignment horizontal="right" wrapText="1"/>
    </xf>
    <xf numFmtId="0" fontId="0" fillId="0" borderId="27" xfId="0" applyBorder="1" applyAlignment="1">
      <alignment horizontal="right" wrapText="1"/>
    </xf>
    <xf numFmtId="175" fontId="0" fillId="0" borderId="47" xfId="0" applyNumberFormat="1" applyBorder="1" applyAlignment="1">
      <alignment horizontal="right" vertical="center"/>
    </xf>
    <xf numFmtId="175" fontId="0" fillId="0" borderId="33" xfId="0" applyNumberFormat="1" applyBorder="1" applyAlignment="1">
      <alignment horizontal="right" vertical="center"/>
    </xf>
    <xf numFmtId="0" fontId="0" fillId="0" borderId="32" xfId="0" applyBorder="1" applyAlignment="1">
      <alignment horizontal="right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175" fontId="5" fillId="2" borderId="23" xfId="0" applyNumberFormat="1" applyFont="1" applyFill="1" applyBorder="1" applyAlignment="1">
      <alignment horizontal="center" vertical="center" textRotation="49"/>
    </xf>
    <xf numFmtId="0" fontId="5" fillId="2" borderId="1" xfId="0" applyFont="1" applyFill="1" applyBorder="1" applyAlignment="1">
      <alignment horizontal="center" vertical="center" textRotation="49"/>
    </xf>
    <xf numFmtId="0" fontId="5" fillId="2" borderId="44" xfId="0" applyFont="1" applyFill="1" applyBorder="1" applyAlignment="1">
      <alignment horizontal="center" vertical="center" textRotation="49"/>
    </xf>
    <xf numFmtId="0" fontId="0" fillId="2" borderId="45" xfId="0" applyFill="1" applyBorder="1" applyAlignment="1">
      <alignment horizontal="left" vertical="center"/>
    </xf>
    <xf numFmtId="0" fontId="0" fillId="2" borderId="51" xfId="0" applyFill="1" applyBorder="1" applyAlignment="1">
      <alignment horizontal="left" vertical="center"/>
    </xf>
    <xf numFmtId="0" fontId="0" fillId="2" borderId="46" xfId="0" applyFill="1" applyBorder="1" applyAlignment="1">
      <alignment horizontal="left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175" fontId="2" fillId="2" borderId="4" xfId="0" applyNumberFormat="1" applyFont="1" applyFill="1" applyBorder="1" applyAlignment="1">
      <alignment horizontal="right" vertical="center" textRotation="90"/>
    </xf>
    <xf numFmtId="0" fontId="0" fillId="2" borderId="5" xfId="0" applyFill="1" applyBorder="1" applyAlignment="1">
      <alignment horizontal="right" vertical="center" textRotation="90"/>
    </xf>
    <xf numFmtId="0" fontId="0" fillId="2" borderId="14" xfId="0" applyFill="1" applyBorder="1" applyAlignment="1">
      <alignment horizontal="right" vertical="center" textRotation="90"/>
    </xf>
    <xf numFmtId="175" fontId="2" fillId="2" borderId="35" xfId="0" applyNumberFormat="1" applyFont="1" applyFill="1" applyBorder="1" applyAlignment="1">
      <alignment horizontal="right" vertical="center" textRotation="90"/>
    </xf>
    <xf numFmtId="0" fontId="0" fillId="2" borderId="29" xfId="0" applyFill="1" applyBorder="1" applyAlignment="1">
      <alignment horizontal="right" vertical="center" textRotation="90"/>
    </xf>
    <xf numFmtId="0" fontId="0" fillId="2" borderId="39" xfId="0" applyFill="1" applyBorder="1" applyAlignment="1">
      <alignment horizontal="right" vertical="center" textRotation="90"/>
    </xf>
    <xf numFmtId="0" fontId="0" fillId="0" borderId="55" xfId="0" applyBorder="1" applyAlignment="1">
      <alignment horizontal="left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6" xfId="0" applyFont="1" applyBorder="1" applyAlignment="1">
      <alignment horizontal="right" vertical="center" textRotation="90"/>
    </xf>
    <xf numFmtId="175" fontId="2" fillId="0" borderId="11" xfId="0" applyNumberFormat="1" applyFont="1" applyBorder="1" applyAlignment="1">
      <alignment horizontal="right" vertical="center" textRotation="90"/>
    </xf>
    <xf numFmtId="0" fontId="2" fillId="0" borderId="5" xfId="0" applyFont="1" applyBorder="1" applyAlignment="1">
      <alignment horizontal="right" vertical="center" textRotation="90"/>
    </xf>
    <xf numFmtId="0" fontId="2" fillId="0" borderId="14" xfId="0" applyFont="1" applyBorder="1" applyAlignment="1">
      <alignment horizontal="right" vertical="center" textRotation="90"/>
    </xf>
    <xf numFmtId="0" fontId="0" fillId="2" borderId="3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right" vertical="center" textRotation="90"/>
    </xf>
    <xf numFmtId="0" fontId="2" fillId="2" borderId="56" xfId="0" applyFont="1" applyFill="1" applyBorder="1" applyAlignment="1">
      <alignment horizontal="right" vertical="center" textRotation="90"/>
    </xf>
    <xf numFmtId="0" fontId="2" fillId="2" borderId="5" xfId="0" applyFont="1" applyFill="1" applyBorder="1" applyAlignment="1">
      <alignment horizontal="right" vertical="center" textRotation="90"/>
    </xf>
    <xf numFmtId="0" fontId="2" fillId="2" borderId="14" xfId="0" applyFont="1" applyFill="1" applyBorder="1" applyAlignment="1">
      <alignment horizontal="right" vertical="center" textRotation="90"/>
    </xf>
    <xf numFmtId="0" fontId="2" fillId="2" borderId="13" xfId="0" applyFont="1" applyFill="1" applyBorder="1" applyAlignment="1">
      <alignment horizontal="right" vertical="center" textRotation="90"/>
    </xf>
    <xf numFmtId="0" fontId="0" fillId="0" borderId="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25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175" fontId="0" fillId="0" borderId="56" xfId="0" applyNumberFormat="1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175" fontId="0" fillId="0" borderId="6" xfId="0" applyNumberFormat="1" applyBorder="1" applyAlignment="1">
      <alignment horizontal="right" vertical="center"/>
    </xf>
    <xf numFmtId="175" fontId="0" fillId="0" borderId="58" xfId="0" applyNumberFormat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0" fillId="2" borderId="56" xfId="0" applyFill="1" applyBorder="1" applyAlignment="1">
      <alignment horizontal="right" vertical="center" textRotation="90"/>
    </xf>
    <xf numFmtId="0" fontId="0" fillId="2" borderId="13" xfId="0" applyFill="1" applyBorder="1" applyAlignment="1">
      <alignment horizontal="right" vertical="center" textRotation="90"/>
    </xf>
    <xf numFmtId="175" fontId="5" fillId="0" borderId="23" xfId="0" applyNumberFormat="1" applyFont="1" applyBorder="1" applyAlignment="1">
      <alignment horizontal="center" vertical="center" textRotation="48"/>
    </xf>
    <xf numFmtId="0" fontId="5" fillId="0" borderId="1" xfId="0" applyFont="1" applyBorder="1" applyAlignment="1">
      <alignment horizontal="center" vertical="center" textRotation="48"/>
    </xf>
    <xf numFmtId="0" fontId="5" fillId="0" borderId="44" xfId="0" applyFont="1" applyBorder="1" applyAlignment="1">
      <alignment horizontal="center" vertical="center" textRotation="48"/>
    </xf>
    <xf numFmtId="0" fontId="0" fillId="0" borderId="3" xfId="0" applyFill="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2" fillId="2" borderId="27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 shrinkToFit="1"/>
    </xf>
    <xf numFmtId="0" fontId="2" fillId="2" borderId="30" xfId="0" applyFont="1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left" vertical="center" shrinkToFit="1"/>
    </xf>
    <xf numFmtId="0" fontId="0" fillId="2" borderId="3" xfId="0" applyFill="1" applyBorder="1" applyAlignment="1">
      <alignment horizontal="left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0" fillId="2" borderId="6" xfId="0" applyFill="1" applyBorder="1" applyAlignment="1">
      <alignment horizontal="right"/>
    </xf>
    <xf numFmtId="0" fontId="0" fillId="2" borderId="42" xfId="0" applyFill="1" applyBorder="1" applyAlignment="1">
      <alignment horizontal="right"/>
    </xf>
    <xf numFmtId="0" fontId="0" fillId="2" borderId="26" xfId="0" applyFill="1" applyBorder="1" applyAlignment="1">
      <alignment horizontal="right"/>
    </xf>
    <xf numFmtId="175" fontId="0" fillId="2" borderId="59" xfId="0" applyNumberFormat="1" applyFill="1" applyBorder="1" applyAlignment="1">
      <alignment horizontal="right"/>
    </xf>
    <xf numFmtId="175" fontId="0" fillId="2" borderId="47" xfId="0" applyNumberFormat="1" applyFill="1" applyBorder="1" applyAlignment="1">
      <alignment horizontal="right"/>
    </xf>
    <xf numFmtId="175" fontId="0" fillId="2" borderId="33" xfId="0" applyNumberFormat="1" applyFill="1" applyBorder="1" applyAlignment="1">
      <alignment horizontal="right"/>
    </xf>
    <xf numFmtId="0" fontId="0" fillId="0" borderId="6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5" fontId="5" fillId="2" borderId="23" xfId="0" applyNumberFormat="1" applyFont="1" applyFill="1" applyBorder="1" applyAlignment="1">
      <alignment horizontal="center" vertical="center" textRotation="44"/>
    </xf>
    <xf numFmtId="0" fontId="5" fillId="2" borderId="1" xfId="0" applyFont="1" applyFill="1" applyBorder="1" applyAlignment="1">
      <alignment horizontal="center" vertical="center" textRotation="44"/>
    </xf>
    <xf numFmtId="0" fontId="5" fillId="2" borderId="44" xfId="0" applyFont="1" applyFill="1" applyBorder="1" applyAlignment="1">
      <alignment horizontal="center" vertical="center" textRotation="44"/>
    </xf>
    <xf numFmtId="0" fontId="8" fillId="0" borderId="0" xfId="0" applyFont="1" applyAlignment="1">
      <alignment horizontal="center"/>
    </xf>
    <xf numFmtId="0" fontId="2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2" borderId="32" xfId="0" applyFill="1" applyBorder="1" applyAlignment="1">
      <alignment horizontal="right"/>
    </xf>
    <xf numFmtId="0" fontId="0" fillId="2" borderId="41" xfId="0" applyFill="1" applyBorder="1" applyAlignment="1">
      <alignment horizontal="right"/>
    </xf>
    <xf numFmtId="0" fontId="0" fillId="2" borderId="27" xfId="0" applyFill="1" applyBorder="1" applyAlignment="1">
      <alignment horizontal="right"/>
    </xf>
    <xf numFmtId="175" fontId="0" fillId="2" borderId="43" xfId="0" applyNumberFormat="1" applyFill="1" applyBorder="1" applyAlignment="1">
      <alignment horizontal="right"/>
    </xf>
    <xf numFmtId="175" fontId="0" fillId="2" borderId="42" xfId="0" applyNumberFormat="1" applyFill="1" applyBorder="1" applyAlignment="1">
      <alignment horizontal="right"/>
    </xf>
    <xf numFmtId="175" fontId="0" fillId="2" borderId="26" xfId="0" applyNumberFormat="1" applyFill="1" applyBorder="1" applyAlignment="1">
      <alignment horizontal="right"/>
    </xf>
    <xf numFmtId="0" fontId="0" fillId="0" borderId="6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5" fontId="2" fillId="0" borderId="5" xfId="0" applyNumberFormat="1" applyFont="1" applyBorder="1" applyAlignment="1">
      <alignment horizontal="right" vertical="center" textRotation="90"/>
    </xf>
    <xf numFmtId="175" fontId="2" fillId="0" borderId="14" xfId="0" applyNumberFormat="1" applyFont="1" applyBorder="1" applyAlignment="1">
      <alignment horizontal="right" vertical="center" textRotation="90"/>
    </xf>
    <xf numFmtId="175" fontId="2" fillId="0" borderId="29" xfId="0" applyNumberFormat="1" applyFont="1" applyBorder="1" applyAlignment="1">
      <alignment horizontal="right" vertical="center" textRotation="90"/>
    </xf>
    <xf numFmtId="175" fontId="2" fillId="0" borderId="39" xfId="0" applyNumberFormat="1" applyFont="1" applyBorder="1" applyAlignment="1">
      <alignment horizontal="right" vertical="center" textRotation="90"/>
    </xf>
    <xf numFmtId="175" fontId="2" fillId="0" borderId="47" xfId="0" applyNumberFormat="1" applyFont="1" applyBorder="1" applyAlignment="1">
      <alignment horizontal="right" vertical="center" textRotation="90"/>
    </xf>
    <xf numFmtId="175" fontId="2" fillId="0" borderId="69" xfId="0" applyNumberFormat="1" applyFont="1" applyBorder="1" applyAlignment="1">
      <alignment horizontal="right" vertical="center" textRotation="90"/>
    </xf>
    <xf numFmtId="175" fontId="2" fillId="2" borderId="5" xfId="0" applyNumberFormat="1" applyFont="1" applyFill="1" applyBorder="1" applyAlignment="1">
      <alignment horizontal="right" vertical="center" textRotation="90"/>
    </xf>
    <xf numFmtId="175" fontId="2" fillId="2" borderId="13" xfId="0" applyNumberFormat="1" applyFont="1" applyFill="1" applyBorder="1" applyAlignment="1">
      <alignment horizontal="right" vertical="center" textRotation="90"/>
    </xf>
    <xf numFmtId="175" fontId="2" fillId="0" borderId="47" xfId="0" applyNumberFormat="1" applyFont="1" applyBorder="1" applyAlignment="1">
      <alignment horizontal="center" vertical="center" textRotation="90"/>
    </xf>
    <xf numFmtId="175" fontId="2" fillId="0" borderId="69" xfId="0" applyNumberFormat="1" applyFont="1" applyBorder="1" applyAlignment="1">
      <alignment horizontal="center" vertical="center" textRotation="90"/>
    </xf>
    <xf numFmtId="175" fontId="2" fillId="2" borderId="35" xfId="0" applyNumberFormat="1" applyFont="1" applyFill="1" applyBorder="1" applyAlignment="1">
      <alignment horizontal="center" vertical="center" textRotation="90"/>
    </xf>
    <xf numFmtId="175" fontId="2" fillId="2" borderId="29" xfId="0" applyNumberFormat="1" applyFont="1" applyFill="1" applyBorder="1" applyAlignment="1">
      <alignment horizontal="center" vertical="center" textRotation="90"/>
    </xf>
    <xf numFmtId="175" fontId="2" fillId="2" borderId="39" xfId="0" applyNumberFormat="1" applyFont="1" applyFill="1" applyBorder="1" applyAlignment="1">
      <alignment horizontal="center" vertical="center" textRotation="90"/>
    </xf>
    <xf numFmtId="175" fontId="0" fillId="0" borderId="6" xfId="0" applyNumberFormat="1" applyBorder="1" applyAlignment="1">
      <alignment horizontal="right"/>
    </xf>
    <xf numFmtId="175" fontId="0" fillId="0" borderId="58" xfId="0" applyNumberFormat="1" applyBorder="1" applyAlignment="1">
      <alignment horizontal="right"/>
    </xf>
    <xf numFmtId="175" fontId="2" fillId="2" borderId="59" xfId="0" applyNumberFormat="1" applyFont="1" applyFill="1" applyBorder="1" applyAlignment="1">
      <alignment horizontal="center" vertical="center" textRotation="90"/>
    </xf>
    <xf numFmtId="175" fontId="2" fillId="2" borderId="47" xfId="0" applyNumberFormat="1" applyFont="1" applyFill="1" applyBorder="1" applyAlignment="1">
      <alignment horizontal="center" vertical="center" textRotation="90"/>
    </xf>
    <xf numFmtId="175" fontId="2" fillId="2" borderId="69" xfId="0" applyNumberFormat="1" applyFont="1" applyFill="1" applyBorder="1" applyAlignment="1">
      <alignment horizontal="center" vertical="center" textRotation="90"/>
    </xf>
    <xf numFmtId="175" fontId="2" fillId="0" borderId="29" xfId="0" applyNumberFormat="1" applyFont="1" applyBorder="1" applyAlignment="1">
      <alignment horizontal="center" vertical="center" textRotation="90"/>
    </xf>
    <xf numFmtId="175" fontId="2" fillId="0" borderId="56" xfId="0" applyNumberFormat="1" applyFont="1" applyBorder="1" applyAlignment="1">
      <alignment horizontal="center" vertical="center" textRotation="90"/>
    </xf>
    <xf numFmtId="0" fontId="0" fillId="0" borderId="25" xfId="0" applyBorder="1" applyAlignment="1">
      <alignment horizontal="right"/>
    </xf>
    <xf numFmtId="0" fontId="0" fillId="0" borderId="27" xfId="0" applyBorder="1" applyAlignment="1">
      <alignment horizontal="right"/>
    </xf>
    <xf numFmtId="175" fontId="0" fillId="0" borderId="6" xfId="0" applyNumberFormat="1" applyBorder="1" applyAlignment="1">
      <alignment horizontal="center"/>
    </xf>
    <xf numFmtId="175" fontId="0" fillId="0" borderId="26" xfId="0" applyNumberFormat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175" fontId="0" fillId="0" borderId="26" xfId="0" applyNumberFormat="1" applyBorder="1" applyAlignment="1">
      <alignment horizontal="right"/>
    </xf>
    <xf numFmtId="0" fontId="0" fillId="0" borderId="25" xfId="0" applyBorder="1" applyAlignment="1">
      <alignment horizontal="right" wrapText="1"/>
    </xf>
    <xf numFmtId="175" fontId="0" fillId="0" borderId="56" xfId="0" applyNumberFormat="1" applyBorder="1" applyAlignment="1">
      <alignment horizontal="right"/>
    </xf>
    <xf numFmtId="175" fontId="0" fillId="0" borderId="33" xfId="0" applyNumberFormat="1" applyBorder="1" applyAlignment="1">
      <alignment horizontal="right"/>
    </xf>
    <xf numFmtId="175" fontId="0" fillId="0" borderId="3" xfId="0" applyNumberFormat="1" applyBorder="1" applyAlignment="1">
      <alignment horizontal="right"/>
    </xf>
    <xf numFmtId="175" fontId="0" fillId="0" borderId="12" xfId="0" applyNumberFormat="1" applyBorder="1" applyAlignment="1">
      <alignment horizontal="right"/>
    </xf>
    <xf numFmtId="175" fontId="2" fillId="2" borderId="33" xfId="0" applyNumberFormat="1" applyFont="1" applyFill="1" applyBorder="1" applyAlignment="1">
      <alignment horizontal="right" vertical="center" textRotation="90"/>
    </xf>
    <xf numFmtId="175" fontId="2" fillId="2" borderId="29" xfId="0" applyNumberFormat="1" applyFont="1" applyFill="1" applyBorder="1" applyAlignment="1">
      <alignment horizontal="right" vertical="center" textRotation="90"/>
    </xf>
    <xf numFmtId="175" fontId="2" fillId="2" borderId="39" xfId="0" applyNumberFormat="1" applyFont="1" applyFill="1" applyBorder="1" applyAlignment="1">
      <alignment horizontal="right" vertical="center" textRotation="90"/>
    </xf>
    <xf numFmtId="175" fontId="2" fillId="2" borderId="22" xfId="0" applyNumberFormat="1" applyFont="1" applyFill="1" applyBorder="1" applyAlignment="1">
      <alignment horizontal="right" vertical="center" textRotation="90"/>
    </xf>
    <xf numFmtId="175" fontId="2" fillId="2" borderId="0" xfId="0" applyNumberFormat="1" applyFont="1" applyFill="1" applyBorder="1" applyAlignment="1">
      <alignment horizontal="right" vertical="center" textRotation="90"/>
    </xf>
    <xf numFmtId="175" fontId="2" fillId="2" borderId="70" xfId="0" applyNumberFormat="1" applyFont="1" applyFill="1" applyBorder="1" applyAlignment="1">
      <alignment horizontal="right" vertical="center" textRotation="90"/>
    </xf>
    <xf numFmtId="175" fontId="2" fillId="0" borderId="4" xfId="0" applyNumberFormat="1" applyFont="1" applyBorder="1" applyAlignment="1">
      <alignment horizontal="right" vertical="center" textRotation="90"/>
    </xf>
    <xf numFmtId="0" fontId="2" fillId="0" borderId="13" xfId="0" applyFont="1" applyBorder="1" applyAlignment="1">
      <alignment horizontal="right" vertical="center" textRotation="90"/>
    </xf>
    <xf numFmtId="0" fontId="0" fillId="0" borderId="57" xfId="0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101"/>
  <sheetViews>
    <sheetView tabSelected="1" zoomScale="85" zoomScaleNormal="85" workbookViewId="0" topLeftCell="A1">
      <pane ySplit="7" topLeftCell="BM8" activePane="bottomLeft" state="frozen"/>
      <selection pane="topLeft" activeCell="E1" sqref="E1"/>
      <selection pane="bottomLeft" activeCell="B2" sqref="B2:V2"/>
    </sheetView>
  </sheetViews>
  <sheetFormatPr defaultColWidth="9.140625" defaultRowHeight="12.75"/>
  <cols>
    <col min="2" max="2" width="16.8515625" style="0" customWidth="1"/>
    <col min="3" max="3" width="20.57421875" style="0" customWidth="1"/>
    <col min="4" max="4" width="20.421875" style="0" customWidth="1"/>
    <col min="5" max="5" width="11.7109375" style="0" customWidth="1"/>
    <col min="6" max="6" width="14.28125" style="0" customWidth="1"/>
    <col min="7" max="7" width="6.140625" style="0" customWidth="1"/>
    <col min="8" max="8" width="13.28125" style="0" customWidth="1"/>
    <col min="9" max="9" width="3.57421875" style="0" customWidth="1"/>
    <col min="10" max="10" width="6.00390625" style="0" customWidth="1"/>
    <col min="11" max="11" width="13.57421875" style="0" customWidth="1"/>
    <col min="12" max="12" width="3.421875" style="0" customWidth="1"/>
    <col min="13" max="13" width="6.28125" style="0" customWidth="1"/>
    <col min="14" max="14" width="12.421875" style="0" customWidth="1"/>
    <col min="15" max="15" width="3.421875" style="0" customWidth="1"/>
    <col min="16" max="16" width="6.140625" style="0" customWidth="1"/>
    <col min="17" max="17" width="11.8515625" style="0" customWidth="1"/>
    <col min="18" max="18" width="3.28125" style="0" customWidth="1"/>
    <col min="19" max="19" width="6.28125" style="0" customWidth="1"/>
    <col min="20" max="20" width="10.421875" style="0" customWidth="1"/>
    <col min="21" max="21" width="3.421875" style="0" customWidth="1"/>
    <col min="22" max="22" width="14.7109375" style="0" customWidth="1"/>
  </cols>
  <sheetData>
    <row r="1" ht="23.25" customHeight="1"/>
    <row r="2" spans="2:22" ht="35.25" customHeight="1">
      <c r="B2" s="229" t="s">
        <v>113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</row>
    <row r="3" spans="2:22" ht="26.25"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</row>
    <row r="4" ht="13.5" thickBot="1">
      <c r="B4" s="42" t="s">
        <v>107</v>
      </c>
    </row>
    <row r="5" spans="2:21" ht="13.5" thickBot="1">
      <c r="B5" s="230" t="s">
        <v>0</v>
      </c>
      <c r="C5" s="233" t="s">
        <v>1</v>
      </c>
      <c r="D5" s="230" t="s">
        <v>2</v>
      </c>
      <c r="E5" s="47" t="s">
        <v>41</v>
      </c>
      <c r="F5" s="48"/>
      <c r="G5" s="50"/>
      <c r="H5" s="50"/>
      <c r="I5" s="50"/>
      <c r="J5" s="50"/>
      <c r="K5" s="50"/>
      <c r="L5" s="50"/>
      <c r="M5" s="50"/>
      <c r="N5" s="50"/>
      <c r="O5" s="50"/>
      <c r="P5" s="51"/>
      <c r="Q5" s="51"/>
      <c r="R5" s="51"/>
      <c r="S5" s="51"/>
      <c r="T5" s="51"/>
      <c r="U5" s="52"/>
    </row>
    <row r="6" spans="2:21" ht="13.5" thickBot="1">
      <c r="B6" s="231"/>
      <c r="C6" s="234"/>
      <c r="D6" s="234"/>
      <c r="E6" s="236" t="s">
        <v>42</v>
      </c>
      <c r="F6" s="49" t="s">
        <v>101</v>
      </c>
      <c r="G6" s="47" t="s">
        <v>43</v>
      </c>
      <c r="H6" s="48"/>
      <c r="I6" s="48"/>
      <c r="J6" s="48"/>
      <c r="K6" s="48"/>
      <c r="L6" s="48"/>
      <c r="M6" s="48"/>
      <c r="N6" s="48"/>
      <c r="O6" s="48"/>
      <c r="P6" s="46"/>
      <c r="Q6" s="46"/>
      <c r="R6" s="46"/>
      <c r="S6" s="51"/>
      <c r="T6" s="51"/>
      <c r="U6" s="52"/>
    </row>
    <row r="7" spans="2:22" ht="13.5" thickBot="1">
      <c r="B7" s="232"/>
      <c r="C7" s="235"/>
      <c r="D7" s="235"/>
      <c r="E7" s="237"/>
      <c r="F7" s="3" t="s">
        <v>100</v>
      </c>
      <c r="G7" s="2" t="s">
        <v>44</v>
      </c>
      <c r="H7" s="224" t="s">
        <v>100</v>
      </c>
      <c r="I7" s="225"/>
      <c r="J7" s="2" t="s">
        <v>45</v>
      </c>
      <c r="K7" s="224" t="s">
        <v>100</v>
      </c>
      <c r="L7" s="225"/>
      <c r="M7" s="2" t="s">
        <v>46</v>
      </c>
      <c r="N7" s="224" t="s">
        <v>100</v>
      </c>
      <c r="O7" s="225"/>
      <c r="P7" s="64" t="s">
        <v>108</v>
      </c>
      <c r="Q7" s="246" t="s">
        <v>100</v>
      </c>
      <c r="R7" s="247"/>
      <c r="S7" s="64" t="s">
        <v>109</v>
      </c>
      <c r="T7" s="246" t="s">
        <v>100</v>
      </c>
      <c r="U7" s="247"/>
      <c r="V7" s="53" t="s">
        <v>112</v>
      </c>
    </row>
    <row r="8" spans="2:22" ht="12.75" customHeight="1">
      <c r="B8" s="210" t="s">
        <v>11</v>
      </c>
      <c r="C8" s="213" t="s">
        <v>12</v>
      </c>
      <c r="D8" s="24" t="s">
        <v>3</v>
      </c>
      <c r="E8" s="218">
        <v>1</v>
      </c>
      <c r="F8" s="221">
        <f>H8+K8+N8+Q8+T8</f>
        <v>4500</v>
      </c>
      <c r="G8" s="240">
        <v>5</v>
      </c>
      <c r="H8" s="243">
        <f>G8*300</f>
        <v>1500</v>
      </c>
      <c r="I8" s="159">
        <f>SUM(H8:H15)</f>
        <v>1500</v>
      </c>
      <c r="J8" s="240">
        <v>3</v>
      </c>
      <c r="K8" s="243">
        <f aca="true" t="shared" si="0" ref="K8:K38">1000*J8</f>
        <v>3000</v>
      </c>
      <c r="L8" s="159">
        <f>SUM(K8:K15)</f>
        <v>3000</v>
      </c>
      <c r="M8" s="240">
        <v>0</v>
      </c>
      <c r="N8" s="243">
        <f aca="true" t="shared" si="1" ref="N8:N71">3000*M8</f>
        <v>0</v>
      </c>
      <c r="O8" s="159">
        <f>SUM(N8:N15)</f>
        <v>0</v>
      </c>
      <c r="P8" s="240">
        <v>0</v>
      </c>
      <c r="Q8" s="243">
        <f>P8*700</f>
        <v>0</v>
      </c>
      <c r="R8" s="159">
        <f>SUM(Q8:Q15)</f>
        <v>0</v>
      </c>
      <c r="S8" s="240">
        <v>0</v>
      </c>
      <c r="T8" s="243">
        <f>S8*2000</f>
        <v>0</v>
      </c>
      <c r="U8" s="258">
        <f>SUM(T8:T15)</f>
        <v>0</v>
      </c>
      <c r="V8" s="226">
        <f>U8+R8+O8+L8+I8</f>
        <v>4500</v>
      </c>
    </row>
    <row r="9" spans="2:22" ht="12.75" customHeight="1">
      <c r="B9" s="211"/>
      <c r="C9" s="214"/>
      <c r="D9" s="25" t="s">
        <v>4</v>
      </c>
      <c r="E9" s="219"/>
      <c r="F9" s="222"/>
      <c r="G9" s="241"/>
      <c r="H9" s="244"/>
      <c r="I9" s="180"/>
      <c r="J9" s="241"/>
      <c r="K9" s="244"/>
      <c r="L9" s="180"/>
      <c r="M9" s="241"/>
      <c r="N9" s="244"/>
      <c r="O9" s="180"/>
      <c r="P9" s="241"/>
      <c r="Q9" s="244"/>
      <c r="R9" s="254"/>
      <c r="S9" s="241"/>
      <c r="T9" s="244"/>
      <c r="U9" s="259"/>
      <c r="V9" s="227"/>
    </row>
    <row r="10" spans="2:22" ht="12.75" customHeight="1">
      <c r="B10" s="211"/>
      <c r="C10" s="214"/>
      <c r="D10" s="25" t="s">
        <v>5</v>
      </c>
      <c r="E10" s="219"/>
      <c r="F10" s="222"/>
      <c r="G10" s="241"/>
      <c r="H10" s="244"/>
      <c r="I10" s="180"/>
      <c r="J10" s="241"/>
      <c r="K10" s="244"/>
      <c r="L10" s="180"/>
      <c r="M10" s="241"/>
      <c r="N10" s="244"/>
      <c r="O10" s="180"/>
      <c r="P10" s="241"/>
      <c r="Q10" s="244"/>
      <c r="R10" s="254"/>
      <c r="S10" s="241"/>
      <c r="T10" s="244"/>
      <c r="U10" s="259"/>
      <c r="V10" s="227"/>
    </row>
    <row r="11" spans="2:22" ht="12.75" customHeight="1">
      <c r="B11" s="211"/>
      <c r="C11" s="214"/>
      <c r="D11" s="25" t="s">
        <v>6</v>
      </c>
      <c r="E11" s="219"/>
      <c r="F11" s="222"/>
      <c r="G11" s="241"/>
      <c r="H11" s="244"/>
      <c r="I11" s="180"/>
      <c r="J11" s="241"/>
      <c r="K11" s="244"/>
      <c r="L11" s="180"/>
      <c r="M11" s="241"/>
      <c r="N11" s="244"/>
      <c r="O11" s="180"/>
      <c r="P11" s="241"/>
      <c r="Q11" s="244"/>
      <c r="R11" s="254"/>
      <c r="S11" s="241"/>
      <c r="T11" s="244"/>
      <c r="U11" s="259"/>
      <c r="V11" s="227"/>
    </row>
    <row r="12" spans="2:22" ht="12.75" customHeight="1">
      <c r="B12" s="211"/>
      <c r="C12" s="214"/>
      <c r="D12" s="25" t="s">
        <v>7</v>
      </c>
      <c r="E12" s="220"/>
      <c r="F12" s="223"/>
      <c r="G12" s="242"/>
      <c r="H12" s="245"/>
      <c r="I12" s="180"/>
      <c r="J12" s="242"/>
      <c r="K12" s="245"/>
      <c r="L12" s="180"/>
      <c r="M12" s="242"/>
      <c r="N12" s="245"/>
      <c r="O12" s="180"/>
      <c r="P12" s="242"/>
      <c r="Q12" s="245"/>
      <c r="R12" s="254"/>
      <c r="S12" s="242"/>
      <c r="T12" s="245"/>
      <c r="U12" s="259"/>
      <c r="V12" s="227"/>
    </row>
    <row r="13" spans="2:22" ht="12.75" customHeight="1">
      <c r="B13" s="211"/>
      <c r="C13" s="26" t="s">
        <v>13</v>
      </c>
      <c r="D13" s="25" t="s">
        <v>8</v>
      </c>
      <c r="E13" s="69">
        <v>0</v>
      </c>
      <c r="F13" s="70">
        <f>H13+K13+N13+Q13+T13</f>
        <v>0</v>
      </c>
      <c r="G13" s="71"/>
      <c r="H13" s="72">
        <f aca="true" t="shared" si="2" ref="H13:H72">G13*300</f>
        <v>0</v>
      </c>
      <c r="I13" s="180"/>
      <c r="J13" s="71">
        <v>0</v>
      </c>
      <c r="K13" s="72">
        <f t="shared" si="0"/>
        <v>0</v>
      </c>
      <c r="L13" s="180"/>
      <c r="M13" s="71">
        <v>0</v>
      </c>
      <c r="N13" s="72">
        <f t="shared" si="1"/>
        <v>0</v>
      </c>
      <c r="O13" s="180"/>
      <c r="P13" s="71">
        <v>0</v>
      </c>
      <c r="Q13" s="72">
        <f>P13*700</f>
        <v>0</v>
      </c>
      <c r="R13" s="254"/>
      <c r="S13" s="71">
        <v>0</v>
      </c>
      <c r="T13" s="72">
        <f>S13*2000</f>
        <v>0</v>
      </c>
      <c r="U13" s="259"/>
      <c r="V13" s="227"/>
    </row>
    <row r="14" spans="2:22" ht="12.75" customHeight="1">
      <c r="B14" s="211"/>
      <c r="C14" s="26" t="s">
        <v>9</v>
      </c>
      <c r="D14" s="25" t="s">
        <v>9</v>
      </c>
      <c r="E14" s="69">
        <v>2</v>
      </c>
      <c r="F14" s="70">
        <f aca="true" t="shared" si="3" ref="F14:F37">H14+K14+N14+Q14+T14</f>
        <v>0</v>
      </c>
      <c r="G14" s="71"/>
      <c r="H14" s="72">
        <f t="shared" si="2"/>
        <v>0</v>
      </c>
      <c r="I14" s="180"/>
      <c r="J14" s="71">
        <v>0</v>
      </c>
      <c r="K14" s="72">
        <f t="shared" si="0"/>
        <v>0</v>
      </c>
      <c r="L14" s="180"/>
      <c r="M14" s="71">
        <v>0</v>
      </c>
      <c r="N14" s="72">
        <f t="shared" si="1"/>
        <v>0</v>
      </c>
      <c r="O14" s="180"/>
      <c r="P14" s="71">
        <v>0</v>
      </c>
      <c r="Q14" s="72">
        <f>P14*700</f>
        <v>0</v>
      </c>
      <c r="R14" s="254"/>
      <c r="S14" s="71">
        <v>0</v>
      </c>
      <c r="T14" s="72">
        <f>S14*2000</f>
        <v>0</v>
      </c>
      <c r="U14" s="259"/>
      <c r="V14" s="227"/>
    </row>
    <row r="15" spans="2:22" ht="12.75" customHeight="1" thickBot="1">
      <c r="B15" s="212"/>
      <c r="C15" s="27" t="s">
        <v>10</v>
      </c>
      <c r="D15" s="28" t="s">
        <v>10</v>
      </c>
      <c r="E15" s="69">
        <v>0</v>
      </c>
      <c r="F15" s="70">
        <f t="shared" si="3"/>
        <v>0</v>
      </c>
      <c r="G15" s="73"/>
      <c r="H15" s="74">
        <f t="shared" si="2"/>
        <v>0</v>
      </c>
      <c r="I15" s="181"/>
      <c r="J15" s="75">
        <v>0</v>
      </c>
      <c r="K15" s="76">
        <f t="shared" si="0"/>
        <v>0</v>
      </c>
      <c r="L15" s="182"/>
      <c r="M15" s="75">
        <v>0</v>
      </c>
      <c r="N15" s="76">
        <f t="shared" si="1"/>
        <v>0</v>
      </c>
      <c r="O15" s="182"/>
      <c r="P15" s="75">
        <v>0</v>
      </c>
      <c r="Q15" s="76">
        <f>P15*700</f>
        <v>0</v>
      </c>
      <c r="R15" s="255"/>
      <c r="S15" s="75">
        <v>0</v>
      </c>
      <c r="T15" s="76">
        <f>S15*2000</f>
        <v>0</v>
      </c>
      <c r="U15" s="260"/>
      <c r="V15" s="228"/>
    </row>
    <row r="16" spans="2:22" ht="12.75" customHeight="1">
      <c r="B16" s="215" t="s">
        <v>14</v>
      </c>
      <c r="C16" s="10" t="s">
        <v>15</v>
      </c>
      <c r="D16" s="43" t="s">
        <v>15</v>
      </c>
      <c r="E16" s="77">
        <v>26</v>
      </c>
      <c r="F16" s="116">
        <f>H16+K16+N16+Q16+T16</f>
        <v>627900</v>
      </c>
      <c r="G16" s="78">
        <v>1518</v>
      </c>
      <c r="H16" s="79">
        <f t="shared" si="2"/>
        <v>455400</v>
      </c>
      <c r="I16" s="120">
        <f>SUM(H16:H22)</f>
        <v>1059900</v>
      </c>
      <c r="J16" s="78">
        <v>161</v>
      </c>
      <c r="K16" s="79">
        <f t="shared" si="0"/>
        <v>161000</v>
      </c>
      <c r="L16" s="120">
        <f>SUM(K16:K22)</f>
        <v>369000</v>
      </c>
      <c r="M16" s="57">
        <v>2</v>
      </c>
      <c r="N16" s="56">
        <f t="shared" si="1"/>
        <v>6000</v>
      </c>
      <c r="O16" s="170">
        <f>SUM(N16:N22)</f>
        <v>6000</v>
      </c>
      <c r="P16" s="57">
        <v>5</v>
      </c>
      <c r="Q16" s="56">
        <f>P16*700</f>
        <v>3500</v>
      </c>
      <c r="R16" s="170">
        <f>SUM(Q16:Q22)</f>
        <v>60900</v>
      </c>
      <c r="S16" s="57">
        <v>1</v>
      </c>
      <c r="T16" s="56">
        <f>S16*2000</f>
        <v>2000</v>
      </c>
      <c r="U16" s="121">
        <f>SUM(T16:T22)</f>
        <v>2000</v>
      </c>
      <c r="V16" s="204">
        <f>U16+R16+O16+L16+I16</f>
        <v>1497800</v>
      </c>
    </row>
    <row r="17" spans="2:22" ht="12.75" customHeight="1">
      <c r="B17" s="216"/>
      <c r="C17" s="11" t="s">
        <v>16</v>
      </c>
      <c r="D17" s="44" t="s">
        <v>16</v>
      </c>
      <c r="E17" s="77">
        <v>9</v>
      </c>
      <c r="F17" s="116">
        <f t="shared" si="3"/>
        <v>576200</v>
      </c>
      <c r="G17" s="61">
        <v>1156</v>
      </c>
      <c r="H17" s="60">
        <f t="shared" si="2"/>
        <v>346800</v>
      </c>
      <c r="I17" s="126"/>
      <c r="J17" s="61">
        <v>172</v>
      </c>
      <c r="K17" s="60">
        <f t="shared" si="0"/>
        <v>172000</v>
      </c>
      <c r="L17" s="126"/>
      <c r="M17" s="61">
        <v>0</v>
      </c>
      <c r="N17" s="60">
        <f t="shared" si="1"/>
        <v>0</v>
      </c>
      <c r="O17" s="171"/>
      <c r="P17" s="61">
        <v>82</v>
      </c>
      <c r="Q17" s="60">
        <f aca="true" t="shared" si="4" ref="Q17:Q22">P17*700</f>
        <v>57400</v>
      </c>
      <c r="R17" s="248"/>
      <c r="S17" s="61">
        <v>0</v>
      </c>
      <c r="T17" s="60">
        <f aca="true" t="shared" si="5" ref="T17:T22">S17*2000</f>
        <v>0</v>
      </c>
      <c r="U17" s="266"/>
      <c r="V17" s="205"/>
    </row>
    <row r="18" spans="2:22" ht="12.75" customHeight="1">
      <c r="B18" s="216"/>
      <c r="C18" s="11" t="s">
        <v>18</v>
      </c>
      <c r="D18" s="44" t="s">
        <v>18</v>
      </c>
      <c r="E18" s="77">
        <v>8</v>
      </c>
      <c r="F18" s="116">
        <f t="shared" si="3"/>
        <v>81300</v>
      </c>
      <c r="G18" s="61">
        <v>271</v>
      </c>
      <c r="H18" s="60">
        <f t="shared" si="2"/>
        <v>81300</v>
      </c>
      <c r="I18" s="126"/>
      <c r="J18" s="61">
        <v>0</v>
      </c>
      <c r="K18" s="60">
        <f t="shared" si="0"/>
        <v>0</v>
      </c>
      <c r="L18" s="126"/>
      <c r="M18" s="61">
        <v>0</v>
      </c>
      <c r="N18" s="60">
        <f t="shared" si="1"/>
        <v>0</v>
      </c>
      <c r="O18" s="171"/>
      <c r="P18" s="61">
        <v>0</v>
      </c>
      <c r="Q18" s="60">
        <f t="shared" si="4"/>
        <v>0</v>
      </c>
      <c r="R18" s="248"/>
      <c r="S18" s="61">
        <v>0</v>
      </c>
      <c r="T18" s="60">
        <f t="shared" si="5"/>
        <v>0</v>
      </c>
      <c r="U18" s="266"/>
      <c r="V18" s="205"/>
    </row>
    <row r="19" spans="2:22" ht="12.75" customHeight="1">
      <c r="B19" s="216"/>
      <c r="C19" s="207" t="s">
        <v>19</v>
      </c>
      <c r="D19" s="44" t="s">
        <v>19</v>
      </c>
      <c r="E19" s="77">
        <v>3</v>
      </c>
      <c r="F19" s="116">
        <f t="shared" si="3"/>
        <v>77200</v>
      </c>
      <c r="G19" s="61">
        <v>254</v>
      </c>
      <c r="H19" s="60">
        <f t="shared" si="2"/>
        <v>76200</v>
      </c>
      <c r="I19" s="126"/>
      <c r="J19" s="61">
        <v>1</v>
      </c>
      <c r="K19" s="60">
        <f t="shared" si="0"/>
        <v>1000</v>
      </c>
      <c r="L19" s="126"/>
      <c r="M19" s="61">
        <v>0</v>
      </c>
      <c r="N19" s="60">
        <f t="shared" si="1"/>
        <v>0</v>
      </c>
      <c r="O19" s="171"/>
      <c r="P19" s="61">
        <v>0</v>
      </c>
      <c r="Q19" s="60">
        <f t="shared" si="4"/>
        <v>0</v>
      </c>
      <c r="R19" s="248"/>
      <c r="S19" s="61">
        <v>0</v>
      </c>
      <c r="T19" s="60">
        <f t="shared" si="5"/>
        <v>0</v>
      </c>
      <c r="U19" s="266"/>
      <c r="V19" s="205"/>
    </row>
    <row r="20" spans="2:22" ht="12.75" customHeight="1">
      <c r="B20" s="216"/>
      <c r="C20" s="208"/>
      <c r="D20" s="44" t="s">
        <v>20</v>
      </c>
      <c r="E20" s="77">
        <v>6</v>
      </c>
      <c r="F20" s="116">
        <f t="shared" si="3"/>
        <v>132500</v>
      </c>
      <c r="G20" s="61">
        <v>325</v>
      </c>
      <c r="H20" s="60">
        <f t="shared" si="2"/>
        <v>97500</v>
      </c>
      <c r="I20" s="126"/>
      <c r="J20" s="61">
        <v>35</v>
      </c>
      <c r="K20" s="60">
        <f t="shared" si="0"/>
        <v>35000</v>
      </c>
      <c r="L20" s="126"/>
      <c r="M20" s="61">
        <v>0</v>
      </c>
      <c r="N20" s="60">
        <f t="shared" si="1"/>
        <v>0</v>
      </c>
      <c r="O20" s="171"/>
      <c r="P20" s="61">
        <v>0</v>
      </c>
      <c r="Q20" s="60">
        <f t="shared" si="4"/>
        <v>0</v>
      </c>
      <c r="R20" s="248"/>
      <c r="S20" s="61">
        <v>0</v>
      </c>
      <c r="T20" s="60">
        <f t="shared" si="5"/>
        <v>0</v>
      </c>
      <c r="U20" s="266"/>
      <c r="V20" s="205"/>
    </row>
    <row r="21" spans="2:22" ht="12.75" customHeight="1">
      <c r="B21" s="216"/>
      <c r="C21" s="207" t="s">
        <v>21</v>
      </c>
      <c r="D21" s="44" t="s">
        <v>21</v>
      </c>
      <c r="E21" s="77">
        <v>2</v>
      </c>
      <c r="F21" s="116">
        <f t="shared" si="3"/>
        <v>1200</v>
      </c>
      <c r="G21" s="61">
        <v>4</v>
      </c>
      <c r="H21" s="60">
        <f t="shared" si="2"/>
        <v>1200</v>
      </c>
      <c r="I21" s="126"/>
      <c r="J21" s="61">
        <v>0</v>
      </c>
      <c r="K21" s="60">
        <f t="shared" si="0"/>
        <v>0</v>
      </c>
      <c r="L21" s="126"/>
      <c r="M21" s="61">
        <v>0</v>
      </c>
      <c r="N21" s="60">
        <f t="shared" si="1"/>
        <v>0</v>
      </c>
      <c r="O21" s="171"/>
      <c r="P21" s="61">
        <v>0</v>
      </c>
      <c r="Q21" s="60">
        <f t="shared" si="4"/>
        <v>0</v>
      </c>
      <c r="R21" s="248"/>
      <c r="S21" s="61">
        <v>0</v>
      </c>
      <c r="T21" s="60">
        <f t="shared" si="5"/>
        <v>0</v>
      </c>
      <c r="U21" s="266"/>
      <c r="V21" s="205"/>
    </row>
    <row r="22" spans="2:22" ht="12.75" customHeight="1" thickBot="1">
      <c r="B22" s="217"/>
      <c r="C22" s="209"/>
      <c r="D22" s="45" t="s">
        <v>17</v>
      </c>
      <c r="E22" s="77">
        <v>2</v>
      </c>
      <c r="F22" s="116">
        <f t="shared" si="3"/>
        <v>1500</v>
      </c>
      <c r="G22" s="62">
        <v>5</v>
      </c>
      <c r="H22" s="63">
        <f t="shared" si="2"/>
        <v>1500</v>
      </c>
      <c r="I22" s="127"/>
      <c r="J22" s="62">
        <v>0</v>
      </c>
      <c r="K22" s="63">
        <f t="shared" si="0"/>
        <v>0</v>
      </c>
      <c r="L22" s="127"/>
      <c r="M22" s="55">
        <v>0</v>
      </c>
      <c r="N22" s="54">
        <f t="shared" si="1"/>
        <v>0</v>
      </c>
      <c r="O22" s="172"/>
      <c r="P22" s="55">
        <v>0</v>
      </c>
      <c r="Q22" s="54">
        <f t="shared" si="4"/>
        <v>0</v>
      </c>
      <c r="R22" s="249"/>
      <c r="S22" s="55">
        <v>0</v>
      </c>
      <c r="T22" s="54">
        <f t="shared" si="5"/>
        <v>0</v>
      </c>
      <c r="U22" s="267"/>
      <c r="V22" s="206"/>
    </row>
    <row r="23" spans="2:22" ht="12.75" customHeight="1">
      <c r="B23" s="199" t="s">
        <v>22</v>
      </c>
      <c r="C23" s="29" t="s">
        <v>23</v>
      </c>
      <c r="D23" s="30" t="s">
        <v>23</v>
      </c>
      <c r="E23" s="65">
        <v>2</v>
      </c>
      <c r="F23" s="70">
        <f t="shared" si="3"/>
        <v>5800</v>
      </c>
      <c r="G23" s="80">
        <v>1</v>
      </c>
      <c r="H23" s="81">
        <f t="shared" si="2"/>
        <v>300</v>
      </c>
      <c r="I23" s="162">
        <f>SUM(H23:H31)</f>
        <v>51600</v>
      </c>
      <c r="J23" s="80">
        <v>2</v>
      </c>
      <c r="K23" s="81">
        <f t="shared" si="0"/>
        <v>2000</v>
      </c>
      <c r="L23" s="159">
        <f>SUM(K23:K31)</f>
        <v>6000</v>
      </c>
      <c r="M23" s="80">
        <v>0</v>
      </c>
      <c r="N23" s="81">
        <f t="shared" si="1"/>
        <v>0</v>
      </c>
      <c r="O23" s="159">
        <f>SUM(N23:N31)</f>
        <v>0</v>
      </c>
      <c r="P23" s="80">
        <v>5</v>
      </c>
      <c r="Q23" s="81">
        <f>P23*700</f>
        <v>3500</v>
      </c>
      <c r="R23" s="159">
        <f>SUM(Q23:Q31)</f>
        <v>3500</v>
      </c>
      <c r="S23" s="80">
        <v>0</v>
      </c>
      <c r="T23" s="81">
        <f>S23*2000</f>
        <v>0</v>
      </c>
      <c r="U23" s="258"/>
      <c r="V23" s="150">
        <f>U23+R23+O23+L23+I23</f>
        <v>61100</v>
      </c>
    </row>
    <row r="24" spans="2:22" ht="12.75" customHeight="1">
      <c r="B24" s="200"/>
      <c r="C24" s="173" t="s">
        <v>26</v>
      </c>
      <c r="D24" s="31" t="s">
        <v>25</v>
      </c>
      <c r="E24" s="73">
        <v>1</v>
      </c>
      <c r="F24" s="70">
        <f t="shared" si="3"/>
        <v>300</v>
      </c>
      <c r="G24" s="71">
        <v>1</v>
      </c>
      <c r="H24" s="72">
        <f t="shared" si="2"/>
        <v>300</v>
      </c>
      <c r="I24" s="163"/>
      <c r="J24" s="71">
        <v>0</v>
      </c>
      <c r="K24" s="72">
        <f t="shared" si="0"/>
        <v>0</v>
      </c>
      <c r="L24" s="160"/>
      <c r="M24" s="71">
        <v>0</v>
      </c>
      <c r="N24" s="72">
        <f t="shared" si="1"/>
        <v>0</v>
      </c>
      <c r="O24" s="160"/>
      <c r="P24" s="71">
        <v>0</v>
      </c>
      <c r="Q24" s="72">
        <f>P24*700</f>
        <v>0</v>
      </c>
      <c r="R24" s="254"/>
      <c r="S24" s="71">
        <v>0</v>
      </c>
      <c r="T24" s="72">
        <f aca="true" t="shared" si="6" ref="T24:T31">S24*2000</f>
        <v>0</v>
      </c>
      <c r="U24" s="259"/>
      <c r="V24" s="151"/>
    </row>
    <row r="25" spans="2:22" ht="12.75" customHeight="1">
      <c r="B25" s="200"/>
      <c r="C25" s="173"/>
      <c r="D25" s="31" t="s">
        <v>26</v>
      </c>
      <c r="E25" s="73">
        <v>0</v>
      </c>
      <c r="F25" s="70">
        <f t="shared" si="3"/>
        <v>0</v>
      </c>
      <c r="G25" s="82">
        <v>0</v>
      </c>
      <c r="H25" s="72">
        <f t="shared" si="2"/>
        <v>0</v>
      </c>
      <c r="I25" s="163"/>
      <c r="J25" s="71">
        <v>0</v>
      </c>
      <c r="K25" s="72">
        <f t="shared" si="0"/>
        <v>0</v>
      </c>
      <c r="L25" s="160"/>
      <c r="M25" s="71">
        <v>0</v>
      </c>
      <c r="N25" s="72">
        <f t="shared" si="1"/>
        <v>0</v>
      </c>
      <c r="O25" s="160"/>
      <c r="P25" s="71">
        <v>0</v>
      </c>
      <c r="Q25" s="72">
        <f aca="true" t="shared" si="7" ref="Q25:Q31">P25*700</f>
        <v>0</v>
      </c>
      <c r="R25" s="254"/>
      <c r="S25" s="71">
        <v>0</v>
      </c>
      <c r="T25" s="72">
        <f t="shared" si="6"/>
        <v>0</v>
      </c>
      <c r="U25" s="259"/>
      <c r="V25" s="151"/>
    </row>
    <row r="26" spans="2:22" ht="12.75" customHeight="1">
      <c r="B26" s="200"/>
      <c r="C26" s="194" t="s">
        <v>28</v>
      </c>
      <c r="D26" s="31" t="s">
        <v>30</v>
      </c>
      <c r="E26" s="73">
        <v>0</v>
      </c>
      <c r="F26" s="70">
        <f t="shared" si="3"/>
        <v>0</v>
      </c>
      <c r="G26" s="82">
        <v>0</v>
      </c>
      <c r="H26" s="72">
        <f t="shared" si="2"/>
        <v>0</v>
      </c>
      <c r="I26" s="163"/>
      <c r="J26" s="71">
        <v>0</v>
      </c>
      <c r="K26" s="72">
        <f t="shared" si="0"/>
        <v>0</v>
      </c>
      <c r="L26" s="160"/>
      <c r="M26" s="71">
        <v>0</v>
      </c>
      <c r="N26" s="72">
        <f t="shared" si="1"/>
        <v>0</v>
      </c>
      <c r="O26" s="160"/>
      <c r="P26" s="71">
        <v>0</v>
      </c>
      <c r="Q26" s="72">
        <f t="shared" si="7"/>
        <v>0</v>
      </c>
      <c r="R26" s="254"/>
      <c r="S26" s="71">
        <v>0</v>
      </c>
      <c r="T26" s="72">
        <f t="shared" si="6"/>
        <v>0</v>
      </c>
      <c r="U26" s="259"/>
      <c r="V26" s="151"/>
    </row>
    <row r="27" spans="2:22" ht="12.75" customHeight="1">
      <c r="B27" s="200"/>
      <c r="C27" s="195"/>
      <c r="D27" s="31" t="s">
        <v>28</v>
      </c>
      <c r="E27" s="73">
        <v>3</v>
      </c>
      <c r="F27" s="70">
        <f t="shared" si="3"/>
        <v>4300</v>
      </c>
      <c r="G27" s="82">
        <v>11</v>
      </c>
      <c r="H27" s="72">
        <f t="shared" si="2"/>
        <v>3300</v>
      </c>
      <c r="I27" s="163"/>
      <c r="J27" s="71">
        <v>1</v>
      </c>
      <c r="K27" s="72">
        <f t="shared" si="0"/>
        <v>1000</v>
      </c>
      <c r="L27" s="160"/>
      <c r="M27" s="71">
        <v>0</v>
      </c>
      <c r="N27" s="72">
        <f t="shared" si="1"/>
        <v>0</v>
      </c>
      <c r="O27" s="160"/>
      <c r="P27" s="71">
        <v>0</v>
      </c>
      <c r="Q27" s="72">
        <f t="shared" si="7"/>
        <v>0</v>
      </c>
      <c r="R27" s="254"/>
      <c r="S27" s="71">
        <v>0</v>
      </c>
      <c r="T27" s="72">
        <f t="shared" si="6"/>
        <v>0</v>
      </c>
      <c r="U27" s="259"/>
      <c r="V27" s="151"/>
    </row>
    <row r="28" spans="2:22" ht="12.75" customHeight="1">
      <c r="B28" s="200"/>
      <c r="C28" s="196" t="s">
        <v>29</v>
      </c>
      <c r="D28" s="31" t="s">
        <v>29</v>
      </c>
      <c r="E28" s="73">
        <v>1</v>
      </c>
      <c r="F28" s="70">
        <f t="shared" si="3"/>
        <v>1900</v>
      </c>
      <c r="G28" s="82">
        <v>3</v>
      </c>
      <c r="H28" s="72">
        <f t="shared" si="2"/>
        <v>900</v>
      </c>
      <c r="I28" s="163"/>
      <c r="J28" s="71">
        <v>1</v>
      </c>
      <c r="K28" s="72">
        <f t="shared" si="0"/>
        <v>1000</v>
      </c>
      <c r="L28" s="160"/>
      <c r="M28" s="71">
        <v>0</v>
      </c>
      <c r="N28" s="72">
        <f t="shared" si="1"/>
        <v>0</v>
      </c>
      <c r="O28" s="160"/>
      <c r="P28" s="71">
        <v>0</v>
      </c>
      <c r="Q28" s="72">
        <f t="shared" si="7"/>
        <v>0</v>
      </c>
      <c r="R28" s="254"/>
      <c r="S28" s="71">
        <v>0</v>
      </c>
      <c r="T28" s="72">
        <f t="shared" si="6"/>
        <v>0</v>
      </c>
      <c r="U28" s="259"/>
      <c r="V28" s="151"/>
    </row>
    <row r="29" spans="2:22" ht="12.75" customHeight="1">
      <c r="B29" s="200"/>
      <c r="C29" s="197"/>
      <c r="D29" s="31" t="s">
        <v>27</v>
      </c>
      <c r="E29" s="73">
        <v>3</v>
      </c>
      <c r="F29" s="70">
        <f t="shared" si="3"/>
        <v>44100</v>
      </c>
      <c r="G29" s="71">
        <v>147</v>
      </c>
      <c r="H29" s="72">
        <f t="shared" si="2"/>
        <v>44100</v>
      </c>
      <c r="I29" s="163"/>
      <c r="J29" s="71">
        <v>0</v>
      </c>
      <c r="K29" s="72">
        <f t="shared" si="0"/>
        <v>0</v>
      </c>
      <c r="L29" s="160"/>
      <c r="M29" s="71">
        <v>0</v>
      </c>
      <c r="N29" s="72">
        <f t="shared" si="1"/>
        <v>0</v>
      </c>
      <c r="O29" s="160"/>
      <c r="P29" s="71">
        <v>0</v>
      </c>
      <c r="Q29" s="72">
        <f t="shared" si="7"/>
        <v>0</v>
      </c>
      <c r="R29" s="254"/>
      <c r="S29" s="71">
        <v>0</v>
      </c>
      <c r="T29" s="72">
        <f t="shared" si="6"/>
        <v>0</v>
      </c>
      <c r="U29" s="259"/>
      <c r="V29" s="151"/>
    </row>
    <row r="30" spans="2:22" ht="12.75" customHeight="1">
      <c r="B30" s="200"/>
      <c r="C30" s="198" t="s">
        <v>31</v>
      </c>
      <c r="D30" s="31" t="s">
        <v>31</v>
      </c>
      <c r="E30" s="73">
        <v>1</v>
      </c>
      <c r="F30" s="70">
        <f t="shared" si="3"/>
        <v>4700</v>
      </c>
      <c r="G30" s="82">
        <v>9</v>
      </c>
      <c r="H30" s="72">
        <f t="shared" si="2"/>
        <v>2700</v>
      </c>
      <c r="I30" s="163"/>
      <c r="J30" s="71">
        <v>2</v>
      </c>
      <c r="K30" s="72">
        <f t="shared" si="0"/>
        <v>2000</v>
      </c>
      <c r="L30" s="160"/>
      <c r="M30" s="71">
        <v>0</v>
      </c>
      <c r="N30" s="72">
        <f t="shared" si="1"/>
        <v>0</v>
      </c>
      <c r="O30" s="160"/>
      <c r="P30" s="71">
        <v>0</v>
      </c>
      <c r="Q30" s="72">
        <f t="shared" si="7"/>
        <v>0</v>
      </c>
      <c r="R30" s="254"/>
      <c r="S30" s="71">
        <v>0</v>
      </c>
      <c r="T30" s="72">
        <f t="shared" si="6"/>
        <v>0</v>
      </c>
      <c r="U30" s="259"/>
      <c r="V30" s="151"/>
    </row>
    <row r="31" spans="2:22" ht="12.75" customHeight="1" thickBot="1">
      <c r="B31" s="201"/>
      <c r="C31" s="194"/>
      <c r="D31" s="33" t="s">
        <v>24</v>
      </c>
      <c r="E31" s="75">
        <v>0</v>
      </c>
      <c r="F31" s="70">
        <f t="shared" si="3"/>
        <v>0</v>
      </c>
      <c r="G31" s="83">
        <v>0</v>
      </c>
      <c r="H31" s="74">
        <f t="shared" si="2"/>
        <v>0</v>
      </c>
      <c r="I31" s="202"/>
      <c r="J31" s="73">
        <v>0</v>
      </c>
      <c r="K31" s="74">
        <f t="shared" si="0"/>
        <v>0</v>
      </c>
      <c r="L31" s="161"/>
      <c r="M31" s="75">
        <v>0</v>
      </c>
      <c r="N31" s="76">
        <f t="shared" si="1"/>
        <v>0</v>
      </c>
      <c r="O31" s="203"/>
      <c r="P31" s="75">
        <v>0</v>
      </c>
      <c r="Q31" s="76">
        <f t="shared" si="7"/>
        <v>0</v>
      </c>
      <c r="R31" s="255"/>
      <c r="S31" s="75">
        <v>0</v>
      </c>
      <c r="T31" s="76">
        <f t="shared" si="6"/>
        <v>0</v>
      </c>
      <c r="U31" s="260"/>
      <c r="V31" s="152"/>
    </row>
    <row r="32" spans="2:22" ht="12.75" customHeight="1">
      <c r="B32" s="191" t="s">
        <v>39</v>
      </c>
      <c r="C32" s="12" t="s">
        <v>32</v>
      </c>
      <c r="D32" s="13" t="s">
        <v>32</v>
      </c>
      <c r="E32" s="84">
        <v>38</v>
      </c>
      <c r="F32" s="116">
        <f t="shared" si="3"/>
        <v>1290600</v>
      </c>
      <c r="G32" s="84">
        <v>1767</v>
      </c>
      <c r="H32" s="79">
        <f t="shared" si="2"/>
        <v>530100</v>
      </c>
      <c r="I32" s="120">
        <f>SUM(H32:H39)</f>
        <v>1787700</v>
      </c>
      <c r="J32" s="78">
        <v>737</v>
      </c>
      <c r="K32" s="79">
        <f t="shared" si="0"/>
        <v>737000</v>
      </c>
      <c r="L32" s="120">
        <f>SUM(K32:K39)</f>
        <v>1645000</v>
      </c>
      <c r="M32" s="57">
        <v>2</v>
      </c>
      <c r="N32" s="56">
        <f t="shared" si="1"/>
        <v>6000</v>
      </c>
      <c r="O32" s="170">
        <f>SUM(N32:N39)</f>
        <v>42000</v>
      </c>
      <c r="P32" s="57">
        <v>25</v>
      </c>
      <c r="Q32" s="56">
        <f>P32*700</f>
        <v>17500</v>
      </c>
      <c r="R32" s="125">
        <f>SUM(Q32:Q39)</f>
        <v>51100</v>
      </c>
      <c r="S32" s="57">
        <v>0</v>
      </c>
      <c r="T32" s="56">
        <f aca="true" t="shared" si="8" ref="T32:T38">S32*2000</f>
        <v>0</v>
      </c>
      <c r="U32" s="256">
        <f>SUM(T32:T39)</f>
        <v>2000</v>
      </c>
      <c r="V32" s="134">
        <f>U32+R32+O32+L32+I32</f>
        <v>3527800</v>
      </c>
    </row>
    <row r="33" spans="2:22" ht="12.75" customHeight="1">
      <c r="B33" s="192"/>
      <c r="C33" s="15" t="s">
        <v>33</v>
      </c>
      <c r="D33" s="14" t="s">
        <v>33</v>
      </c>
      <c r="E33" s="58">
        <v>13</v>
      </c>
      <c r="F33" s="116">
        <f t="shared" si="3"/>
        <v>83100</v>
      </c>
      <c r="G33" s="58">
        <v>197</v>
      </c>
      <c r="H33" s="60">
        <f t="shared" si="2"/>
        <v>59100</v>
      </c>
      <c r="I33" s="126"/>
      <c r="J33" s="61">
        <v>24</v>
      </c>
      <c r="K33" s="60">
        <f t="shared" si="0"/>
        <v>24000</v>
      </c>
      <c r="L33" s="126"/>
      <c r="M33" s="61">
        <v>0</v>
      </c>
      <c r="N33" s="60">
        <f t="shared" si="1"/>
        <v>0</v>
      </c>
      <c r="O33" s="171"/>
      <c r="P33" s="61">
        <v>0</v>
      </c>
      <c r="Q33" s="60">
        <f aca="true" t="shared" si="9" ref="Q33:Q38">P33*700</f>
        <v>0</v>
      </c>
      <c r="R33" s="250"/>
      <c r="S33" s="57">
        <v>0</v>
      </c>
      <c r="T33" s="56">
        <f t="shared" si="8"/>
        <v>0</v>
      </c>
      <c r="U33" s="256"/>
      <c r="V33" s="135"/>
    </row>
    <row r="34" spans="2:22" ht="12.75">
      <c r="B34" s="192"/>
      <c r="C34" s="138" t="s">
        <v>34</v>
      </c>
      <c r="D34" s="14" t="s">
        <v>34</v>
      </c>
      <c r="E34" s="58">
        <v>31</v>
      </c>
      <c r="F34" s="116">
        <f t="shared" si="3"/>
        <v>147600</v>
      </c>
      <c r="G34" s="58">
        <v>415</v>
      </c>
      <c r="H34" s="60">
        <f t="shared" si="2"/>
        <v>124500</v>
      </c>
      <c r="I34" s="126"/>
      <c r="J34" s="61">
        <v>21</v>
      </c>
      <c r="K34" s="60">
        <f t="shared" si="0"/>
        <v>21000</v>
      </c>
      <c r="L34" s="126"/>
      <c r="M34" s="61">
        <v>0</v>
      </c>
      <c r="N34" s="60">
        <f t="shared" si="1"/>
        <v>0</v>
      </c>
      <c r="O34" s="171"/>
      <c r="P34" s="61">
        <v>3</v>
      </c>
      <c r="Q34" s="60">
        <f t="shared" si="9"/>
        <v>2100</v>
      </c>
      <c r="R34" s="250"/>
      <c r="S34" s="57">
        <v>0</v>
      </c>
      <c r="T34" s="56">
        <f t="shared" si="8"/>
        <v>0</v>
      </c>
      <c r="U34" s="256"/>
      <c r="V34" s="135"/>
    </row>
    <row r="35" spans="2:22" ht="12.75">
      <c r="B35" s="192"/>
      <c r="C35" s="138"/>
      <c r="D35" s="14" t="s">
        <v>38</v>
      </c>
      <c r="E35" s="58">
        <v>14</v>
      </c>
      <c r="F35" s="116">
        <f t="shared" si="3"/>
        <v>82900</v>
      </c>
      <c r="G35" s="58">
        <v>173</v>
      </c>
      <c r="H35" s="60">
        <f t="shared" si="2"/>
        <v>51900</v>
      </c>
      <c r="I35" s="126"/>
      <c r="J35" s="61">
        <v>31</v>
      </c>
      <c r="K35" s="60">
        <f t="shared" si="0"/>
        <v>31000</v>
      </c>
      <c r="L35" s="126"/>
      <c r="M35" s="61">
        <v>0</v>
      </c>
      <c r="N35" s="60">
        <f t="shared" si="1"/>
        <v>0</v>
      </c>
      <c r="O35" s="171"/>
      <c r="P35" s="61">
        <v>0</v>
      </c>
      <c r="Q35" s="60">
        <f t="shared" si="9"/>
        <v>0</v>
      </c>
      <c r="R35" s="250"/>
      <c r="S35" s="57">
        <v>0</v>
      </c>
      <c r="T35" s="56">
        <f t="shared" si="8"/>
        <v>0</v>
      </c>
      <c r="U35" s="256"/>
      <c r="V35" s="135"/>
    </row>
    <row r="36" spans="2:22" ht="12.75">
      <c r="B36" s="192"/>
      <c r="C36" s="15" t="s">
        <v>36</v>
      </c>
      <c r="D36" s="14" t="s">
        <v>36</v>
      </c>
      <c r="E36" s="58">
        <v>16</v>
      </c>
      <c r="F36" s="116">
        <f t="shared" si="3"/>
        <v>514800</v>
      </c>
      <c r="G36" s="58">
        <v>481</v>
      </c>
      <c r="H36" s="60">
        <f t="shared" si="2"/>
        <v>144300</v>
      </c>
      <c r="I36" s="126"/>
      <c r="J36" s="61">
        <v>357</v>
      </c>
      <c r="K36" s="60">
        <f t="shared" si="0"/>
        <v>357000</v>
      </c>
      <c r="L36" s="126"/>
      <c r="M36" s="61">
        <v>1</v>
      </c>
      <c r="N36" s="60">
        <f t="shared" si="1"/>
        <v>3000</v>
      </c>
      <c r="O36" s="171"/>
      <c r="P36" s="61">
        <v>15</v>
      </c>
      <c r="Q36" s="60">
        <f t="shared" si="9"/>
        <v>10500</v>
      </c>
      <c r="R36" s="250"/>
      <c r="S36" s="57">
        <v>0</v>
      </c>
      <c r="T36" s="56">
        <f t="shared" si="8"/>
        <v>0</v>
      </c>
      <c r="U36" s="256"/>
      <c r="V36" s="135"/>
    </row>
    <row r="37" spans="2:22" ht="12.75">
      <c r="B37" s="192"/>
      <c r="C37" s="15" t="s">
        <v>37</v>
      </c>
      <c r="D37" s="14" t="s">
        <v>37</v>
      </c>
      <c r="E37" s="58">
        <v>45</v>
      </c>
      <c r="F37" s="116">
        <f t="shared" si="3"/>
        <v>322900</v>
      </c>
      <c r="G37" s="58">
        <v>770</v>
      </c>
      <c r="H37" s="60">
        <f t="shared" si="2"/>
        <v>231000</v>
      </c>
      <c r="I37" s="126"/>
      <c r="J37" s="61">
        <v>80</v>
      </c>
      <c r="K37" s="60">
        <f t="shared" si="0"/>
        <v>80000</v>
      </c>
      <c r="L37" s="126"/>
      <c r="M37" s="61">
        <v>0</v>
      </c>
      <c r="N37" s="60">
        <f t="shared" si="1"/>
        <v>0</v>
      </c>
      <c r="O37" s="171"/>
      <c r="P37" s="61">
        <v>17</v>
      </c>
      <c r="Q37" s="60">
        <f t="shared" si="9"/>
        <v>11900</v>
      </c>
      <c r="R37" s="250"/>
      <c r="S37" s="57">
        <v>0</v>
      </c>
      <c r="T37" s="56">
        <f t="shared" si="8"/>
        <v>0</v>
      </c>
      <c r="U37" s="256"/>
      <c r="V37" s="135"/>
    </row>
    <row r="38" spans="2:22" ht="12.75" customHeight="1">
      <c r="B38" s="192"/>
      <c r="C38" s="15" t="s">
        <v>35</v>
      </c>
      <c r="D38" s="183" t="s">
        <v>35</v>
      </c>
      <c r="E38" s="185">
        <v>50</v>
      </c>
      <c r="F38" s="187">
        <f>H38+K38+N38+Q38+T38</f>
        <v>1085900</v>
      </c>
      <c r="G38" s="185">
        <v>2156</v>
      </c>
      <c r="H38" s="189">
        <f t="shared" si="2"/>
        <v>646800</v>
      </c>
      <c r="I38" s="126"/>
      <c r="J38" s="185">
        <v>395</v>
      </c>
      <c r="K38" s="189">
        <f t="shared" si="0"/>
        <v>395000</v>
      </c>
      <c r="L38" s="126"/>
      <c r="M38" s="185">
        <v>11</v>
      </c>
      <c r="N38" s="189">
        <f t="shared" si="1"/>
        <v>33000</v>
      </c>
      <c r="O38" s="171"/>
      <c r="P38" s="268">
        <v>13</v>
      </c>
      <c r="Q38" s="278">
        <f t="shared" si="9"/>
        <v>9100</v>
      </c>
      <c r="R38" s="250"/>
      <c r="S38" s="268">
        <v>1</v>
      </c>
      <c r="T38" s="261">
        <f t="shared" si="8"/>
        <v>2000</v>
      </c>
      <c r="U38" s="256"/>
      <c r="V38" s="135"/>
    </row>
    <row r="39" spans="2:22" ht="13.5" thickBot="1">
      <c r="B39" s="193"/>
      <c r="C39" s="16" t="s">
        <v>40</v>
      </c>
      <c r="D39" s="184"/>
      <c r="E39" s="186"/>
      <c r="F39" s="143"/>
      <c r="G39" s="188"/>
      <c r="H39" s="190"/>
      <c r="I39" s="127"/>
      <c r="J39" s="188"/>
      <c r="K39" s="190"/>
      <c r="L39" s="127"/>
      <c r="M39" s="188"/>
      <c r="N39" s="190"/>
      <c r="O39" s="172"/>
      <c r="P39" s="288"/>
      <c r="Q39" s="279"/>
      <c r="R39" s="251"/>
      <c r="S39" s="288"/>
      <c r="T39" s="262"/>
      <c r="U39" s="257"/>
      <c r="V39" s="136"/>
    </row>
    <row r="40" spans="2:22" ht="12.75">
      <c r="B40" s="175" t="s">
        <v>57</v>
      </c>
      <c r="C40" s="29" t="s">
        <v>58</v>
      </c>
      <c r="D40" s="30" t="s">
        <v>58</v>
      </c>
      <c r="E40" s="85">
        <v>1</v>
      </c>
      <c r="F40" s="86">
        <f>H40+K40+N40+Q40+T40</f>
        <v>300</v>
      </c>
      <c r="G40" s="87">
        <v>1</v>
      </c>
      <c r="H40" s="81">
        <f t="shared" si="2"/>
        <v>300</v>
      </c>
      <c r="I40" s="162">
        <f>SUM(H40:H50)</f>
        <v>149400</v>
      </c>
      <c r="J40" s="80">
        <v>0</v>
      </c>
      <c r="K40" s="81">
        <f aca="true" t="shared" si="10" ref="K40:K63">1000*J40</f>
        <v>0</v>
      </c>
      <c r="L40" s="159">
        <f>SUM(K40:K50)</f>
        <v>96000</v>
      </c>
      <c r="M40" s="80">
        <v>0</v>
      </c>
      <c r="N40" s="81">
        <f t="shared" si="1"/>
        <v>0</v>
      </c>
      <c r="O40" s="159">
        <f>SUM(N40:N50)</f>
        <v>0</v>
      </c>
      <c r="P40" s="67"/>
      <c r="Q40" s="68"/>
      <c r="R40" s="280">
        <f>SUM(Q40:Q50)</f>
        <v>0</v>
      </c>
      <c r="S40" s="80">
        <v>0</v>
      </c>
      <c r="T40" s="88"/>
      <c r="U40" s="263">
        <f>SUM(T40:T50)</f>
        <v>0</v>
      </c>
      <c r="V40" s="150">
        <f>U47+R46+O40+L40+I40</f>
        <v>245400</v>
      </c>
    </row>
    <row r="41" spans="2:22" ht="12.75">
      <c r="B41" s="176"/>
      <c r="C41" s="32" t="s">
        <v>48</v>
      </c>
      <c r="D41" s="31" t="s">
        <v>48</v>
      </c>
      <c r="E41" s="82">
        <v>0</v>
      </c>
      <c r="F41" s="98">
        <f aca="true" t="shared" si="11" ref="F41:F76">H41+K41+N41+Q41+T41</f>
        <v>0</v>
      </c>
      <c r="G41" s="89"/>
      <c r="H41" s="72">
        <f t="shared" si="2"/>
        <v>0</v>
      </c>
      <c r="I41" s="178"/>
      <c r="J41" s="71"/>
      <c r="K41" s="72">
        <f t="shared" si="10"/>
        <v>0</v>
      </c>
      <c r="L41" s="180"/>
      <c r="M41" s="71"/>
      <c r="N41" s="72">
        <f t="shared" si="1"/>
        <v>0</v>
      </c>
      <c r="O41" s="180"/>
      <c r="P41" s="71"/>
      <c r="Q41" s="72"/>
      <c r="R41" s="281"/>
      <c r="S41" s="71">
        <v>0</v>
      </c>
      <c r="T41" s="90"/>
      <c r="U41" s="264"/>
      <c r="V41" s="151"/>
    </row>
    <row r="42" spans="2:22" ht="12.75" customHeight="1">
      <c r="B42" s="176"/>
      <c r="C42" s="32" t="s">
        <v>53</v>
      </c>
      <c r="D42" s="31" t="s">
        <v>53</v>
      </c>
      <c r="E42" s="82">
        <v>3</v>
      </c>
      <c r="F42" s="98">
        <f t="shared" si="11"/>
        <v>65400</v>
      </c>
      <c r="G42" s="89">
        <v>98</v>
      </c>
      <c r="H42" s="72">
        <f t="shared" si="2"/>
        <v>29400</v>
      </c>
      <c r="I42" s="178"/>
      <c r="J42" s="71">
        <v>36</v>
      </c>
      <c r="K42" s="72">
        <f t="shared" si="10"/>
        <v>36000</v>
      </c>
      <c r="L42" s="180"/>
      <c r="M42" s="71">
        <v>0</v>
      </c>
      <c r="N42" s="72">
        <f t="shared" si="1"/>
        <v>0</v>
      </c>
      <c r="O42" s="180"/>
      <c r="P42" s="71"/>
      <c r="Q42" s="72"/>
      <c r="R42" s="281"/>
      <c r="S42" s="71">
        <v>0</v>
      </c>
      <c r="T42" s="90"/>
      <c r="U42" s="264"/>
      <c r="V42" s="151"/>
    </row>
    <row r="43" spans="2:22" ht="12.75" customHeight="1">
      <c r="B43" s="176"/>
      <c r="C43" s="32" t="s">
        <v>50</v>
      </c>
      <c r="D43" s="31" t="s">
        <v>50</v>
      </c>
      <c r="E43" s="82">
        <v>0</v>
      </c>
      <c r="F43" s="98">
        <f t="shared" si="11"/>
        <v>0</v>
      </c>
      <c r="G43" s="89"/>
      <c r="H43" s="72">
        <f t="shared" si="2"/>
        <v>0</v>
      </c>
      <c r="I43" s="178"/>
      <c r="J43" s="71"/>
      <c r="K43" s="72">
        <f t="shared" si="10"/>
        <v>0</v>
      </c>
      <c r="L43" s="180"/>
      <c r="M43" s="71"/>
      <c r="N43" s="72">
        <f t="shared" si="1"/>
        <v>0</v>
      </c>
      <c r="O43" s="180"/>
      <c r="P43" s="71"/>
      <c r="Q43" s="72"/>
      <c r="R43" s="281"/>
      <c r="S43" s="71">
        <v>0</v>
      </c>
      <c r="T43" s="90"/>
      <c r="U43" s="264"/>
      <c r="V43" s="151"/>
    </row>
    <row r="44" spans="2:22" ht="12.75">
      <c r="B44" s="176"/>
      <c r="C44" s="173" t="s">
        <v>51</v>
      </c>
      <c r="D44" s="31" t="s">
        <v>51</v>
      </c>
      <c r="E44" s="82">
        <v>0</v>
      </c>
      <c r="F44" s="98">
        <f t="shared" si="11"/>
        <v>0</v>
      </c>
      <c r="G44" s="89"/>
      <c r="H44" s="72">
        <f t="shared" si="2"/>
        <v>0</v>
      </c>
      <c r="I44" s="178"/>
      <c r="J44" s="71"/>
      <c r="K44" s="72">
        <f t="shared" si="10"/>
        <v>0</v>
      </c>
      <c r="L44" s="180"/>
      <c r="M44" s="71"/>
      <c r="N44" s="72">
        <f t="shared" si="1"/>
        <v>0</v>
      </c>
      <c r="O44" s="180"/>
      <c r="P44" s="71"/>
      <c r="Q44" s="72"/>
      <c r="R44" s="281"/>
      <c r="S44" s="71">
        <v>0</v>
      </c>
      <c r="T44" s="90"/>
      <c r="U44" s="264"/>
      <c r="V44" s="151"/>
    </row>
    <row r="45" spans="2:22" ht="12.75">
      <c r="B45" s="176"/>
      <c r="C45" s="173"/>
      <c r="D45" s="31" t="s">
        <v>54</v>
      </c>
      <c r="E45" s="82">
        <v>0</v>
      </c>
      <c r="F45" s="98">
        <f t="shared" si="11"/>
        <v>0</v>
      </c>
      <c r="G45" s="89"/>
      <c r="H45" s="72">
        <f t="shared" si="2"/>
        <v>0</v>
      </c>
      <c r="I45" s="178"/>
      <c r="J45" s="71"/>
      <c r="K45" s="72">
        <f t="shared" si="10"/>
        <v>0</v>
      </c>
      <c r="L45" s="180"/>
      <c r="M45" s="71"/>
      <c r="N45" s="72">
        <f t="shared" si="1"/>
        <v>0</v>
      </c>
      <c r="O45" s="180"/>
      <c r="P45" s="71"/>
      <c r="Q45" s="72"/>
      <c r="R45" s="281"/>
      <c r="S45" s="71">
        <v>0</v>
      </c>
      <c r="T45" s="90"/>
      <c r="U45" s="264"/>
      <c r="V45" s="151"/>
    </row>
    <row r="46" spans="2:22" ht="12.75">
      <c r="B46" s="176"/>
      <c r="C46" s="173" t="s">
        <v>52</v>
      </c>
      <c r="D46" s="31" t="s">
        <v>52</v>
      </c>
      <c r="E46" s="82">
        <v>1</v>
      </c>
      <c r="F46" s="98">
        <f t="shared" si="11"/>
        <v>5900</v>
      </c>
      <c r="G46" s="89">
        <v>3</v>
      </c>
      <c r="H46" s="72">
        <f t="shared" si="2"/>
        <v>900</v>
      </c>
      <c r="I46" s="178"/>
      <c r="J46" s="71">
        <v>5</v>
      </c>
      <c r="K46" s="72">
        <f t="shared" si="10"/>
        <v>5000</v>
      </c>
      <c r="L46" s="180"/>
      <c r="M46" s="71">
        <v>0</v>
      </c>
      <c r="N46" s="72">
        <f t="shared" si="1"/>
        <v>0</v>
      </c>
      <c r="O46" s="180"/>
      <c r="P46" s="71"/>
      <c r="Q46" s="72"/>
      <c r="R46" s="281"/>
      <c r="S46" s="71">
        <v>0</v>
      </c>
      <c r="T46" s="90"/>
      <c r="U46" s="264"/>
      <c r="V46" s="151"/>
    </row>
    <row r="47" spans="2:22" ht="12.75">
      <c r="B47" s="176"/>
      <c r="C47" s="173"/>
      <c r="D47" s="31" t="s">
        <v>55</v>
      </c>
      <c r="E47" s="82">
        <v>0</v>
      </c>
      <c r="F47" s="98">
        <f t="shared" si="11"/>
        <v>0</v>
      </c>
      <c r="G47" s="89"/>
      <c r="H47" s="72">
        <f t="shared" si="2"/>
        <v>0</v>
      </c>
      <c r="I47" s="178"/>
      <c r="J47" s="71"/>
      <c r="K47" s="72">
        <f t="shared" si="10"/>
        <v>0</v>
      </c>
      <c r="L47" s="180"/>
      <c r="M47" s="71"/>
      <c r="N47" s="72">
        <f t="shared" si="1"/>
        <v>0</v>
      </c>
      <c r="O47" s="180"/>
      <c r="P47" s="71"/>
      <c r="Q47" s="72"/>
      <c r="R47" s="281"/>
      <c r="S47" s="71">
        <v>0</v>
      </c>
      <c r="T47" s="90"/>
      <c r="U47" s="264"/>
      <c r="V47" s="151"/>
    </row>
    <row r="48" spans="2:22" ht="12.75">
      <c r="B48" s="176"/>
      <c r="C48" s="173" t="s">
        <v>56</v>
      </c>
      <c r="D48" s="31" t="s">
        <v>49</v>
      </c>
      <c r="E48" s="82">
        <v>10</v>
      </c>
      <c r="F48" s="98">
        <f t="shared" si="11"/>
        <v>55200</v>
      </c>
      <c r="G48" s="89">
        <v>84</v>
      </c>
      <c r="H48" s="72">
        <f t="shared" si="2"/>
        <v>25200</v>
      </c>
      <c r="I48" s="178"/>
      <c r="J48" s="71">
        <v>30</v>
      </c>
      <c r="K48" s="72">
        <f t="shared" si="10"/>
        <v>30000</v>
      </c>
      <c r="L48" s="180"/>
      <c r="M48" s="71">
        <v>0</v>
      </c>
      <c r="N48" s="72">
        <f t="shared" si="1"/>
        <v>0</v>
      </c>
      <c r="O48" s="180"/>
      <c r="P48" s="71"/>
      <c r="Q48" s="72"/>
      <c r="R48" s="281"/>
      <c r="S48" s="71">
        <v>0</v>
      </c>
      <c r="T48" s="90"/>
      <c r="U48" s="264"/>
      <c r="V48" s="151"/>
    </row>
    <row r="49" spans="2:22" ht="12.75">
      <c r="B49" s="176"/>
      <c r="C49" s="173"/>
      <c r="D49" s="31" t="s">
        <v>56</v>
      </c>
      <c r="E49" s="82">
        <v>16</v>
      </c>
      <c r="F49" s="98">
        <f t="shared" si="11"/>
        <v>107500</v>
      </c>
      <c r="G49" s="89">
        <v>275</v>
      </c>
      <c r="H49" s="72">
        <f t="shared" si="2"/>
        <v>82500</v>
      </c>
      <c r="I49" s="178"/>
      <c r="J49" s="71">
        <v>25</v>
      </c>
      <c r="K49" s="72">
        <f t="shared" si="10"/>
        <v>25000</v>
      </c>
      <c r="L49" s="180"/>
      <c r="M49" s="71">
        <v>0</v>
      </c>
      <c r="N49" s="72">
        <f t="shared" si="1"/>
        <v>0</v>
      </c>
      <c r="O49" s="180"/>
      <c r="P49" s="71"/>
      <c r="Q49" s="72"/>
      <c r="R49" s="281"/>
      <c r="S49" s="71">
        <v>0</v>
      </c>
      <c r="T49" s="90"/>
      <c r="U49" s="264"/>
      <c r="V49" s="151"/>
    </row>
    <row r="50" spans="2:22" ht="13.5" thickBot="1">
      <c r="B50" s="177"/>
      <c r="C50" s="174"/>
      <c r="D50" s="34" t="s">
        <v>47</v>
      </c>
      <c r="E50" s="91">
        <v>1</v>
      </c>
      <c r="F50" s="99">
        <f t="shared" si="11"/>
        <v>11100</v>
      </c>
      <c r="G50" s="92">
        <v>37</v>
      </c>
      <c r="H50" s="74">
        <f t="shared" si="2"/>
        <v>11100</v>
      </c>
      <c r="I50" s="179"/>
      <c r="J50" s="73">
        <v>0</v>
      </c>
      <c r="K50" s="74">
        <f t="shared" si="10"/>
        <v>0</v>
      </c>
      <c r="L50" s="181"/>
      <c r="M50" s="75"/>
      <c r="N50" s="76">
        <f t="shared" si="1"/>
        <v>0</v>
      </c>
      <c r="O50" s="182"/>
      <c r="P50" s="75"/>
      <c r="Q50" s="76"/>
      <c r="R50" s="282"/>
      <c r="S50" s="75"/>
      <c r="T50" s="93"/>
      <c r="U50" s="265"/>
      <c r="V50" s="152"/>
    </row>
    <row r="51" spans="2:22" ht="12.75">
      <c r="B51" s="166" t="s">
        <v>72</v>
      </c>
      <c r="C51" s="17" t="s">
        <v>59</v>
      </c>
      <c r="D51" s="17" t="s">
        <v>59</v>
      </c>
      <c r="E51" s="94">
        <v>0</v>
      </c>
      <c r="F51" s="115">
        <f t="shared" si="11"/>
        <v>0</v>
      </c>
      <c r="G51" s="114"/>
      <c r="H51" s="79">
        <f t="shared" si="2"/>
        <v>0</v>
      </c>
      <c r="I51" s="120">
        <f>SUM(H51:H63)</f>
        <v>754500</v>
      </c>
      <c r="J51" s="78"/>
      <c r="K51" s="79">
        <f t="shared" si="10"/>
        <v>0</v>
      </c>
      <c r="L51" s="120">
        <f>SUM(K51:K63)</f>
        <v>591000</v>
      </c>
      <c r="M51" s="57"/>
      <c r="N51" s="56">
        <f t="shared" si="1"/>
        <v>0</v>
      </c>
      <c r="O51" s="170">
        <f>SUM(N51:N63)</f>
        <v>0</v>
      </c>
      <c r="P51" s="57">
        <v>0</v>
      </c>
      <c r="Q51" s="56">
        <f>P51*700</f>
        <v>0</v>
      </c>
      <c r="R51" s="252">
        <f>SUM(Q51:Q63)</f>
        <v>27300</v>
      </c>
      <c r="S51" s="57">
        <v>0</v>
      </c>
      <c r="T51" s="56">
        <f>S51*2000</f>
        <v>0</v>
      </c>
      <c r="U51" s="256"/>
      <c r="V51" s="134">
        <f>U51+R51+O51+L51+I51</f>
        <v>1372800</v>
      </c>
    </row>
    <row r="52" spans="2:22" ht="12.75" customHeight="1">
      <c r="B52" s="167"/>
      <c r="C52" s="18" t="s">
        <v>61</v>
      </c>
      <c r="D52" s="18" t="s">
        <v>61</v>
      </c>
      <c r="E52" s="95">
        <v>0</v>
      </c>
      <c r="F52" s="107">
        <f t="shared" si="11"/>
        <v>0</v>
      </c>
      <c r="G52" s="104"/>
      <c r="H52" s="60">
        <f t="shared" si="2"/>
        <v>0</v>
      </c>
      <c r="I52" s="126"/>
      <c r="J52" s="61"/>
      <c r="K52" s="60">
        <f t="shared" si="10"/>
        <v>0</v>
      </c>
      <c r="L52" s="126"/>
      <c r="M52" s="61"/>
      <c r="N52" s="60">
        <f t="shared" si="1"/>
        <v>0</v>
      </c>
      <c r="O52" s="171"/>
      <c r="P52" s="57">
        <v>0</v>
      </c>
      <c r="Q52" s="56">
        <f aca="true" t="shared" si="12" ref="Q52:Q63">P52*700</f>
        <v>0</v>
      </c>
      <c r="R52" s="252"/>
      <c r="S52" s="57">
        <v>0</v>
      </c>
      <c r="T52" s="56">
        <f aca="true" t="shared" si="13" ref="T52:T76">S52*2000</f>
        <v>0</v>
      </c>
      <c r="U52" s="256"/>
      <c r="V52" s="135"/>
    </row>
    <row r="53" spans="2:22" ht="12.75">
      <c r="B53" s="167"/>
      <c r="C53" s="139" t="s">
        <v>64</v>
      </c>
      <c r="D53" s="18" t="s">
        <v>64</v>
      </c>
      <c r="E53" s="58">
        <v>27</v>
      </c>
      <c r="F53" s="107">
        <f t="shared" si="11"/>
        <v>360400</v>
      </c>
      <c r="G53" s="104">
        <v>630</v>
      </c>
      <c r="H53" s="60">
        <f t="shared" si="2"/>
        <v>189000</v>
      </c>
      <c r="I53" s="126"/>
      <c r="J53" s="61">
        <v>170</v>
      </c>
      <c r="K53" s="60">
        <f t="shared" si="10"/>
        <v>170000</v>
      </c>
      <c r="L53" s="126"/>
      <c r="M53" s="61">
        <v>0</v>
      </c>
      <c r="N53" s="60">
        <f t="shared" si="1"/>
        <v>0</v>
      </c>
      <c r="O53" s="171"/>
      <c r="P53" s="57">
        <v>2</v>
      </c>
      <c r="Q53" s="56">
        <f t="shared" si="12"/>
        <v>1400</v>
      </c>
      <c r="R53" s="252"/>
      <c r="S53" s="57">
        <v>0</v>
      </c>
      <c r="T53" s="56">
        <f t="shared" si="13"/>
        <v>0</v>
      </c>
      <c r="U53" s="256"/>
      <c r="V53" s="135"/>
    </row>
    <row r="54" spans="2:22" ht="12.75">
      <c r="B54" s="167"/>
      <c r="C54" s="140"/>
      <c r="D54" s="18" t="s">
        <v>65</v>
      </c>
      <c r="E54" s="58">
        <v>2</v>
      </c>
      <c r="F54" s="107">
        <f t="shared" si="11"/>
        <v>10000</v>
      </c>
      <c r="G54" s="104">
        <v>10</v>
      </c>
      <c r="H54" s="60">
        <f t="shared" si="2"/>
        <v>3000</v>
      </c>
      <c r="I54" s="126"/>
      <c r="J54" s="61">
        <v>7</v>
      </c>
      <c r="K54" s="60">
        <f t="shared" si="10"/>
        <v>7000</v>
      </c>
      <c r="L54" s="126"/>
      <c r="M54" s="61">
        <v>0</v>
      </c>
      <c r="N54" s="60">
        <f t="shared" si="1"/>
        <v>0</v>
      </c>
      <c r="O54" s="171"/>
      <c r="P54" s="57">
        <v>0</v>
      </c>
      <c r="Q54" s="56">
        <f t="shared" si="12"/>
        <v>0</v>
      </c>
      <c r="R54" s="252"/>
      <c r="S54" s="57">
        <v>0</v>
      </c>
      <c r="T54" s="56">
        <f t="shared" si="13"/>
        <v>0</v>
      </c>
      <c r="U54" s="256"/>
      <c r="V54" s="135"/>
    </row>
    <row r="55" spans="2:22" ht="12.75">
      <c r="B55" s="167"/>
      <c r="C55" s="139" t="s">
        <v>67</v>
      </c>
      <c r="D55" s="18" t="s">
        <v>67</v>
      </c>
      <c r="E55" s="58">
        <v>53</v>
      </c>
      <c r="F55" s="107">
        <f t="shared" si="11"/>
        <v>747300</v>
      </c>
      <c r="G55" s="104">
        <v>1346</v>
      </c>
      <c r="H55" s="60">
        <f t="shared" si="2"/>
        <v>403800</v>
      </c>
      <c r="I55" s="126"/>
      <c r="J55" s="61">
        <v>319</v>
      </c>
      <c r="K55" s="60">
        <f t="shared" si="10"/>
        <v>319000</v>
      </c>
      <c r="L55" s="126"/>
      <c r="M55" s="61">
        <v>0</v>
      </c>
      <c r="N55" s="60">
        <f t="shared" si="1"/>
        <v>0</v>
      </c>
      <c r="O55" s="171"/>
      <c r="P55" s="57">
        <v>35</v>
      </c>
      <c r="Q55" s="56">
        <f t="shared" si="12"/>
        <v>24500</v>
      </c>
      <c r="R55" s="252"/>
      <c r="S55" s="57">
        <v>0</v>
      </c>
      <c r="T55" s="56">
        <f t="shared" si="13"/>
        <v>0</v>
      </c>
      <c r="U55" s="256"/>
      <c r="V55" s="135"/>
    </row>
    <row r="56" spans="2:22" ht="12.75">
      <c r="B56" s="167"/>
      <c r="C56" s="140"/>
      <c r="D56" s="18" t="s">
        <v>66</v>
      </c>
      <c r="E56" s="58">
        <v>15</v>
      </c>
      <c r="F56" s="107">
        <f t="shared" si="11"/>
        <v>181200</v>
      </c>
      <c r="G56" s="104">
        <v>455</v>
      </c>
      <c r="H56" s="60">
        <f t="shared" si="2"/>
        <v>136500</v>
      </c>
      <c r="I56" s="126"/>
      <c r="J56" s="61">
        <v>44</v>
      </c>
      <c r="K56" s="60">
        <f t="shared" si="10"/>
        <v>44000</v>
      </c>
      <c r="L56" s="126"/>
      <c r="M56" s="61">
        <v>0</v>
      </c>
      <c r="N56" s="60">
        <f t="shared" si="1"/>
        <v>0</v>
      </c>
      <c r="O56" s="171"/>
      <c r="P56" s="57">
        <v>1</v>
      </c>
      <c r="Q56" s="56">
        <f t="shared" si="12"/>
        <v>700</v>
      </c>
      <c r="R56" s="252"/>
      <c r="S56" s="57">
        <v>0</v>
      </c>
      <c r="T56" s="56">
        <f t="shared" si="13"/>
        <v>0</v>
      </c>
      <c r="U56" s="256"/>
      <c r="V56" s="135"/>
    </row>
    <row r="57" spans="2:22" ht="12.75">
      <c r="B57" s="167"/>
      <c r="C57" s="18" t="s">
        <v>68</v>
      </c>
      <c r="D57" s="18" t="s">
        <v>68</v>
      </c>
      <c r="E57" s="58">
        <v>11</v>
      </c>
      <c r="F57" s="107">
        <f t="shared" si="11"/>
        <v>45900</v>
      </c>
      <c r="G57" s="104">
        <v>63</v>
      </c>
      <c r="H57" s="60">
        <f t="shared" si="2"/>
        <v>18900</v>
      </c>
      <c r="I57" s="126"/>
      <c r="J57" s="61">
        <v>27</v>
      </c>
      <c r="K57" s="60">
        <f t="shared" si="10"/>
        <v>27000</v>
      </c>
      <c r="L57" s="126"/>
      <c r="M57" s="61">
        <v>0</v>
      </c>
      <c r="N57" s="60">
        <f t="shared" si="1"/>
        <v>0</v>
      </c>
      <c r="O57" s="171"/>
      <c r="P57" s="57">
        <v>0</v>
      </c>
      <c r="Q57" s="56">
        <f t="shared" si="12"/>
        <v>0</v>
      </c>
      <c r="R57" s="252"/>
      <c r="S57" s="57">
        <v>0</v>
      </c>
      <c r="T57" s="56">
        <f t="shared" si="13"/>
        <v>0</v>
      </c>
      <c r="U57" s="256"/>
      <c r="V57" s="135"/>
    </row>
    <row r="58" spans="2:22" ht="12.75">
      <c r="B58" s="167"/>
      <c r="C58" s="139" t="s">
        <v>69</v>
      </c>
      <c r="D58" s="18" t="s">
        <v>69</v>
      </c>
      <c r="E58" s="58">
        <v>2</v>
      </c>
      <c r="F58" s="107">
        <f t="shared" si="11"/>
        <v>28000</v>
      </c>
      <c r="G58" s="104">
        <v>11</v>
      </c>
      <c r="H58" s="60">
        <f t="shared" si="2"/>
        <v>3300</v>
      </c>
      <c r="I58" s="126"/>
      <c r="J58" s="61">
        <v>24</v>
      </c>
      <c r="K58" s="60">
        <f t="shared" si="10"/>
        <v>24000</v>
      </c>
      <c r="L58" s="126"/>
      <c r="M58" s="61">
        <v>0</v>
      </c>
      <c r="N58" s="60">
        <f t="shared" si="1"/>
        <v>0</v>
      </c>
      <c r="O58" s="171"/>
      <c r="P58" s="57">
        <v>1</v>
      </c>
      <c r="Q58" s="56">
        <f t="shared" si="12"/>
        <v>700</v>
      </c>
      <c r="R58" s="252"/>
      <c r="S58" s="57">
        <v>0</v>
      </c>
      <c r="T58" s="56">
        <f t="shared" si="13"/>
        <v>0</v>
      </c>
      <c r="U58" s="256"/>
      <c r="V58" s="135"/>
    </row>
    <row r="59" spans="2:22" ht="12.75">
      <c r="B59" s="167"/>
      <c r="C59" s="149"/>
      <c r="D59" s="18" t="s">
        <v>62</v>
      </c>
      <c r="E59" s="58">
        <v>0</v>
      </c>
      <c r="F59" s="107">
        <f t="shared" si="11"/>
        <v>0</v>
      </c>
      <c r="G59" s="104"/>
      <c r="H59" s="60">
        <f t="shared" si="2"/>
        <v>0</v>
      </c>
      <c r="I59" s="126"/>
      <c r="J59" s="61"/>
      <c r="K59" s="60">
        <f t="shared" si="10"/>
        <v>0</v>
      </c>
      <c r="L59" s="126"/>
      <c r="M59" s="61"/>
      <c r="N59" s="60">
        <f t="shared" si="1"/>
        <v>0</v>
      </c>
      <c r="O59" s="171"/>
      <c r="P59" s="57">
        <v>0</v>
      </c>
      <c r="Q59" s="56">
        <f t="shared" si="12"/>
        <v>0</v>
      </c>
      <c r="R59" s="252"/>
      <c r="S59" s="57">
        <v>0</v>
      </c>
      <c r="T59" s="56">
        <f t="shared" si="13"/>
        <v>0</v>
      </c>
      <c r="U59" s="256"/>
      <c r="V59" s="135"/>
    </row>
    <row r="60" spans="2:22" ht="12.75">
      <c r="B60" s="167"/>
      <c r="C60" s="140"/>
      <c r="D60" s="18" t="s">
        <v>63</v>
      </c>
      <c r="E60" s="58">
        <v>0</v>
      </c>
      <c r="F60" s="107">
        <f t="shared" si="11"/>
        <v>0</v>
      </c>
      <c r="G60" s="104"/>
      <c r="H60" s="60">
        <f t="shared" si="2"/>
        <v>0</v>
      </c>
      <c r="I60" s="126"/>
      <c r="J60" s="61"/>
      <c r="K60" s="60">
        <f t="shared" si="10"/>
        <v>0</v>
      </c>
      <c r="L60" s="126"/>
      <c r="M60" s="61"/>
      <c r="N60" s="60">
        <f t="shared" si="1"/>
        <v>0</v>
      </c>
      <c r="O60" s="171"/>
      <c r="P60" s="57">
        <v>0</v>
      </c>
      <c r="Q60" s="56">
        <f t="shared" si="12"/>
        <v>0</v>
      </c>
      <c r="R60" s="252"/>
      <c r="S60" s="57">
        <v>0</v>
      </c>
      <c r="T60" s="56">
        <f t="shared" si="13"/>
        <v>0</v>
      </c>
      <c r="U60" s="256"/>
      <c r="V60" s="135"/>
    </row>
    <row r="61" spans="2:22" ht="12.75">
      <c r="B61" s="167"/>
      <c r="C61" s="139" t="s">
        <v>71</v>
      </c>
      <c r="D61" s="18" t="s">
        <v>71</v>
      </c>
      <c r="E61" s="58">
        <v>0</v>
      </c>
      <c r="F61" s="107">
        <f t="shared" si="11"/>
        <v>0</v>
      </c>
      <c r="G61" s="104"/>
      <c r="H61" s="60">
        <f t="shared" si="2"/>
        <v>0</v>
      </c>
      <c r="I61" s="126"/>
      <c r="J61" s="61"/>
      <c r="K61" s="60">
        <f t="shared" si="10"/>
        <v>0</v>
      </c>
      <c r="L61" s="126"/>
      <c r="M61" s="61"/>
      <c r="N61" s="60">
        <f t="shared" si="1"/>
        <v>0</v>
      </c>
      <c r="O61" s="171"/>
      <c r="P61" s="57">
        <v>0</v>
      </c>
      <c r="Q61" s="56">
        <f t="shared" si="12"/>
        <v>0</v>
      </c>
      <c r="R61" s="252"/>
      <c r="S61" s="57">
        <v>0</v>
      </c>
      <c r="T61" s="56">
        <f t="shared" si="13"/>
        <v>0</v>
      </c>
      <c r="U61" s="256"/>
      <c r="V61" s="135"/>
    </row>
    <row r="62" spans="2:22" ht="12.75">
      <c r="B62" s="167"/>
      <c r="C62" s="149"/>
      <c r="D62" s="18" t="s">
        <v>70</v>
      </c>
      <c r="E62" s="58">
        <v>0</v>
      </c>
      <c r="F62" s="107">
        <f t="shared" si="11"/>
        <v>0</v>
      </c>
      <c r="G62" s="104"/>
      <c r="H62" s="60">
        <f t="shared" si="2"/>
        <v>0</v>
      </c>
      <c r="I62" s="126"/>
      <c r="J62" s="61"/>
      <c r="K62" s="60">
        <f t="shared" si="10"/>
        <v>0</v>
      </c>
      <c r="L62" s="126"/>
      <c r="M62" s="61"/>
      <c r="N62" s="60">
        <f t="shared" si="1"/>
        <v>0</v>
      </c>
      <c r="O62" s="171"/>
      <c r="P62" s="57">
        <v>0</v>
      </c>
      <c r="Q62" s="56">
        <f t="shared" si="12"/>
        <v>0</v>
      </c>
      <c r="R62" s="252"/>
      <c r="S62" s="57">
        <v>0</v>
      </c>
      <c r="T62" s="56">
        <f t="shared" si="13"/>
        <v>0</v>
      </c>
      <c r="U62" s="256"/>
      <c r="V62" s="135"/>
    </row>
    <row r="63" spans="2:22" ht="13.5" thickBot="1">
      <c r="B63" s="168"/>
      <c r="C63" s="165"/>
      <c r="D63" s="19" t="s">
        <v>60</v>
      </c>
      <c r="E63" s="96">
        <v>0</v>
      </c>
      <c r="F63" s="108">
        <f t="shared" si="11"/>
        <v>0</v>
      </c>
      <c r="G63" s="105"/>
      <c r="H63" s="63">
        <f t="shared" si="2"/>
        <v>0</v>
      </c>
      <c r="I63" s="127"/>
      <c r="J63" s="55"/>
      <c r="K63" s="54">
        <f t="shared" si="10"/>
        <v>0</v>
      </c>
      <c r="L63" s="169"/>
      <c r="M63" s="55"/>
      <c r="N63" s="54">
        <f t="shared" si="1"/>
        <v>0</v>
      </c>
      <c r="O63" s="172"/>
      <c r="P63" s="57">
        <v>0</v>
      </c>
      <c r="Q63" s="56">
        <f t="shared" si="12"/>
        <v>0</v>
      </c>
      <c r="R63" s="253"/>
      <c r="S63" s="112">
        <v>0</v>
      </c>
      <c r="T63" s="113">
        <f t="shared" si="13"/>
        <v>0</v>
      </c>
      <c r="U63" s="256"/>
      <c r="V63" s="136"/>
    </row>
    <row r="64" spans="2:22" ht="13.5" customHeight="1">
      <c r="B64" s="156" t="s">
        <v>86</v>
      </c>
      <c r="C64" s="35" t="s">
        <v>73</v>
      </c>
      <c r="D64" s="35" t="s">
        <v>73</v>
      </c>
      <c r="E64" s="106">
        <v>16</v>
      </c>
      <c r="F64" s="66">
        <f t="shared" si="11"/>
        <v>46600</v>
      </c>
      <c r="G64" s="109">
        <v>92</v>
      </c>
      <c r="H64" s="81">
        <f t="shared" si="2"/>
        <v>27600</v>
      </c>
      <c r="I64" s="159">
        <f>SUM(H64:H76)</f>
        <v>454200</v>
      </c>
      <c r="J64" s="80">
        <v>19</v>
      </c>
      <c r="K64" s="81">
        <f>J64*1000</f>
        <v>19000</v>
      </c>
      <c r="L64" s="162">
        <f>SUM(K64:K76)</f>
        <v>405000</v>
      </c>
      <c r="M64" s="87">
        <v>0</v>
      </c>
      <c r="N64" s="81">
        <f t="shared" si="1"/>
        <v>0</v>
      </c>
      <c r="O64" s="159">
        <f>SUM(N64:N76)</f>
        <v>63000</v>
      </c>
      <c r="P64" s="80">
        <v>0</v>
      </c>
      <c r="Q64" s="86">
        <f>P64*700</f>
        <v>0</v>
      </c>
      <c r="R64" s="283">
        <f>SUM(Q64:Q76)</f>
        <v>18900</v>
      </c>
      <c r="S64" s="80">
        <v>0</v>
      </c>
      <c r="T64" s="81">
        <f t="shared" si="13"/>
        <v>0</v>
      </c>
      <c r="U64" s="258"/>
      <c r="V64" s="150">
        <f>SUM(U64+R64+O64+L64+I64)</f>
        <v>941100</v>
      </c>
    </row>
    <row r="65" spans="2:22" ht="12.75">
      <c r="B65" s="157"/>
      <c r="C65" s="153" t="s">
        <v>74</v>
      </c>
      <c r="D65" s="36" t="s">
        <v>74</v>
      </c>
      <c r="E65" s="97">
        <v>0</v>
      </c>
      <c r="F65" s="98">
        <f t="shared" si="11"/>
        <v>28000</v>
      </c>
      <c r="G65" s="89">
        <v>20</v>
      </c>
      <c r="H65" s="72">
        <f t="shared" si="2"/>
        <v>6000</v>
      </c>
      <c r="I65" s="160"/>
      <c r="J65" s="71">
        <v>22</v>
      </c>
      <c r="K65" s="72">
        <f>J65*1000</f>
        <v>22000</v>
      </c>
      <c r="L65" s="163"/>
      <c r="M65" s="103">
        <v>0</v>
      </c>
      <c r="N65" s="72">
        <f t="shared" si="1"/>
        <v>0</v>
      </c>
      <c r="O65" s="160"/>
      <c r="P65" s="71">
        <v>0</v>
      </c>
      <c r="Q65" s="98">
        <f aca="true" t="shared" si="14" ref="Q65:Q76">P65*700</f>
        <v>0</v>
      </c>
      <c r="R65" s="284"/>
      <c r="S65" s="71">
        <v>0</v>
      </c>
      <c r="T65" s="72">
        <f t="shared" si="13"/>
        <v>0</v>
      </c>
      <c r="U65" s="259"/>
      <c r="V65" s="151"/>
    </row>
    <row r="66" spans="2:22" ht="12.75">
      <c r="B66" s="157"/>
      <c r="C66" s="154"/>
      <c r="D66" s="36" t="s">
        <v>77</v>
      </c>
      <c r="E66" s="97">
        <v>0</v>
      </c>
      <c r="F66" s="98">
        <f t="shared" si="11"/>
        <v>0</v>
      </c>
      <c r="G66" s="89">
        <v>0</v>
      </c>
      <c r="H66" s="72">
        <f t="shared" si="2"/>
        <v>0</v>
      </c>
      <c r="I66" s="160"/>
      <c r="J66" s="71">
        <v>0</v>
      </c>
      <c r="K66" s="72">
        <f>J66*1000</f>
        <v>0</v>
      </c>
      <c r="L66" s="163"/>
      <c r="M66" s="103">
        <v>0</v>
      </c>
      <c r="N66" s="72">
        <f t="shared" si="1"/>
        <v>0</v>
      </c>
      <c r="O66" s="160"/>
      <c r="P66" s="71">
        <v>0</v>
      </c>
      <c r="Q66" s="98">
        <f t="shared" si="14"/>
        <v>0</v>
      </c>
      <c r="R66" s="284"/>
      <c r="S66" s="71">
        <v>0</v>
      </c>
      <c r="T66" s="72">
        <f t="shared" si="13"/>
        <v>0</v>
      </c>
      <c r="U66" s="259"/>
      <c r="V66" s="151"/>
    </row>
    <row r="67" spans="2:22" ht="12.75">
      <c r="B67" s="157"/>
      <c r="C67" s="155"/>
      <c r="D67" s="36" t="s">
        <v>81</v>
      </c>
      <c r="E67" s="97">
        <v>0</v>
      </c>
      <c r="F67" s="98">
        <f t="shared" si="11"/>
        <v>0</v>
      </c>
      <c r="G67" s="89">
        <v>0</v>
      </c>
      <c r="H67" s="72">
        <f t="shared" si="2"/>
        <v>0</v>
      </c>
      <c r="I67" s="160"/>
      <c r="J67" s="71">
        <v>0</v>
      </c>
      <c r="K67" s="72">
        <f>J67*1000</f>
        <v>0</v>
      </c>
      <c r="L67" s="163"/>
      <c r="M67" s="103">
        <v>0</v>
      </c>
      <c r="N67" s="72">
        <f t="shared" si="1"/>
        <v>0</v>
      </c>
      <c r="O67" s="160"/>
      <c r="P67" s="71"/>
      <c r="Q67" s="98">
        <f t="shared" si="14"/>
        <v>0</v>
      </c>
      <c r="R67" s="284"/>
      <c r="S67" s="71">
        <v>0</v>
      </c>
      <c r="T67" s="72">
        <f t="shared" si="13"/>
        <v>0</v>
      </c>
      <c r="U67" s="259"/>
      <c r="V67" s="151"/>
    </row>
    <row r="68" spans="2:22" ht="12.75">
      <c r="B68" s="157"/>
      <c r="C68" s="36" t="s">
        <v>75</v>
      </c>
      <c r="D68" s="36" t="s">
        <v>75</v>
      </c>
      <c r="E68" s="97">
        <v>14</v>
      </c>
      <c r="F68" s="98">
        <f t="shared" si="11"/>
        <v>54800</v>
      </c>
      <c r="G68" s="89">
        <v>83</v>
      </c>
      <c r="H68" s="72">
        <f t="shared" si="2"/>
        <v>24900</v>
      </c>
      <c r="I68" s="160"/>
      <c r="J68" s="71">
        <v>19</v>
      </c>
      <c r="K68" s="72">
        <f>J68*1000</f>
        <v>19000</v>
      </c>
      <c r="L68" s="163"/>
      <c r="M68" s="103">
        <v>2</v>
      </c>
      <c r="N68" s="72">
        <f t="shared" si="1"/>
        <v>6000</v>
      </c>
      <c r="O68" s="160"/>
      <c r="P68" s="71">
        <v>7</v>
      </c>
      <c r="Q68" s="98">
        <f t="shared" si="14"/>
        <v>4900</v>
      </c>
      <c r="R68" s="284"/>
      <c r="S68" s="71">
        <v>0</v>
      </c>
      <c r="T68" s="72">
        <f t="shared" si="13"/>
        <v>0</v>
      </c>
      <c r="U68" s="259"/>
      <c r="V68" s="151"/>
    </row>
    <row r="69" spans="2:22" ht="12.75">
      <c r="B69" s="157"/>
      <c r="C69" s="153" t="s">
        <v>78</v>
      </c>
      <c r="D69" s="36" t="s">
        <v>78</v>
      </c>
      <c r="E69" s="97">
        <v>4</v>
      </c>
      <c r="F69" s="98">
        <f t="shared" si="11"/>
        <v>124400</v>
      </c>
      <c r="G69" s="89">
        <v>358</v>
      </c>
      <c r="H69" s="72">
        <f t="shared" si="2"/>
        <v>107400</v>
      </c>
      <c r="I69" s="160"/>
      <c r="J69" s="71">
        <v>17</v>
      </c>
      <c r="K69" s="72">
        <f aca="true" t="shared" si="15" ref="K69:K76">J69*1000</f>
        <v>17000</v>
      </c>
      <c r="L69" s="163"/>
      <c r="M69" s="103">
        <v>0</v>
      </c>
      <c r="N69" s="72">
        <f t="shared" si="1"/>
        <v>0</v>
      </c>
      <c r="O69" s="160"/>
      <c r="P69" s="71"/>
      <c r="Q69" s="98">
        <f t="shared" si="14"/>
        <v>0</v>
      </c>
      <c r="R69" s="284"/>
      <c r="S69" s="71">
        <v>0</v>
      </c>
      <c r="T69" s="72">
        <f t="shared" si="13"/>
        <v>0</v>
      </c>
      <c r="U69" s="259"/>
      <c r="V69" s="151"/>
    </row>
    <row r="70" spans="2:22" ht="12.75">
      <c r="B70" s="157"/>
      <c r="C70" s="155"/>
      <c r="D70" s="36" t="s">
        <v>76</v>
      </c>
      <c r="E70" s="97">
        <v>19</v>
      </c>
      <c r="F70" s="98">
        <f t="shared" si="11"/>
        <v>114100</v>
      </c>
      <c r="G70" s="89">
        <v>49</v>
      </c>
      <c r="H70" s="72">
        <f t="shared" si="2"/>
        <v>14700</v>
      </c>
      <c r="I70" s="160"/>
      <c r="J70" s="71">
        <v>98</v>
      </c>
      <c r="K70" s="72">
        <f t="shared" si="15"/>
        <v>98000</v>
      </c>
      <c r="L70" s="163"/>
      <c r="M70" s="103">
        <v>0</v>
      </c>
      <c r="N70" s="72">
        <f t="shared" si="1"/>
        <v>0</v>
      </c>
      <c r="O70" s="160"/>
      <c r="P70" s="71">
        <v>2</v>
      </c>
      <c r="Q70" s="98">
        <f t="shared" si="14"/>
        <v>1400</v>
      </c>
      <c r="R70" s="284"/>
      <c r="S70" s="71">
        <v>0</v>
      </c>
      <c r="T70" s="72">
        <f t="shared" si="13"/>
        <v>0</v>
      </c>
      <c r="U70" s="259"/>
      <c r="V70" s="151"/>
    </row>
    <row r="71" spans="2:22" ht="14.25" customHeight="1">
      <c r="B71" s="157"/>
      <c r="C71" s="153" t="s">
        <v>79</v>
      </c>
      <c r="D71" s="36" t="s">
        <v>79</v>
      </c>
      <c r="E71" s="97">
        <v>43</v>
      </c>
      <c r="F71" s="98">
        <f t="shared" si="11"/>
        <v>159000</v>
      </c>
      <c r="G71" s="89">
        <v>158</v>
      </c>
      <c r="H71" s="72">
        <f t="shared" si="2"/>
        <v>47400</v>
      </c>
      <c r="I71" s="160"/>
      <c r="J71" s="71">
        <v>45</v>
      </c>
      <c r="K71" s="72">
        <f t="shared" si="15"/>
        <v>45000</v>
      </c>
      <c r="L71" s="163"/>
      <c r="M71" s="103">
        <v>18</v>
      </c>
      <c r="N71" s="72">
        <f t="shared" si="1"/>
        <v>54000</v>
      </c>
      <c r="O71" s="160"/>
      <c r="P71" s="71">
        <v>18</v>
      </c>
      <c r="Q71" s="98">
        <f t="shared" si="14"/>
        <v>12600</v>
      </c>
      <c r="R71" s="284"/>
      <c r="S71" s="71">
        <v>0</v>
      </c>
      <c r="T71" s="72">
        <f t="shared" si="13"/>
        <v>0</v>
      </c>
      <c r="U71" s="259"/>
      <c r="V71" s="151"/>
    </row>
    <row r="72" spans="2:22" ht="12.75">
      <c r="B72" s="157"/>
      <c r="C72" s="155"/>
      <c r="D72" s="36" t="s">
        <v>80</v>
      </c>
      <c r="E72" s="97">
        <v>13</v>
      </c>
      <c r="F72" s="98">
        <f t="shared" si="11"/>
        <v>21700</v>
      </c>
      <c r="G72" s="89">
        <v>39</v>
      </c>
      <c r="H72" s="72">
        <f t="shared" si="2"/>
        <v>11700</v>
      </c>
      <c r="I72" s="160"/>
      <c r="J72" s="71">
        <v>10</v>
      </c>
      <c r="K72" s="72">
        <f t="shared" si="15"/>
        <v>10000</v>
      </c>
      <c r="L72" s="163"/>
      <c r="M72" s="103">
        <v>0</v>
      </c>
      <c r="N72" s="72">
        <f>3000*M72</f>
        <v>0</v>
      </c>
      <c r="O72" s="160"/>
      <c r="P72" s="71"/>
      <c r="Q72" s="98">
        <f t="shared" si="14"/>
        <v>0</v>
      </c>
      <c r="R72" s="284"/>
      <c r="S72" s="71">
        <v>0</v>
      </c>
      <c r="T72" s="72">
        <f t="shared" si="13"/>
        <v>0</v>
      </c>
      <c r="U72" s="259"/>
      <c r="V72" s="151"/>
    </row>
    <row r="73" spans="2:22" ht="12.75">
      <c r="B73" s="157"/>
      <c r="C73" s="36" t="s">
        <v>82</v>
      </c>
      <c r="D73" s="36" t="s">
        <v>82</v>
      </c>
      <c r="E73" s="97">
        <v>22</v>
      </c>
      <c r="F73" s="98">
        <f t="shared" si="11"/>
        <v>171800</v>
      </c>
      <c r="G73" s="89">
        <v>316</v>
      </c>
      <c r="H73" s="72">
        <f aca="true" t="shared" si="16" ref="H73:H87">G73*300</f>
        <v>94800</v>
      </c>
      <c r="I73" s="160"/>
      <c r="J73" s="71">
        <v>77</v>
      </c>
      <c r="K73" s="72">
        <f t="shared" si="15"/>
        <v>77000</v>
      </c>
      <c r="L73" s="163"/>
      <c r="M73" s="103">
        <v>0</v>
      </c>
      <c r="N73" s="72">
        <f>3000*M73</f>
        <v>0</v>
      </c>
      <c r="O73" s="160"/>
      <c r="P73" s="71"/>
      <c r="Q73" s="98">
        <f t="shared" si="14"/>
        <v>0</v>
      </c>
      <c r="R73" s="284"/>
      <c r="S73" s="71">
        <v>0</v>
      </c>
      <c r="T73" s="72">
        <f t="shared" si="13"/>
        <v>0</v>
      </c>
      <c r="U73" s="259"/>
      <c r="V73" s="151"/>
    </row>
    <row r="74" spans="2:22" ht="12.75">
      <c r="B74" s="157"/>
      <c r="C74" s="36" t="s">
        <v>85</v>
      </c>
      <c r="D74" s="36" t="s">
        <v>85</v>
      </c>
      <c r="E74" s="97">
        <v>9</v>
      </c>
      <c r="F74" s="98">
        <f t="shared" si="11"/>
        <v>115700</v>
      </c>
      <c r="G74" s="89">
        <v>139</v>
      </c>
      <c r="H74" s="72">
        <f t="shared" si="16"/>
        <v>41700</v>
      </c>
      <c r="I74" s="160"/>
      <c r="J74" s="71">
        <v>71</v>
      </c>
      <c r="K74" s="72">
        <f t="shared" si="15"/>
        <v>71000</v>
      </c>
      <c r="L74" s="163"/>
      <c r="M74" s="103">
        <v>1</v>
      </c>
      <c r="N74" s="72">
        <f>3000*M74</f>
        <v>3000</v>
      </c>
      <c r="O74" s="160"/>
      <c r="P74" s="71"/>
      <c r="Q74" s="98">
        <f t="shared" si="14"/>
        <v>0</v>
      </c>
      <c r="R74" s="284"/>
      <c r="S74" s="71">
        <v>0</v>
      </c>
      <c r="T74" s="72">
        <f t="shared" si="13"/>
        <v>0</v>
      </c>
      <c r="U74" s="259"/>
      <c r="V74" s="151"/>
    </row>
    <row r="75" spans="2:22" ht="12.75">
      <c r="B75" s="157"/>
      <c r="C75" s="36" t="s">
        <v>83</v>
      </c>
      <c r="D75" s="36" t="s">
        <v>83</v>
      </c>
      <c r="E75" s="97">
        <v>10</v>
      </c>
      <c r="F75" s="98">
        <f t="shared" si="11"/>
        <v>44000</v>
      </c>
      <c r="G75" s="89">
        <v>110</v>
      </c>
      <c r="H75" s="72">
        <f t="shared" si="16"/>
        <v>33000</v>
      </c>
      <c r="I75" s="160"/>
      <c r="J75" s="71">
        <v>11</v>
      </c>
      <c r="K75" s="72">
        <f t="shared" si="15"/>
        <v>11000</v>
      </c>
      <c r="L75" s="163"/>
      <c r="M75" s="103">
        <v>0</v>
      </c>
      <c r="N75" s="72">
        <f>3000*M75</f>
        <v>0</v>
      </c>
      <c r="O75" s="160"/>
      <c r="P75" s="71"/>
      <c r="Q75" s="98">
        <f t="shared" si="14"/>
        <v>0</v>
      </c>
      <c r="R75" s="284"/>
      <c r="S75" s="71">
        <v>0</v>
      </c>
      <c r="T75" s="72">
        <f t="shared" si="13"/>
        <v>0</v>
      </c>
      <c r="U75" s="259"/>
      <c r="V75" s="151"/>
    </row>
    <row r="76" spans="2:22" ht="13.5" thickBot="1">
      <c r="B76" s="158"/>
      <c r="C76" s="37" t="s">
        <v>84</v>
      </c>
      <c r="D76" s="37" t="s">
        <v>84</v>
      </c>
      <c r="E76" s="111">
        <v>18</v>
      </c>
      <c r="F76" s="99">
        <f t="shared" si="11"/>
        <v>61000</v>
      </c>
      <c r="G76" s="110">
        <v>150</v>
      </c>
      <c r="H76" s="74">
        <f t="shared" si="16"/>
        <v>45000</v>
      </c>
      <c r="I76" s="161"/>
      <c r="J76" s="75">
        <v>16</v>
      </c>
      <c r="K76" s="76">
        <f t="shared" si="15"/>
        <v>16000</v>
      </c>
      <c r="L76" s="164"/>
      <c r="M76" s="92">
        <v>0</v>
      </c>
      <c r="N76" s="74">
        <f>3000*M76</f>
        <v>0</v>
      </c>
      <c r="O76" s="161"/>
      <c r="P76" s="75"/>
      <c r="Q76" s="99">
        <f t="shared" si="14"/>
        <v>0</v>
      </c>
      <c r="R76" s="285"/>
      <c r="S76" s="75">
        <v>0</v>
      </c>
      <c r="T76" s="76">
        <f t="shared" si="13"/>
        <v>0</v>
      </c>
      <c r="U76" s="260"/>
      <c r="V76" s="152"/>
    </row>
    <row r="77" spans="2:22" ht="12.75" customHeight="1">
      <c r="B77" s="124" t="s">
        <v>99</v>
      </c>
      <c r="C77" s="148" t="s">
        <v>98</v>
      </c>
      <c r="D77" s="38" t="s">
        <v>88</v>
      </c>
      <c r="E77" s="141">
        <v>9</v>
      </c>
      <c r="F77" s="143">
        <f>H77+K77+N77+Q77+T77</f>
        <v>43500</v>
      </c>
      <c r="G77" s="145">
        <v>91</v>
      </c>
      <c r="H77" s="133">
        <f t="shared" si="16"/>
        <v>27300</v>
      </c>
      <c r="I77" s="120">
        <f>SUM(H77:H87)</f>
        <v>878700</v>
      </c>
      <c r="J77" s="186">
        <v>12</v>
      </c>
      <c r="K77" s="130">
        <f>J77*1000</f>
        <v>12000</v>
      </c>
      <c r="L77" s="125">
        <f>SUM(K77:K87)</f>
        <v>576000</v>
      </c>
      <c r="M77" s="239">
        <v>0</v>
      </c>
      <c r="N77" s="133">
        <f>M77*3000</f>
        <v>0</v>
      </c>
      <c r="O77" s="286">
        <f>SUM(N77:N87)</f>
        <v>3000</v>
      </c>
      <c r="P77" s="186">
        <v>6</v>
      </c>
      <c r="Q77" s="130">
        <f>P77*700</f>
        <v>4200</v>
      </c>
      <c r="R77" s="120">
        <f>SUM(Q77:Q87)</f>
        <v>51100</v>
      </c>
      <c r="S77" s="186">
        <v>0</v>
      </c>
      <c r="T77" s="130">
        <f>S77*2000</f>
        <v>0</v>
      </c>
      <c r="U77" s="121">
        <f>SUM(T77:T87)</f>
        <v>14000</v>
      </c>
      <c r="V77" s="134">
        <f>U77+R77+O77+L77+I77</f>
        <v>1522800</v>
      </c>
    </row>
    <row r="78" spans="2:22" ht="12.75">
      <c r="B78" s="146"/>
      <c r="C78" s="149"/>
      <c r="D78" s="39" t="s">
        <v>89</v>
      </c>
      <c r="E78" s="141"/>
      <c r="F78" s="143"/>
      <c r="G78" s="131"/>
      <c r="H78" s="130"/>
      <c r="I78" s="126"/>
      <c r="J78" s="186"/>
      <c r="K78" s="130"/>
      <c r="L78" s="126"/>
      <c r="M78" s="186"/>
      <c r="N78" s="130"/>
      <c r="O78" s="171"/>
      <c r="P78" s="186"/>
      <c r="Q78" s="130"/>
      <c r="R78" s="126"/>
      <c r="S78" s="186"/>
      <c r="T78" s="130"/>
      <c r="U78" s="122"/>
      <c r="V78" s="135"/>
    </row>
    <row r="79" spans="2:22" ht="12.75">
      <c r="B79" s="146"/>
      <c r="C79" s="149"/>
      <c r="D79" s="39" t="s">
        <v>90</v>
      </c>
      <c r="E79" s="141"/>
      <c r="F79" s="143"/>
      <c r="G79" s="131"/>
      <c r="H79" s="130"/>
      <c r="I79" s="126"/>
      <c r="J79" s="186"/>
      <c r="K79" s="130"/>
      <c r="L79" s="126"/>
      <c r="M79" s="186"/>
      <c r="N79" s="130"/>
      <c r="O79" s="171"/>
      <c r="P79" s="186"/>
      <c r="Q79" s="130"/>
      <c r="R79" s="126"/>
      <c r="S79" s="186"/>
      <c r="T79" s="130"/>
      <c r="U79" s="122"/>
      <c r="V79" s="135"/>
    </row>
    <row r="80" spans="2:22" ht="12.75">
      <c r="B80" s="146"/>
      <c r="C80" s="149"/>
      <c r="D80" s="39" t="s">
        <v>91</v>
      </c>
      <c r="E80" s="142"/>
      <c r="F80" s="144"/>
      <c r="G80" s="132"/>
      <c r="H80" s="129"/>
      <c r="I80" s="126"/>
      <c r="J80" s="238"/>
      <c r="K80" s="129"/>
      <c r="L80" s="126"/>
      <c r="M80" s="238"/>
      <c r="N80" s="129"/>
      <c r="O80" s="171"/>
      <c r="P80" s="238"/>
      <c r="Q80" s="129"/>
      <c r="R80" s="126"/>
      <c r="S80" s="238"/>
      <c r="T80" s="129"/>
      <c r="U80" s="122"/>
      <c r="V80" s="135"/>
    </row>
    <row r="81" spans="2:22" ht="12.75" customHeight="1">
      <c r="B81" s="146"/>
      <c r="C81" s="137" t="s">
        <v>93</v>
      </c>
      <c r="D81" s="40" t="s">
        <v>93</v>
      </c>
      <c r="E81" s="275">
        <v>10</v>
      </c>
      <c r="F81" s="276">
        <f>H81+K81+N81+Q81+T81</f>
        <v>251600</v>
      </c>
      <c r="G81" s="275">
        <v>772</v>
      </c>
      <c r="H81" s="261">
        <f t="shared" si="16"/>
        <v>231600</v>
      </c>
      <c r="I81" s="126"/>
      <c r="J81" s="268">
        <v>20</v>
      </c>
      <c r="K81" s="261">
        <f>J81*1000</f>
        <v>20000</v>
      </c>
      <c r="L81" s="126"/>
      <c r="M81" s="268">
        <v>0</v>
      </c>
      <c r="N81" s="261">
        <f>M81*3000</f>
        <v>0</v>
      </c>
      <c r="O81" s="171"/>
      <c r="P81" s="268">
        <v>0</v>
      </c>
      <c r="Q81" s="261">
        <f>P81*700</f>
        <v>0</v>
      </c>
      <c r="R81" s="126"/>
      <c r="S81" s="272">
        <v>0</v>
      </c>
      <c r="T81" s="261">
        <f>S81*2000</f>
        <v>0</v>
      </c>
      <c r="U81" s="122"/>
      <c r="V81" s="135"/>
    </row>
    <row r="82" spans="2:22" ht="12.75">
      <c r="B82" s="146"/>
      <c r="C82" s="138"/>
      <c r="D82" s="40" t="s">
        <v>95</v>
      </c>
      <c r="E82" s="142"/>
      <c r="F82" s="277"/>
      <c r="G82" s="142"/>
      <c r="H82" s="274"/>
      <c r="I82" s="126"/>
      <c r="J82" s="269"/>
      <c r="K82" s="274"/>
      <c r="L82" s="126"/>
      <c r="M82" s="269"/>
      <c r="N82" s="274"/>
      <c r="O82" s="171"/>
      <c r="P82" s="269"/>
      <c r="Q82" s="274"/>
      <c r="R82" s="126"/>
      <c r="S82" s="273"/>
      <c r="T82" s="274"/>
      <c r="U82" s="122"/>
      <c r="V82" s="135"/>
    </row>
    <row r="83" spans="2:22" ht="12.75">
      <c r="B83" s="146"/>
      <c r="C83" s="20" t="s">
        <v>94</v>
      </c>
      <c r="D83" s="39" t="s">
        <v>94</v>
      </c>
      <c r="E83" s="58">
        <v>4</v>
      </c>
      <c r="F83" s="59">
        <f>H83+K83+N83+Q83+T83</f>
        <v>47800</v>
      </c>
      <c r="G83" s="58">
        <v>36</v>
      </c>
      <c r="H83" s="60">
        <f t="shared" si="16"/>
        <v>10800</v>
      </c>
      <c r="I83" s="126"/>
      <c r="J83" s="61">
        <v>37</v>
      </c>
      <c r="K83" s="60">
        <f>J83*1000</f>
        <v>37000</v>
      </c>
      <c r="L83" s="126"/>
      <c r="M83" s="61">
        <v>0</v>
      </c>
      <c r="N83" s="60">
        <f>M83*3000</f>
        <v>0</v>
      </c>
      <c r="O83" s="171"/>
      <c r="P83" s="55">
        <v>0</v>
      </c>
      <c r="Q83" s="60">
        <f>P83*700</f>
        <v>0</v>
      </c>
      <c r="R83" s="126"/>
      <c r="S83" s="102">
        <v>0</v>
      </c>
      <c r="T83" s="60">
        <f>S83*2000</f>
        <v>0</v>
      </c>
      <c r="U83" s="122"/>
      <c r="V83" s="135"/>
    </row>
    <row r="84" spans="2:22" ht="12.75" customHeight="1">
      <c r="B84" s="146"/>
      <c r="C84" s="139" t="s">
        <v>96</v>
      </c>
      <c r="D84" s="39" t="s">
        <v>96</v>
      </c>
      <c r="E84" s="275">
        <v>41</v>
      </c>
      <c r="F84" s="276">
        <f>H84+K84+N84+Q84+T84:T85</f>
        <v>271600</v>
      </c>
      <c r="G84" s="275">
        <v>554</v>
      </c>
      <c r="H84" s="261">
        <f t="shared" si="16"/>
        <v>166200</v>
      </c>
      <c r="I84" s="126"/>
      <c r="J84" s="268">
        <v>90</v>
      </c>
      <c r="K84" s="261">
        <f>J84*1000</f>
        <v>90000</v>
      </c>
      <c r="L84" s="126"/>
      <c r="M84" s="268">
        <v>0</v>
      </c>
      <c r="N84" s="261">
        <f>M84*300</f>
        <v>0</v>
      </c>
      <c r="O84" s="171"/>
      <c r="P84" s="268">
        <v>22</v>
      </c>
      <c r="Q84" s="270">
        <f>P84*700</f>
        <v>15400</v>
      </c>
      <c r="R84" s="126"/>
      <c r="S84" s="102">
        <v>0</v>
      </c>
      <c r="T84" s="60">
        <f>S84*2000</f>
        <v>0</v>
      </c>
      <c r="U84" s="122"/>
      <c r="V84" s="135"/>
    </row>
    <row r="85" spans="2:22" ht="12.75">
      <c r="B85" s="146"/>
      <c r="C85" s="140"/>
      <c r="D85" s="39" t="s">
        <v>87</v>
      </c>
      <c r="E85" s="142"/>
      <c r="F85" s="277"/>
      <c r="G85" s="142"/>
      <c r="H85" s="274"/>
      <c r="I85" s="126"/>
      <c r="J85" s="269"/>
      <c r="K85" s="274"/>
      <c r="L85" s="126"/>
      <c r="M85" s="269"/>
      <c r="N85" s="274"/>
      <c r="O85" s="171"/>
      <c r="P85" s="269"/>
      <c r="Q85" s="271"/>
      <c r="R85" s="126"/>
      <c r="S85" s="102">
        <v>0</v>
      </c>
      <c r="T85" s="60">
        <f>S85*2000</f>
        <v>0</v>
      </c>
      <c r="U85" s="122"/>
      <c r="V85" s="135"/>
    </row>
    <row r="86" spans="2:22" ht="12.75">
      <c r="B86" s="146"/>
      <c r="C86" s="18" t="s">
        <v>97</v>
      </c>
      <c r="D86" s="39" t="s">
        <v>97</v>
      </c>
      <c r="E86" s="58">
        <v>32</v>
      </c>
      <c r="F86" s="59">
        <f>H86+K86+N86+Q86+T86</f>
        <v>409600</v>
      </c>
      <c r="G86" s="58">
        <v>802</v>
      </c>
      <c r="H86" s="60">
        <f t="shared" si="16"/>
        <v>240600</v>
      </c>
      <c r="I86" s="126"/>
      <c r="J86" s="61">
        <v>169</v>
      </c>
      <c r="K86" s="60">
        <f>J86*1000</f>
        <v>169000</v>
      </c>
      <c r="L86" s="126"/>
      <c r="M86" s="61">
        <v>0</v>
      </c>
      <c r="N86" s="60">
        <f>M86*3000</f>
        <v>0</v>
      </c>
      <c r="O86" s="171"/>
      <c r="P86" s="61">
        <v>0</v>
      </c>
      <c r="Q86" s="60">
        <f>P86*700</f>
        <v>0</v>
      </c>
      <c r="R86" s="126"/>
      <c r="S86" s="102">
        <v>0</v>
      </c>
      <c r="T86" s="60">
        <f>S86*2000</f>
        <v>0</v>
      </c>
      <c r="U86" s="122"/>
      <c r="V86" s="135"/>
    </row>
    <row r="87" spans="2:22" ht="13.5" thickBot="1">
      <c r="B87" s="147"/>
      <c r="C87" s="19" t="s">
        <v>92</v>
      </c>
      <c r="D87" s="41" t="s">
        <v>92</v>
      </c>
      <c r="E87" s="58">
        <v>68</v>
      </c>
      <c r="F87" s="59">
        <f>H87+K87+N87+Q87+T87</f>
        <v>498700</v>
      </c>
      <c r="G87" s="62">
        <v>674</v>
      </c>
      <c r="H87" s="63">
        <f t="shared" si="16"/>
        <v>202200</v>
      </c>
      <c r="I87" s="127"/>
      <c r="J87" s="62">
        <v>248</v>
      </c>
      <c r="K87" s="60">
        <f>J87*1000</f>
        <v>248000</v>
      </c>
      <c r="L87" s="127"/>
      <c r="M87" s="62">
        <v>1</v>
      </c>
      <c r="N87" s="60">
        <f>M87*3000</f>
        <v>3000</v>
      </c>
      <c r="O87" s="287"/>
      <c r="P87" s="61">
        <v>45</v>
      </c>
      <c r="Q87" s="60">
        <f>P87*700</f>
        <v>31500</v>
      </c>
      <c r="R87" s="127"/>
      <c r="S87" s="102">
        <v>7</v>
      </c>
      <c r="T87" s="60">
        <f>S87*2000</f>
        <v>14000</v>
      </c>
      <c r="U87" s="123"/>
      <c r="V87" s="136"/>
    </row>
    <row r="88" spans="3:22" ht="12.75">
      <c r="C88" s="1"/>
      <c r="E88" s="100"/>
      <c r="F88" s="101">
        <f>SUM(F8:F87)</f>
        <v>9173300</v>
      </c>
      <c r="G88" s="100">
        <f>SUM(G8:G87)</f>
        <v>17125</v>
      </c>
      <c r="H88" s="101">
        <f>SUM(H8:H87)</f>
        <v>5137500</v>
      </c>
      <c r="I88" s="100"/>
      <c r="J88" s="100">
        <f>SUM(J8:J87)</f>
        <v>3691</v>
      </c>
      <c r="K88" s="101">
        <f>SUM(K8:K87)</f>
        <v>3691000</v>
      </c>
      <c r="L88" s="100"/>
      <c r="M88" s="100">
        <f>SUM(M8:M87)</f>
        <v>38</v>
      </c>
      <c r="N88" s="101">
        <f>SUM(N8:N87)</f>
        <v>114000</v>
      </c>
      <c r="O88" s="100"/>
      <c r="P88" s="100">
        <f>SUM(P8:P87)</f>
        <v>304</v>
      </c>
      <c r="Q88" s="117">
        <f>SUM(Q8:Q87)</f>
        <v>212800</v>
      </c>
      <c r="S88" s="100">
        <f>SUM(S8:S87)</f>
        <v>9</v>
      </c>
      <c r="T88" s="117">
        <f>SUM(T8:T87)</f>
        <v>18000</v>
      </c>
      <c r="V88" s="4">
        <f>SUM(V8:V87)</f>
        <v>9173300</v>
      </c>
    </row>
    <row r="89" spans="4:5" ht="15.75">
      <c r="D89" s="21" t="s">
        <v>105</v>
      </c>
      <c r="E89" s="22">
        <f>SUM(E8:E87)</f>
        <v>751</v>
      </c>
    </row>
    <row r="90" spans="4:8" ht="31.5">
      <c r="D90" s="21" t="s">
        <v>106</v>
      </c>
      <c r="E90" s="23">
        <f>SUM(G88,J88,M88,P88,S88)</f>
        <v>21167</v>
      </c>
      <c r="H90" s="118"/>
    </row>
    <row r="91" spans="2:8" ht="15.75">
      <c r="B91" s="5" t="s">
        <v>111</v>
      </c>
      <c r="G91" s="119"/>
      <c r="H91" s="118"/>
    </row>
    <row r="92" spans="3:8" ht="12.75">
      <c r="C92" s="6" t="s">
        <v>44</v>
      </c>
      <c r="D92" s="7" t="s">
        <v>102</v>
      </c>
      <c r="E92" s="8">
        <v>300</v>
      </c>
      <c r="G92" s="119"/>
      <c r="H92" s="118"/>
    </row>
    <row r="93" spans="3:8" ht="12.75">
      <c r="C93" s="6" t="s">
        <v>45</v>
      </c>
      <c r="D93" s="9" t="s">
        <v>103</v>
      </c>
      <c r="E93" s="8">
        <v>1000</v>
      </c>
      <c r="G93" s="119"/>
      <c r="H93" s="118"/>
    </row>
    <row r="94" spans="3:8" ht="12.75">
      <c r="C94" s="6" t="s">
        <v>46</v>
      </c>
      <c r="D94" s="9" t="s">
        <v>104</v>
      </c>
      <c r="E94" s="8">
        <v>3000</v>
      </c>
      <c r="G94" s="119"/>
      <c r="H94" s="118"/>
    </row>
    <row r="95" spans="3:8" ht="12.75">
      <c r="C95" s="6" t="s">
        <v>108</v>
      </c>
      <c r="D95" s="9" t="s">
        <v>110</v>
      </c>
      <c r="E95" s="8">
        <v>700</v>
      </c>
      <c r="G95" s="119"/>
      <c r="H95" s="118"/>
    </row>
    <row r="96" spans="3:8" ht="12.75">
      <c r="C96" s="6" t="s">
        <v>109</v>
      </c>
      <c r="D96" s="9" t="s">
        <v>110</v>
      </c>
      <c r="E96" s="8">
        <v>2000</v>
      </c>
      <c r="G96" s="119"/>
      <c r="H96" s="118"/>
    </row>
    <row r="97" spans="7:8" ht="12.75">
      <c r="G97" s="119"/>
      <c r="H97" s="118"/>
    </row>
    <row r="98" spans="7:8" ht="12.75">
      <c r="G98" s="119"/>
      <c r="H98" s="118"/>
    </row>
    <row r="99" spans="7:8" ht="12.75">
      <c r="G99" s="119"/>
      <c r="H99" s="118"/>
    </row>
    <row r="100" spans="7:8" ht="12.75">
      <c r="G100" s="119"/>
      <c r="H100" s="118"/>
    </row>
    <row r="101" ht="12.75">
      <c r="H101" s="118"/>
    </row>
  </sheetData>
  <mergeCells count="146">
    <mergeCell ref="S8:S12"/>
    <mergeCell ref="T8:T12"/>
    <mergeCell ref="P38:P39"/>
    <mergeCell ref="S38:S39"/>
    <mergeCell ref="P8:P12"/>
    <mergeCell ref="G8:G12"/>
    <mergeCell ref="H8:H12"/>
    <mergeCell ref="J8:J12"/>
    <mergeCell ref="K8:K12"/>
    <mergeCell ref="I8:I15"/>
    <mergeCell ref="M81:M82"/>
    <mergeCell ref="N81:N82"/>
    <mergeCell ref="P81:P82"/>
    <mergeCell ref="Q81:Q82"/>
    <mergeCell ref="E81:E82"/>
    <mergeCell ref="F81:F82"/>
    <mergeCell ref="Q38:Q39"/>
    <mergeCell ref="R40:R50"/>
    <mergeCell ref="R64:R76"/>
    <mergeCell ref="O77:O87"/>
    <mergeCell ref="G81:G82"/>
    <mergeCell ref="H81:H82"/>
    <mergeCell ref="J81:J82"/>
    <mergeCell ref="K81:K82"/>
    <mergeCell ref="J84:J85"/>
    <mergeCell ref="K84:K85"/>
    <mergeCell ref="M84:M85"/>
    <mergeCell ref="N84:N85"/>
    <mergeCell ref="E84:E85"/>
    <mergeCell ref="F84:F85"/>
    <mergeCell ref="G84:G85"/>
    <mergeCell ref="H84:H85"/>
    <mergeCell ref="P84:P85"/>
    <mergeCell ref="Q84:Q85"/>
    <mergeCell ref="S81:S82"/>
    <mergeCell ref="T81:T82"/>
    <mergeCell ref="R77:R87"/>
    <mergeCell ref="P77:P80"/>
    <mergeCell ref="Q77:Q80"/>
    <mergeCell ref="S77:S80"/>
    <mergeCell ref="T77:T80"/>
    <mergeCell ref="T7:U7"/>
    <mergeCell ref="U8:U15"/>
    <mergeCell ref="U16:U22"/>
    <mergeCell ref="U23:U31"/>
    <mergeCell ref="U32:U39"/>
    <mergeCell ref="U51:U63"/>
    <mergeCell ref="U64:U76"/>
    <mergeCell ref="T38:T39"/>
    <mergeCell ref="U40:U50"/>
    <mergeCell ref="Q7:R7"/>
    <mergeCell ref="R16:R22"/>
    <mergeCell ref="R32:R39"/>
    <mergeCell ref="R51:R63"/>
    <mergeCell ref="R8:R15"/>
    <mergeCell ref="R23:R31"/>
    <mergeCell ref="Q8:Q12"/>
    <mergeCell ref="M8:M12"/>
    <mergeCell ref="N8:N12"/>
    <mergeCell ref="O8:O15"/>
    <mergeCell ref="L8:L15"/>
    <mergeCell ref="J77:J80"/>
    <mergeCell ref="K77:K80"/>
    <mergeCell ref="M77:M80"/>
    <mergeCell ref="N77:N80"/>
    <mergeCell ref="F8:F12"/>
    <mergeCell ref="H7:I7"/>
    <mergeCell ref="V8:V15"/>
    <mergeCell ref="B2:V2"/>
    <mergeCell ref="B5:B7"/>
    <mergeCell ref="C5:C7"/>
    <mergeCell ref="D5:D7"/>
    <mergeCell ref="E6:E7"/>
    <mergeCell ref="K7:L7"/>
    <mergeCell ref="N7:O7"/>
    <mergeCell ref="V16:V22"/>
    <mergeCell ref="C19:C20"/>
    <mergeCell ref="C21:C22"/>
    <mergeCell ref="B8:B15"/>
    <mergeCell ref="C8:C12"/>
    <mergeCell ref="B16:B22"/>
    <mergeCell ref="I16:I22"/>
    <mergeCell ref="L16:L22"/>
    <mergeCell ref="O16:O22"/>
    <mergeCell ref="E8:E12"/>
    <mergeCell ref="B23:B31"/>
    <mergeCell ref="I23:I31"/>
    <mergeCell ref="L23:L31"/>
    <mergeCell ref="O23:O31"/>
    <mergeCell ref="V23:V31"/>
    <mergeCell ref="C24:C25"/>
    <mergeCell ref="C26:C27"/>
    <mergeCell ref="C28:C29"/>
    <mergeCell ref="C30:C31"/>
    <mergeCell ref="B32:B39"/>
    <mergeCell ref="I32:I39"/>
    <mergeCell ref="L32:L39"/>
    <mergeCell ref="O32:O39"/>
    <mergeCell ref="N38:N39"/>
    <mergeCell ref="V32:V39"/>
    <mergeCell ref="C34:C35"/>
    <mergeCell ref="D38:D39"/>
    <mergeCell ref="E38:E39"/>
    <mergeCell ref="F38:F39"/>
    <mergeCell ref="G38:G39"/>
    <mergeCell ref="H38:H39"/>
    <mergeCell ref="J38:J39"/>
    <mergeCell ref="K38:K39"/>
    <mergeCell ref="M38:M39"/>
    <mergeCell ref="B40:B50"/>
    <mergeCell ref="I40:I50"/>
    <mergeCell ref="L40:L50"/>
    <mergeCell ref="O40:O50"/>
    <mergeCell ref="V40:V50"/>
    <mergeCell ref="C44:C45"/>
    <mergeCell ref="C46:C47"/>
    <mergeCell ref="C48:C50"/>
    <mergeCell ref="B51:B63"/>
    <mergeCell ref="I51:I63"/>
    <mergeCell ref="L51:L63"/>
    <mergeCell ref="O51:O63"/>
    <mergeCell ref="V51:V63"/>
    <mergeCell ref="C53:C54"/>
    <mergeCell ref="C55:C56"/>
    <mergeCell ref="C58:C60"/>
    <mergeCell ref="C61:C63"/>
    <mergeCell ref="B77:B87"/>
    <mergeCell ref="C77:C80"/>
    <mergeCell ref="V64:V76"/>
    <mergeCell ref="C65:C67"/>
    <mergeCell ref="C69:C70"/>
    <mergeCell ref="C71:C72"/>
    <mergeCell ref="B64:B76"/>
    <mergeCell ref="I64:I76"/>
    <mergeCell ref="L64:L76"/>
    <mergeCell ref="O64:O76"/>
    <mergeCell ref="V77:V87"/>
    <mergeCell ref="C81:C82"/>
    <mergeCell ref="C84:C85"/>
    <mergeCell ref="E77:E80"/>
    <mergeCell ref="F77:F80"/>
    <mergeCell ref="G77:G80"/>
    <mergeCell ref="H77:H80"/>
    <mergeCell ref="L77:L87"/>
    <mergeCell ref="I77:I87"/>
    <mergeCell ref="U77:U87"/>
  </mergeCells>
  <printOptions/>
  <pageMargins left="0.75" right="0.75" top="1" bottom="1" header="0.4921259845" footer="0.4921259845"/>
  <pageSetup fitToHeight="1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webuser04</dc:creator>
  <cp:keywords/>
  <dc:description/>
  <cp:lastModifiedBy>kubik</cp:lastModifiedBy>
  <cp:lastPrinted>2010-07-27T12:32:39Z</cp:lastPrinted>
  <dcterms:created xsi:type="dcterms:W3CDTF">2010-06-07T18:51:40Z</dcterms:created>
  <dcterms:modified xsi:type="dcterms:W3CDTF">2010-07-27T12:33:38Z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