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30" windowWidth="14160" windowHeight="9075" firstSheet="2" activeTab="7"/>
  </bookViews>
  <sheets>
    <sheet name="SAPBEXqueries" sheetId="1" state="veryHidden" r:id="rId1"/>
    <sheet name="SAPBEXfilters" sheetId="2" state="veryHidden" r:id="rId2"/>
    <sheet name="Hlavička" sheetId="3" r:id="rId3"/>
    <sheet name="P" sheetId="4" r:id="rId4"/>
    <sheet name="V" sheetId="5" r:id="rId5"/>
    <sheet name="BT" sheetId="6" r:id="rId6"/>
    <sheet name="KT" sheetId="7" r:id="rId7"/>
    <sheet name="Celkový prehľad PaV 2009" sheetId="8" r:id="rId8"/>
  </sheets>
  <externalReferences>
    <externalReference r:id="rId11"/>
  </externalReferences>
  <definedNames>
    <definedName name="SAPBEXq0001" localSheetId="0">'P'!$A$13:$F$21</definedName>
    <definedName name="SAPBEXq0001f483WZ2FJZMSM870EBQB9NUKI1" localSheetId="0">'P'!$A$3:$B$3</definedName>
    <definedName name="SAPBEXq0001fZC_HKATEG" localSheetId="0">'P'!$A$4:$B$4</definedName>
    <definedName name="SAPBEXq0001fZC_KATEGO" localSheetId="0">'P'!$A$5:$B$5</definedName>
    <definedName name="SAPBEXq0001tFILTER_0CALDAY" localSheetId="0">'P'!$A$7:$B$7</definedName>
    <definedName name="SAPBEXq0001tFILTER_ZC_DRROZP" localSheetId="0">'P'!$A$8:$B$8</definedName>
    <definedName name="SAPBEXq0001tFILTER_ZC_DRUPOH" localSheetId="0">'P'!$A$9:$B$9</definedName>
    <definedName name="SAPBEXq0001tFILTER_ZC_KAPITO" localSheetId="0">'P'!$A$10:$B$10</definedName>
    <definedName name="SAPBEXq0001tFILTER_ZSU" localSheetId="0">'P'!$A$11:$B$11</definedName>
    <definedName name="SAPBEXq0001tREPTXTLG" localSheetId="0">'P'!$A$1:$B$1</definedName>
    <definedName name="SAPBEXq0002" localSheetId="0">'V'!$A$13:$F$22</definedName>
    <definedName name="SAPBEXq0002f483WZGQ7A173W57H6OO4DI6H5" localSheetId="0">'V'!$A$3:$B$3</definedName>
    <definedName name="SAPBEXq0002fZC_HKATEG" localSheetId="0">'V'!$A$4:$B$4</definedName>
    <definedName name="SAPBEXq0002fZC_KATEGO" localSheetId="0">'V'!$A$5:$B$5</definedName>
    <definedName name="SAPBEXq0002tFILTER_0CALDAY" localSheetId="0">'V'!$A$7:$B$7</definedName>
    <definedName name="SAPBEXq0002tFILTER_ZC_DRROZP" localSheetId="0">'V'!$A$8:$B$8</definedName>
    <definedName name="SAPBEXq0002tFILTER_ZC_DRUPOH" localSheetId="0">'V'!$A$9:$B$9</definedName>
    <definedName name="SAPBEXq0002tFILTER_ZC_KAPITO" localSheetId="0">'V'!$A$10:$B$10</definedName>
    <definedName name="SAPBEXq0002tFILTER_ZSU" localSheetId="0">'V'!$A$11:$B$11</definedName>
    <definedName name="SAPBEXq0002tREPTXTLG" localSheetId="0">'V'!$A$1:$B$1</definedName>
    <definedName name="SAPBEXq0003" localSheetId="0">'BT'!$A$14:$E$37</definedName>
    <definedName name="SAPBEXq0003f44T0RYH2JSGD6B8E90QZ0O2FD" localSheetId="0">'BT'!$A$3:$B$3</definedName>
    <definedName name="SAPBEXq0003fZC_PODPOL" localSheetId="0">'BT'!$A$5:$B$5</definedName>
    <definedName name="SAPBEXq0003fZC_POLOZK" localSheetId="0">'BT'!$A$4:$B$4</definedName>
    <definedName name="SAPBEXq0003tFILTER_0CALDAY" localSheetId="0">'BT'!$A$7:$B$7</definedName>
    <definedName name="SAPBEXq0003tFILTER_ZC_DRROZP" localSheetId="0">'BT'!$A$8:$B$8</definedName>
    <definedName name="SAPBEXq0003tFILTER_ZC_DRUPOH" localSheetId="0">'BT'!$A$9:$B$9</definedName>
    <definedName name="SAPBEXq0003tFILTER_ZC_KAPITO" localSheetId="0">'BT'!$A$10:$B$10</definedName>
    <definedName name="SAPBEXq0003tFILTER_ZC_POLOZK" localSheetId="0">'BT'!$A$11:$B$11</definedName>
    <definedName name="SAPBEXq0003tFILTER_ZSU" localSheetId="0">'BT'!$A$12:$B$12</definedName>
    <definedName name="SAPBEXq0003tREPTXTLG" localSheetId="0">'BT'!$A$1:$B$1</definedName>
    <definedName name="SAPBEXq0004" localSheetId="0">'KT'!$A$14:$E$27</definedName>
    <definedName name="SAPBEXq0004f44SVG2BFOJ18XVE8WHKXQ7ADL" localSheetId="0">'KT'!$A$3:$B$3</definedName>
    <definedName name="SAPBEXq0004fZC_PODPOL" localSheetId="0">'KT'!$A$5:$B$5</definedName>
    <definedName name="SAPBEXq0004fZC_POLOZK" localSheetId="0">'KT'!$A$4:$B$4</definedName>
    <definedName name="SAPBEXq0004tFILTER_0CALDAY" localSheetId="0">'KT'!$A$7:$B$7</definedName>
    <definedName name="SAPBEXq0004tFILTER_ZC_DRROZP" localSheetId="0">'KT'!$A$8:$B$8</definedName>
    <definedName name="SAPBEXq0004tFILTER_ZC_DRUPOH" localSheetId="0">'KT'!$A$9:$B$9</definedName>
    <definedName name="SAPBEXq0004tFILTER_ZC_KAPITO" localSheetId="0">'KT'!$A$10:$B$10</definedName>
    <definedName name="SAPBEXq0004tFILTER_ZC_POLOZK" localSheetId="0">'KT'!$A$11:$B$11</definedName>
    <definedName name="SAPBEXq0004tFILTER_ZSU" localSheetId="0">'KT'!$A$12:$B$12</definedName>
    <definedName name="SAPBEXq0004tREPTXTLG" localSheetId="0">'KT'!$A$1:$B$1</definedName>
    <definedName name="SAPBEXrevision" hidden="1">79</definedName>
    <definedName name="SAPBEXsysID" hidden="1">"BSP"</definedName>
    <definedName name="SAPBEXwbID" hidden="1">"483WY2DEZ6VTSDPIXLBMGMLHL"</definedName>
  </definedNames>
  <calcPr fullCalcOnLoad="1"/>
</workbook>
</file>

<file path=xl/sharedStrings.xml><?xml version="1.0" encoding="utf-8"?>
<sst xmlns="http://schemas.openxmlformats.org/spreadsheetml/2006/main" count="2088" uniqueCount="274">
  <si>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</si>
  <si>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</si>
  <si>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</si>
  <si>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</si>
  <si>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</si>
  <si>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</si>
  <si>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</si>
  <si>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</si>
  <si>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</si>
  <si>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</si>
  <si>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</si>
  <si>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</si>
  <si>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</si>
  <si>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</si>
  <si>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</si>
  <si>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</si>
  <si>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</si>
  <si>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</si>
  <si>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</si>
  <si>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</si>
  <si>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</si>
  <si>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</si>
  <si>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</si>
  <si>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</si>
  <si>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</si>
  <si>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</si>
  <si>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</si>
  <si>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</si>
  <si>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</si>
  <si>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</si>
  <si>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</si>
  <si>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</si>
  <si>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</si>
  <si>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</si>
  <si>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</si>
  <si>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</si>
  <si>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</si>
  <si>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</si>
  <si>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</si>
  <si>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</si>
  <si>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</si>
  <si>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</si>
  <si>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</si>
  <si>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</si>
  <si>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</si>
  <si>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</si>
  <si>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</si>
  <si>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</si>
  <si>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</si>
  <si>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</si>
  <si>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</si>
  <si>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</si>
  <si>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</si>
  <si>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</si>
  <si>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</si>
  <si>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</si>
  <si>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</si>
  <si>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</si>
  <si>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</si>
  <si>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</si>
  <si>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</si>
  <si>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</si>
  <si>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</si>
  <si>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</si>
  <si>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</si>
  <si>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</si>
  <si>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Kalendárny deň</t>
  </si>
  <si>
    <t>Druh rozp.</t>
  </si>
  <si>
    <t>Druh pohybu</t>
  </si>
  <si>
    <t>Príjem</t>
  </si>
  <si>
    <t>Syntetický alebo fik</t>
  </si>
  <si>
    <t>SAPBEXq0002</t>
  </si>
  <si>
    <t>0004</t>
  </si>
  <si>
    <t>6</t>
  </si>
  <si>
    <t>Výdavok</t>
  </si>
  <si>
    <t xml:space="preserve">
X</t>
  </si>
  <si>
    <t xml:space="preserve">
X</t>
  </si>
  <si>
    <t>% k upravenému rozpočtu</t>
  </si>
  <si>
    <t>SAPBEXq0003</t>
  </si>
  <si>
    <t>ZC_POLOZK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</si>
  <si>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</si>
  <si>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</si>
  <si>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</si>
  <si>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</si>
  <si>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</si>
  <si>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</si>
  <si>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</si>
  <si>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</si>
  <si>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</si>
  <si>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</si>
  <si>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</si>
  <si>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</si>
  <si>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</si>
  <si>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</si>
  <si>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</si>
  <si>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</si>
  <si>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</si>
  <si>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</si>
  <si>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</si>
  <si>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</si>
  <si>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</si>
  <si>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</si>
  <si>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</si>
  <si>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</si>
  <si>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</si>
  <si>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</si>
  <si>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</si>
  <si>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</si>
  <si>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</si>
  <si>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</si>
  <si>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610</t>
  </si>
  <si>
    <t>620</t>
  </si>
  <si>
    <t>630</t>
  </si>
  <si>
    <t>640</t>
  </si>
  <si>
    <t>710</t>
  </si>
  <si>
    <t>644</t>
  </si>
  <si>
    <t>720</t>
  </si>
  <si>
    <t>Kapitálové transfery</t>
  </si>
  <si>
    <t>722</t>
  </si>
  <si>
    <t>723</t>
  </si>
  <si>
    <t>ZC_PODPOL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</si>
  <si>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</si>
  <si>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</si>
  <si>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</si>
  <si>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</si>
  <si>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</si>
  <si>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</si>
  <si>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</si>
  <si>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</si>
  <si>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</si>
  <si>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</si>
  <si>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</si>
  <si>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</si>
  <si>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</si>
  <si>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</si>
  <si>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</si>
  <si>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príjmy RO pre zostavenie ŠZÚ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</si>
  <si>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</si>
  <si>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</si>
  <si>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</si>
  <si>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</si>
  <si>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</si>
  <si>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</si>
  <si>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</si>
  <si>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</si>
  <si>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</si>
  <si>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</si>
  <si>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Bežné transfery pre ŠZÚ (PO)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</si>
  <si>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</si>
  <si>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</si>
  <si>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</si>
  <si>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</si>
  <si>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</si>
  <si>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</si>
  <si>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</si>
  <si>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</si>
  <si>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</si>
  <si>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</si>
  <si>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</si>
  <si>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</si>
  <si>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</si>
  <si>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</si>
  <si>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</si>
  <si>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</si>
  <si>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</si>
  <si>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</si>
  <si>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</si>
  <si>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Rozpočtové organizác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</si>
  <si>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</si>
  <si>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</si>
  <si>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</si>
  <si>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</si>
  <si>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</si>
  <si>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</si>
  <si>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</si>
  <si>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</si>
  <si>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</si>
  <si>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</si>
  <si>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</si>
  <si>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</si>
  <si>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</si>
  <si>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</si>
  <si>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</si>
  <si>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</si>
  <si>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</si>
  <si>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</si>
  <si>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</si>
  <si>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</si>
  <si>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</si>
  <si>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</si>
  <si>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Na platené poistné za skupiny osôb ustanovené zákonom </t>
  </si>
  <si>
    <t xml:space="preserve">  - Odvody do rozpočtu Európskej únie</t>
  </si>
  <si>
    <t xml:space="preserve">  - Transfery jednotlivcom a neziskovým právnickým osobám</t>
  </si>
  <si>
    <t>Splácanie úrokov a ostatné platby súvisiace s úverom, pôžičkou, návratnou finančnou výpomocou a fin. prenájmom</t>
  </si>
  <si>
    <t xml:space="preserve">Číslo a názov kapitoly štátneho rozpočtu:                                                                                        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</si>
  <si>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</si>
  <si>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</si>
  <si>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</si>
  <si>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</si>
  <si>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</si>
  <si>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</si>
  <si>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</si>
  <si>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</si>
  <si>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</si>
  <si>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721001</t>
  </si>
  <si>
    <t>649005</t>
  </si>
  <si>
    <t>650</t>
  </si>
  <si>
    <t>721003</t>
  </si>
  <si>
    <t>P!A1</t>
  </si>
  <si>
    <t>V!A1</t>
  </si>
  <si>
    <t>BT!A1</t>
  </si>
  <si>
    <t>KT!A1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</si>
  <si>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</si>
  <si>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</si>
  <si>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</si>
  <si>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</si>
  <si>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</si>
  <si>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Celkový prehľad príjmov a výdavkov kapitoly štátneho rozpočtu za rok 2008</t>
  </si>
  <si>
    <t>Celkový výsledok</t>
  </si>
  <si>
    <t>200</t>
  </si>
  <si>
    <t>300</t>
  </si>
  <si>
    <t xml:space="preserve"> </t>
  </si>
  <si>
    <t>Administratívne popl</t>
  </si>
  <si>
    <t>600</t>
  </si>
  <si>
    <t>700</t>
  </si>
  <si>
    <t>Poistné a príspevok</t>
  </si>
  <si>
    <t>Obstarávanie kapitál</t>
  </si>
  <si>
    <t>641</t>
  </si>
  <si>
    <t>642</t>
  </si>
  <si>
    <t>649</t>
  </si>
  <si>
    <t>642012</t>
  </si>
  <si>
    <t>642015</t>
  </si>
  <si>
    <t>721</t>
  </si>
  <si>
    <t>(v tis. EUR)</t>
  </si>
  <si>
    <t xml:space="preserve">  - Občianskemu združeniu, nadácii a neinvestičnému fondu</t>
  </si>
  <si>
    <t>Kapitola</t>
  </si>
  <si>
    <t>60</t>
  </si>
  <si>
    <t>Výkaz ku dňu</t>
  </si>
  <si>
    <t>0000009001</t>
  </si>
  <si>
    <t>Mzdy, platy, služobn</t>
  </si>
  <si>
    <t>Kapitola/ŠF/....</t>
  </si>
  <si>
    <t>225</t>
  </si>
  <si>
    <t>DIV/0</t>
  </si>
  <si>
    <t>224</t>
  </si>
  <si>
    <t>Položka</t>
  </si>
  <si>
    <t>Podpoložka</t>
  </si>
  <si>
    <t>721, 722, 723</t>
  </si>
  <si>
    <t>642001</t>
  </si>
  <si>
    <t>642013</t>
  </si>
  <si>
    <t>642014</t>
  </si>
  <si>
    <t>649003</t>
  </si>
  <si>
    <t>641, 642, 644, 649, 650</t>
  </si>
  <si>
    <t xml:space="preserve">Schválený                  rozpočet     </t>
  </si>
  <si>
    <t xml:space="preserve">Upravený                 rozpočet       </t>
  </si>
  <si>
    <t>Celkový prehľad príjmov a výdavkov kapitoly za rok 2009</t>
  </si>
  <si>
    <t>20091231</t>
  </si>
  <si>
    <t>31.12.2009</t>
  </si>
  <si>
    <t>Príjmy z podnikania</t>
  </si>
  <si>
    <t>723005</t>
  </si>
  <si>
    <t>642017</t>
  </si>
  <si>
    <t>642029</t>
  </si>
  <si>
    <t>644002</t>
  </si>
  <si>
    <t>644004</t>
  </si>
  <si>
    <t>026</t>
  </si>
  <si>
    <t>26</t>
  </si>
  <si>
    <t>Ministerstvo hospodá</t>
  </si>
  <si>
    <t>722003</t>
  </si>
  <si>
    <t>723001</t>
  </si>
  <si>
    <t>723002</t>
  </si>
  <si>
    <t>723003</t>
  </si>
  <si>
    <t>642009</t>
  </si>
  <si>
    <t>642026</t>
  </si>
  <si>
    <t>644001</t>
  </si>
  <si>
    <t>26 Ministerstvo hospodárstva SR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</si>
</sst>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4" fontId="3" fillId="24" borderId="7" applyNumberFormat="0" applyProtection="0">
      <alignment vertical="center"/>
    </xf>
    <xf numFmtId="4" fontId="4" fillId="24" borderId="7" applyNumberFormat="0" applyProtection="0">
      <alignment vertical="center"/>
    </xf>
    <xf numFmtId="4" fontId="3" fillId="24" borderId="7" applyNumberFormat="0" applyProtection="0">
      <alignment horizontal="left" vertical="center" indent="1"/>
    </xf>
    <xf numFmtId="0" fontId="3" fillId="24" borderId="7" applyNumberFormat="0" applyProtection="0">
      <alignment horizontal="left" vertical="top" indent="1"/>
    </xf>
    <xf numFmtId="4" fontId="5" fillId="25" borderId="7" applyNumberFormat="0" applyProtection="0">
      <alignment horizontal="right" vertical="center"/>
    </xf>
    <xf numFmtId="4" fontId="5" fillId="26" borderId="7" applyNumberFormat="0" applyProtection="0">
      <alignment horizontal="right" vertical="center"/>
    </xf>
    <xf numFmtId="4" fontId="5" fillId="27" borderId="7" applyNumberFormat="0" applyProtection="0">
      <alignment horizontal="right" vertical="center"/>
    </xf>
    <xf numFmtId="4" fontId="5" fillId="28" borderId="7" applyNumberFormat="0" applyProtection="0">
      <alignment horizontal="right" vertical="center"/>
    </xf>
    <xf numFmtId="4" fontId="5" fillId="29" borderId="7" applyNumberFormat="0" applyProtection="0">
      <alignment horizontal="right" vertical="center"/>
    </xf>
    <xf numFmtId="4" fontId="5" fillId="30" borderId="7" applyNumberFormat="0" applyProtection="0">
      <alignment horizontal="right" vertical="center"/>
    </xf>
    <xf numFmtId="4" fontId="5" fillId="31" borderId="7" applyNumberFormat="0" applyProtection="0">
      <alignment horizontal="right" vertical="center"/>
    </xf>
    <xf numFmtId="4" fontId="5" fillId="32" borderId="7" applyNumberFormat="0" applyProtection="0">
      <alignment horizontal="right" vertical="center"/>
    </xf>
    <xf numFmtId="4" fontId="5" fillId="33" borderId="7" applyNumberFormat="0" applyProtection="0">
      <alignment horizontal="right" vertical="center"/>
    </xf>
    <xf numFmtId="4" fontId="3" fillId="34" borderId="8" applyNumberFormat="0" applyProtection="0">
      <alignment horizontal="left" vertical="center" indent="1"/>
    </xf>
    <xf numFmtId="4" fontId="5" fillId="35" borderId="0" applyNumberFormat="0" applyProtection="0">
      <alignment horizontal="left" vertical="center" indent="1"/>
    </xf>
    <xf numFmtId="4" fontId="6" fillId="36" borderId="0" applyNumberFormat="0" applyProtection="0">
      <alignment horizontal="left" vertical="center" indent="1"/>
    </xf>
    <xf numFmtId="4" fontId="5" fillId="37" borderId="7" applyNumberFormat="0" applyProtection="0">
      <alignment horizontal="right" vertical="center"/>
    </xf>
    <xf numFmtId="4" fontId="5" fillId="35" borderId="0" applyNumberFormat="0" applyProtection="0">
      <alignment horizontal="left" vertical="center" indent="1"/>
    </xf>
    <xf numFmtId="4" fontId="5" fillId="37" borderId="0" applyNumberFormat="0" applyProtection="0">
      <alignment horizontal="left" vertical="center" indent="1"/>
    </xf>
    <xf numFmtId="0" fontId="0" fillId="36" borderId="7" applyNumberFormat="0" applyProtection="0">
      <alignment horizontal="left" vertical="center" indent="1"/>
    </xf>
    <xf numFmtId="0" fontId="0" fillId="36" borderId="7" applyNumberFormat="0" applyProtection="0">
      <alignment horizontal="left" vertical="top" indent="1"/>
    </xf>
    <xf numFmtId="0" fontId="0" fillId="37" borderId="7" applyNumberFormat="0" applyProtection="0">
      <alignment horizontal="left" vertical="center" indent="1"/>
    </xf>
    <xf numFmtId="0" fontId="0" fillId="37" borderId="7" applyNumberFormat="0" applyProtection="0">
      <alignment horizontal="left" vertical="top" indent="1"/>
    </xf>
    <xf numFmtId="0" fontId="0" fillId="38" borderId="7" applyNumberFormat="0" applyProtection="0">
      <alignment horizontal="left" vertical="center" indent="1"/>
    </xf>
    <xf numFmtId="0" fontId="0" fillId="38" borderId="7" applyNumberFormat="0" applyProtection="0">
      <alignment horizontal="left" vertical="top" indent="1"/>
    </xf>
    <xf numFmtId="0" fontId="0" fillId="35" borderId="7" applyNumberFormat="0" applyProtection="0">
      <alignment horizontal="left" vertical="center" indent="1"/>
    </xf>
    <xf numFmtId="0" fontId="0" fillId="35" borderId="7" applyNumberFormat="0" applyProtection="0">
      <alignment horizontal="left" vertical="top" indent="1"/>
    </xf>
    <xf numFmtId="4" fontId="3" fillId="37" borderId="0" applyNumberFormat="0" applyProtection="0">
      <alignment horizontal="left" vertical="center" indent="1"/>
    </xf>
    <xf numFmtId="4" fontId="5" fillId="39" borderId="7" applyNumberFormat="0" applyProtection="0">
      <alignment vertical="center"/>
    </xf>
    <xf numFmtId="4" fontId="7" fillId="39" borderId="7" applyNumberFormat="0" applyProtection="0">
      <alignment vertical="center"/>
    </xf>
    <xf numFmtId="4" fontId="5" fillId="39" borderId="7" applyNumberFormat="0" applyProtection="0">
      <alignment horizontal="left" vertical="center" indent="1"/>
    </xf>
    <xf numFmtId="0" fontId="5" fillId="39" borderId="7" applyNumberFormat="0" applyProtection="0">
      <alignment horizontal="left" vertical="top" indent="1"/>
    </xf>
    <xf numFmtId="4" fontId="5" fillId="35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5" fillId="37" borderId="7" applyNumberFormat="0" applyProtection="0">
      <alignment horizontal="left" vertical="center" indent="1"/>
    </xf>
    <xf numFmtId="0" fontId="5" fillId="37" borderId="7" applyNumberFormat="0" applyProtection="0">
      <alignment horizontal="left" vertical="top" indent="1"/>
    </xf>
    <xf numFmtId="4" fontId="8" fillId="40" borderId="0" applyNumberFormat="0" applyProtection="0">
      <alignment horizontal="left" vertical="center" indent="1"/>
    </xf>
    <xf numFmtId="4" fontId="9" fillId="35" borderId="7" applyNumberFormat="0" applyProtection="0">
      <alignment horizontal="right" vertical="center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1" borderId="10" applyNumberFormat="0" applyAlignment="0" applyProtection="0"/>
    <xf numFmtId="0" fontId="43" fillId="42" borderId="10" applyNumberFormat="0" applyAlignment="0" applyProtection="0"/>
    <xf numFmtId="0" fontId="44" fillId="42" borderId="11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7" borderId="0" xfId="76" applyNumberFormat="1" applyProtection="1">
      <alignment horizontal="left" vertical="center" indent="1"/>
      <protection locked="0"/>
    </xf>
    <xf numFmtId="0" fontId="8" fillId="40" borderId="0" xfId="85" applyNumberFormat="1" applyProtection="1" quotePrefix="1">
      <alignment horizontal="left" vertical="center" indent="1"/>
      <protection locked="0"/>
    </xf>
    <xf numFmtId="0" fontId="5" fillId="37" borderId="0" xfId="67" applyNumberFormat="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35" borderId="0" xfId="66" applyNumberFormat="1" applyProtection="1" quotePrefix="1">
      <alignment horizontal="left" vertical="center" indent="1"/>
      <protection locked="0"/>
    </xf>
    <xf numFmtId="0" fontId="0" fillId="36" borderId="7" xfId="69" applyAlignment="1">
      <alignment horizontal="left" vertical="top" wrapText="1" indent="1"/>
    </xf>
    <xf numFmtId="0" fontId="3" fillId="34" borderId="8" xfId="62" applyNumberFormat="1" applyProtection="1" quotePrefix="1">
      <alignment horizontal="left" vertical="center" indent="1"/>
      <protection locked="0"/>
    </xf>
    <xf numFmtId="0" fontId="12" fillId="0" borderId="12" xfId="0" applyFont="1" applyFill="1" applyBorder="1" applyAlignment="1">
      <alignment horizontal="center"/>
    </xf>
    <xf numFmtId="0" fontId="3" fillId="0" borderId="13" xfId="76" applyNumberFormat="1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14" xfId="7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indent="1"/>
    </xf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0" fillId="0" borderId="0" xfId="0" applyAlignment="1">
      <alignment/>
    </xf>
    <xf numFmtId="3" fontId="3" fillId="0" borderId="13" xfId="84" applyNumberFormat="1" applyFont="1" applyFill="1" applyBorder="1" applyAlignment="1" quotePrefix="1">
      <alignment horizontal="right" vertical="center" wrapText="1"/>
    </xf>
    <xf numFmtId="0" fontId="2" fillId="0" borderId="0" xfId="36" applyAlignment="1" applyProtection="1">
      <alignment/>
      <protection/>
    </xf>
    <xf numFmtId="0" fontId="3" fillId="37" borderId="0" xfId="76" applyNumberFormat="1" applyProtection="1" quotePrefix="1">
      <alignment horizontal="left" vertical="center" indent="1"/>
      <protection locked="0"/>
    </xf>
    <xf numFmtId="0" fontId="5" fillId="37" borderId="7" xfId="84" applyProtection="1" quotePrefix="1">
      <alignment horizontal="left" vertical="top" indent="1"/>
      <protection locked="0"/>
    </xf>
    <xf numFmtId="0" fontId="3" fillId="24" borderId="7" xfId="51" applyNumberFormat="1" applyProtection="1" quotePrefix="1">
      <alignment horizontal="left" vertical="center" indent="1"/>
      <protection locked="0"/>
    </xf>
    <xf numFmtId="3" fontId="3" fillId="24" borderId="7" xfId="49" applyNumberFormat="1" applyProtection="1">
      <alignment vertical="center"/>
      <protection locked="0"/>
    </xf>
    <xf numFmtId="165" fontId="3" fillId="24" borderId="7" xfId="49" applyNumberFormat="1" applyProtection="1">
      <alignment vertical="center"/>
      <protection locked="0"/>
    </xf>
    <xf numFmtId="0" fontId="0" fillId="36" borderId="7" xfId="68" applyProtection="1" quotePrefix="1">
      <alignment horizontal="left" vertical="center" indent="1"/>
      <protection locked="0"/>
    </xf>
    <xf numFmtId="3" fontId="5" fillId="35" borderId="7" xfId="81" applyNumberFormat="1" applyProtection="1">
      <alignment horizontal="right" vertical="center"/>
      <protection locked="0"/>
    </xf>
    <xf numFmtId="165" fontId="5" fillId="35" borderId="7" xfId="81" applyNumberFormat="1" applyProtection="1">
      <alignment horizontal="right" vertical="center"/>
      <protection locked="0"/>
    </xf>
    <xf numFmtId="0" fontId="0" fillId="36" borderId="7" xfId="68" applyAlignment="1" applyProtection="1" quotePrefix="1">
      <alignment horizontal="left" vertical="center" indent="2"/>
      <protection locked="0"/>
    </xf>
    <xf numFmtId="0" fontId="0" fillId="37" borderId="7" xfId="70" applyProtection="1" quotePrefix="1">
      <alignment horizontal="left" vertical="center" indent="1"/>
      <protection locked="0"/>
    </xf>
    <xf numFmtId="166" fontId="5" fillId="35" borderId="7" xfId="81" applyNumberFormat="1" applyProtection="1">
      <alignment horizontal="right" vertical="center"/>
      <protection locked="0"/>
    </xf>
    <xf numFmtId="3" fontId="9" fillId="35" borderId="7" xfId="86" applyNumberFormat="1" applyProtection="1">
      <alignment horizontal="right" vertical="center"/>
      <protection locked="0"/>
    </xf>
    <xf numFmtId="0" fontId="0" fillId="37" borderId="7" xfId="70" applyAlignment="1" applyProtection="1" quotePrefix="1">
      <alignment horizontal="left" vertical="center" indent="4"/>
      <protection locked="0"/>
    </xf>
    <xf numFmtId="3" fontId="3" fillId="24" borderId="7" xfId="49" applyNumberFormat="1" applyProtection="1" quotePrefix="1">
      <alignment vertical="center"/>
      <protection locked="0"/>
    </xf>
    <xf numFmtId="3" fontId="5" fillId="35" borderId="7" xfId="81" applyNumberFormat="1" applyProtection="1" quotePrefix="1">
      <alignment horizontal="right" vertical="center"/>
      <protection locked="0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indent="1"/>
    </xf>
    <xf numFmtId="167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indent="1"/>
    </xf>
    <xf numFmtId="0" fontId="12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3" xfId="76" applyNumberFormat="1" applyFont="1" applyFill="1" applyBorder="1" applyAlignment="1" applyProtection="1">
      <alignment horizontal="center" vertical="center"/>
      <protection locked="0"/>
    </xf>
    <xf numFmtId="0" fontId="3" fillId="0" borderId="13" xfId="84" applyFont="1" applyFill="1" applyBorder="1" applyAlignment="1" quotePrefix="1">
      <alignment horizontal="center" vertical="center" wrapText="1"/>
    </xf>
    <xf numFmtId="0" fontId="3" fillId="0" borderId="13" xfId="84" applyFont="1" applyFill="1" applyBorder="1" applyAlignment="1">
      <alignment horizontal="center" vertical="center" wrapText="1"/>
    </xf>
    <xf numFmtId="167" fontId="3" fillId="0" borderId="18" xfId="84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76" applyNumberFormat="1" applyFont="1" applyFill="1" applyBorder="1" applyAlignment="1" applyProtection="1">
      <alignment horizontal="center" vertical="center"/>
      <protection locked="0"/>
    </xf>
    <xf numFmtId="0" fontId="3" fillId="0" borderId="0" xfId="84" applyFont="1" applyFill="1" applyBorder="1" applyAlignment="1" quotePrefix="1">
      <alignment horizontal="center" vertical="center" wrapText="1"/>
    </xf>
    <xf numFmtId="167" fontId="3" fillId="0" borderId="0" xfId="84" applyNumberFormat="1" applyFont="1" applyFill="1" applyBorder="1" applyAlignment="1" quotePrefix="1">
      <alignment horizontal="center" vertical="center" wrapText="1"/>
    </xf>
    <xf numFmtId="169" fontId="12" fillId="0" borderId="1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7" xfId="70" applyFont="1" applyFill="1" applyAlignment="1" applyProtection="1" quotePrefix="1">
      <alignment vertical="center"/>
      <protection locked="0"/>
    </xf>
    <xf numFmtId="0" fontId="12" fillId="0" borderId="23" xfId="0" applyFont="1" applyFill="1" applyBorder="1" applyAlignment="1">
      <alignment vertical="center"/>
    </xf>
    <xf numFmtId="3" fontId="3" fillId="0" borderId="23" xfId="81" applyNumberFormat="1" applyFont="1" applyFill="1" applyBorder="1" applyAlignment="1">
      <alignment horizontal="right" vertical="center"/>
    </xf>
    <xf numFmtId="169" fontId="12" fillId="0" borderId="24" xfId="0" applyNumberFormat="1" applyFont="1" applyFill="1" applyBorder="1" applyAlignment="1">
      <alignment vertical="center"/>
    </xf>
    <xf numFmtId="3" fontId="3" fillId="0" borderId="0" xfId="81" applyNumberFormat="1" applyFont="1" applyFill="1" applyBorder="1" applyAlignment="1">
      <alignment horizontal="right" vertical="center"/>
    </xf>
    <xf numFmtId="169" fontId="12" fillId="0" borderId="0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68" applyFont="1" applyFill="1" applyBorder="1" applyAlignment="1">
      <alignment vertical="center"/>
    </xf>
    <xf numFmtId="3" fontId="3" fillId="0" borderId="26" xfId="81" applyNumberFormat="1" applyFont="1" applyFill="1" applyBorder="1" applyAlignment="1">
      <alignment horizontal="right" vertical="center"/>
    </xf>
    <xf numFmtId="169" fontId="12" fillId="0" borderId="27" xfId="0" applyNumberFormat="1" applyFont="1" applyFill="1" applyBorder="1" applyAlignment="1">
      <alignment vertical="center"/>
    </xf>
    <xf numFmtId="3" fontId="5" fillId="0" borderId="0" xfId="81" applyNumberFormat="1" applyFont="1" applyFill="1" applyBorder="1" applyAlignment="1" applyProtection="1" quotePrefix="1">
      <alignment horizontal="right" vertical="center"/>
      <protection locked="0"/>
    </xf>
    <xf numFmtId="3" fontId="5" fillId="0" borderId="0" xfId="81" applyNumberFormat="1" applyFont="1" applyFill="1" applyBorder="1" applyAlignment="1" applyProtection="1">
      <alignment horizontal="right" vertical="center"/>
      <protection locked="0"/>
    </xf>
    <xf numFmtId="167" fontId="5" fillId="0" borderId="0" xfId="81" applyNumberFormat="1" applyFont="1" applyFill="1" applyBorder="1" applyAlignment="1" applyProtection="1">
      <alignment horizontal="right" vertical="center"/>
      <protection locked="0"/>
    </xf>
    <xf numFmtId="9" fontId="0" fillId="0" borderId="0" xfId="45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28" xfId="0" applyFont="1" applyFill="1" applyBorder="1" applyAlignment="1">
      <alignment horizontal="right" vertical="center"/>
    </xf>
    <xf numFmtId="0" fontId="0" fillId="0" borderId="26" xfId="70" applyFont="1" applyFill="1" applyBorder="1" applyAlignment="1">
      <alignment vertical="center"/>
    </xf>
    <xf numFmtId="3" fontId="5" fillId="0" borderId="26" xfId="81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5" fillId="0" borderId="0" xfId="81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70" applyFont="1" applyFill="1" applyBorder="1" applyAlignment="1">
      <alignment horizontal="left" vertical="center"/>
    </xf>
    <xf numFmtId="0" fontId="0" fillId="0" borderId="26" xfId="70" applyFont="1" applyFill="1" applyBorder="1" applyAlignment="1">
      <alignment horizontal="left" vertical="top"/>
    </xf>
    <xf numFmtId="3" fontId="3" fillId="0" borderId="13" xfId="81" applyNumberFormat="1" applyFont="1" applyFill="1" applyBorder="1" applyAlignment="1">
      <alignment horizontal="right" vertical="center"/>
    </xf>
    <xf numFmtId="169" fontId="12" fillId="0" borderId="1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7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3" xfId="70" applyFont="1" applyFill="1" applyBorder="1" applyAlignment="1">
      <alignment horizontal="left" vertical="top"/>
    </xf>
    <xf numFmtId="3" fontId="5" fillId="0" borderId="26" xfId="81" applyNumberFormat="1" applyFont="1" applyFill="1" applyBorder="1" applyAlignment="1">
      <alignment horizontal="right" vertical="top"/>
    </xf>
    <xf numFmtId="169" fontId="0" fillId="0" borderId="24" xfId="0" applyNumberFormat="1" applyFont="1" applyFill="1" applyBorder="1" applyAlignment="1">
      <alignment vertical="top"/>
    </xf>
    <xf numFmtId="0" fontId="12" fillId="0" borderId="29" xfId="0" applyFont="1" applyFill="1" applyBorder="1" applyAlignment="1">
      <alignment horizontal="center" vertical="center"/>
    </xf>
    <xf numFmtId="0" fontId="12" fillId="0" borderId="23" xfId="68" applyFont="1" applyFill="1" applyBorder="1" applyAlignment="1" applyProtection="1">
      <alignment vertical="center"/>
      <protection locked="0"/>
    </xf>
    <xf numFmtId="0" fontId="0" fillId="0" borderId="26" xfId="70" applyFont="1" applyFill="1" applyBorder="1" applyAlignment="1" applyProtection="1">
      <alignment vertical="center"/>
      <protection locked="0"/>
    </xf>
    <xf numFmtId="0" fontId="0" fillId="0" borderId="0" xfId="0" applyFont="1" applyAlignment="1" quotePrefix="1">
      <alignment/>
    </xf>
    <xf numFmtId="0" fontId="0" fillId="0" borderId="28" xfId="0" applyFont="1" applyFill="1" applyBorder="1" applyAlignment="1">
      <alignment horizontal="right" vertical="center"/>
    </xf>
    <xf numFmtId="0" fontId="0" fillId="0" borderId="26" xfId="7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>
      <alignment horizontal="right" vertical="center"/>
    </xf>
    <xf numFmtId="167" fontId="5" fillId="0" borderId="27" xfId="81" applyNumberFormat="1" applyFont="1" applyFill="1" applyBorder="1" applyAlignment="1">
      <alignment horizontal="right" vertical="center"/>
    </xf>
    <xf numFmtId="49" fontId="0" fillId="0" borderId="26" xfId="7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indent="1"/>
    </xf>
    <xf numFmtId="49" fontId="0" fillId="0" borderId="26" xfId="7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51" applyNumberFormat="1" applyFont="1" applyFill="1" applyBorder="1" applyAlignment="1">
      <alignment horizontal="left" vertical="center"/>
    </xf>
    <xf numFmtId="3" fontId="3" fillId="0" borderId="0" xfId="49" applyNumberFormat="1" applyFont="1" applyFill="1" applyBorder="1" applyAlignment="1" applyProtection="1" quotePrefix="1">
      <alignment vertical="center"/>
      <protection locked="0"/>
    </xf>
    <xf numFmtId="49" fontId="0" fillId="0" borderId="26" xfId="7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28" xfId="0" applyFont="1" applyFill="1" applyBorder="1" applyAlignment="1">
      <alignment horizontal="right" vertical="top"/>
    </xf>
    <xf numFmtId="0" fontId="0" fillId="0" borderId="25" xfId="68" applyFont="1" applyFill="1" applyBorder="1" applyAlignment="1" applyProtection="1">
      <alignment horizontal="left" vertical="center"/>
      <protection locked="0"/>
    </xf>
    <xf numFmtId="0" fontId="12" fillId="0" borderId="26" xfId="68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>
      <alignment/>
    </xf>
    <xf numFmtId="0" fontId="0" fillId="0" borderId="26" xfId="68" applyFont="1" applyFill="1" applyBorder="1" applyAlignment="1" applyProtection="1">
      <alignment vertical="center"/>
      <protection locked="0"/>
    </xf>
    <xf numFmtId="0" fontId="0" fillId="0" borderId="26" xfId="68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right" vertical="center"/>
    </xf>
    <xf numFmtId="0" fontId="0" fillId="0" borderId="32" xfId="70" applyFont="1" applyFill="1" applyBorder="1" applyAlignment="1" applyProtection="1">
      <alignment vertical="center" wrapText="1"/>
      <protection locked="0"/>
    </xf>
    <xf numFmtId="3" fontId="12" fillId="0" borderId="16" xfId="0" applyNumberFormat="1" applyFont="1" applyFill="1" applyBorder="1" applyAlignment="1">
      <alignment/>
    </xf>
    <xf numFmtId="169" fontId="12" fillId="0" borderId="33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3" fontId="5" fillId="35" borderId="7" xfId="81" applyNumberFormat="1">
      <alignment horizontal="right" vertical="center"/>
    </xf>
    <xf numFmtId="165" fontId="5" fillId="35" borderId="7" xfId="81" applyNumberFormat="1">
      <alignment horizontal="right" vertical="center"/>
    </xf>
    <xf numFmtId="166" fontId="5" fillId="35" borderId="7" xfId="81" applyNumberFormat="1" applyProtection="1" quotePrefix="1">
      <alignment horizontal="right" vertical="center"/>
      <protection locked="0"/>
    </xf>
    <xf numFmtId="166" fontId="5" fillId="35" borderId="7" xfId="81" applyNumberFormat="1">
      <alignment horizontal="right" vertical="center"/>
    </xf>
    <xf numFmtId="3" fontId="9" fillId="35" borderId="7" xfId="86" applyNumberFormat="1">
      <alignment horizontal="right" vertical="center"/>
    </xf>
    <xf numFmtId="0" fontId="0" fillId="37" borderId="7" xfId="70" applyAlignment="1" quotePrefix="1">
      <alignment horizontal="left" vertical="center" indent="4"/>
    </xf>
    <xf numFmtId="0" fontId="0" fillId="36" borderId="7" xfId="68" applyAlignment="1" quotePrefix="1">
      <alignment horizontal="left" vertical="center" indent="2"/>
    </xf>
    <xf numFmtId="0" fontId="11" fillId="0" borderId="0" xfId="85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12" fillId="0" borderId="0" xfId="85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</cellXfs>
  <cellStyles count="8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APBEXaggData" xfId="49"/>
    <cellStyle name="SAPBEXaggDataEmph" xfId="50"/>
    <cellStyle name="SAPBEXaggItem" xfId="51"/>
    <cellStyle name="SAPBEXaggItemX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HLevel0" xfId="68"/>
    <cellStyle name="SAPBEXHLevel0X" xfId="69"/>
    <cellStyle name="SAPBEXHLevel1" xfId="70"/>
    <cellStyle name="SAPBEXHLevel1X" xfId="71"/>
    <cellStyle name="SAPBEXHLevel2" xfId="72"/>
    <cellStyle name="SAPBEXHLevel2X" xfId="73"/>
    <cellStyle name="SAPBEXHLevel3" xfId="74"/>
    <cellStyle name="SAPBEXHLevel3X" xfId="75"/>
    <cellStyle name="SAPBEXchaText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Spolu" xfId="87"/>
    <cellStyle name="Text upozornenia" xfId="88"/>
    <cellStyle name="Titul" xfId="89"/>
    <cellStyle name="Vstup" xfId="90"/>
    <cellStyle name="Výpočet" xfId="91"/>
    <cellStyle name="Výstup" xfId="92"/>
    <cellStyle name="Vysvetľujúci text" xfId="93"/>
    <cellStyle name="Zlá" xfId="94"/>
    <cellStyle name="Zvýraznenie1" xfId="95"/>
    <cellStyle name="Zvýraznenie2" xfId="96"/>
    <cellStyle name="Zvýraznenie3" xfId="97"/>
    <cellStyle name="Zvýraznenie4" xfId="98"/>
    <cellStyle name="Zvýraznenie5" xfId="99"/>
    <cellStyle name="Zvýraznenie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" name="SAPBEXq0001 U1AEE64BB873C"/>
        <xdr:cNvGrpSpPr>
          <a:grpSpLocks noChangeAspect="1"/>
        </xdr:cNvGrpSpPr>
      </xdr:nvGrpSpPr>
      <xdr:grpSpPr>
        <a:xfrm>
          <a:off x="9525" y="243840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2" name="SAPBEXq0001 U1AEE64BB873C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1 U1AEE64BB873C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" name="SAPBEXq0001 U1AEE64BB873C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19</xdr:row>
      <xdr:rowOff>9525</xdr:rowOff>
    </xdr:from>
    <xdr:ext cx="161925" cy="161925"/>
    <xdr:grpSp>
      <xdr:nvGrpSpPr>
        <xdr:cNvPr id="5" name="SAPBEXq0001 U1AEE679272D"/>
        <xdr:cNvGrpSpPr>
          <a:grpSpLocks noChangeAspect="1"/>
        </xdr:cNvGrpSpPr>
      </xdr:nvGrpSpPr>
      <xdr:grpSpPr>
        <a:xfrm>
          <a:off x="9525" y="32480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6" name="SAPBEXq0001 U1AEE679272D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7" name="SAPBEXq0001 U1AEE679272D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8" name="SAPBEXq0001 U1AEE679272D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" name="SAPBEXq0002 U1AEE64BB75EA"/>
        <xdr:cNvGrpSpPr>
          <a:grpSpLocks noChangeAspect="1"/>
        </xdr:cNvGrpSpPr>
      </xdr:nvGrpSpPr>
      <xdr:grpSpPr>
        <a:xfrm>
          <a:off x="9525" y="243840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2" name="SAPBEXq0002 U1AEE64BB75EA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2 U1AEE64BB75EA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" name="SAPBEXq0002 U1AEE64BB75EA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19</xdr:row>
      <xdr:rowOff>9525</xdr:rowOff>
    </xdr:from>
    <xdr:ext cx="161925" cy="161925"/>
    <xdr:grpSp>
      <xdr:nvGrpSpPr>
        <xdr:cNvPr id="5" name="SAPBEXq0002 U1AEE64BB760B"/>
        <xdr:cNvGrpSpPr>
          <a:grpSpLocks noChangeAspect="1"/>
        </xdr:cNvGrpSpPr>
      </xdr:nvGrpSpPr>
      <xdr:grpSpPr>
        <a:xfrm>
          <a:off x="9525" y="32480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6" name="SAPBEXq0002 U1AEE64BB760B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7" name="SAPBEXq0002 U1AEE64BB760B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8" name="SAPBEXq0002 U1AEE64BB760B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15</xdr:row>
      <xdr:rowOff>9525</xdr:rowOff>
    </xdr:from>
    <xdr:ext cx="161925" cy="161925"/>
    <xdr:grpSp>
      <xdr:nvGrpSpPr>
        <xdr:cNvPr id="1" name="SAPBEXq0003 U1AEE64BBAE711"/>
        <xdr:cNvGrpSpPr>
          <a:grpSpLocks noChangeAspect="1"/>
        </xdr:cNvGrpSpPr>
      </xdr:nvGrpSpPr>
      <xdr:grpSpPr>
        <a:xfrm>
          <a:off x="9525" y="26003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2" name="SAPBEXq0003 U1AEE64BBAE711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U1AEE64BBAE711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" name="SAPBEXq0003 U1AEE64BBAE711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9525</xdr:rowOff>
    </xdr:from>
    <xdr:ext cx="161925" cy="161925"/>
    <xdr:grpSp>
      <xdr:nvGrpSpPr>
        <xdr:cNvPr id="5" name="SAPBEXq0003 U1AEE64BBAE712"/>
        <xdr:cNvGrpSpPr>
          <a:grpSpLocks noChangeAspect="1"/>
        </xdr:cNvGrpSpPr>
      </xdr:nvGrpSpPr>
      <xdr:grpSpPr>
        <a:xfrm>
          <a:off x="9525" y="357187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6" name="SAPBEXq0003 U1AEE64BBAE712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7" name="SAPBEXq0003 U1AEE64BBAE712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8" name="SAPBEXq0003 U1AEE64BBAE712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31</xdr:row>
      <xdr:rowOff>9525</xdr:rowOff>
    </xdr:from>
    <xdr:ext cx="161925" cy="161925"/>
    <xdr:grpSp>
      <xdr:nvGrpSpPr>
        <xdr:cNvPr id="9" name="SAPBEXq0003 U1AEE64BBAE713"/>
        <xdr:cNvGrpSpPr>
          <a:grpSpLocks noChangeAspect="1"/>
        </xdr:cNvGrpSpPr>
      </xdr:nvGrpSpPr>
      <xdr:grpSpPr>
        <a:xfrm>
          <a:off x="9525" y="51911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10" name="SAPBEXq0003 U1AEE64BBAE713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1" name="SAPBEXq0003 U1AEE64BBAE713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12" name="SAPBEXq0003 U1AEE64BBAE713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35</xdr:row>
      <xdr:rowOff>9525</xdr:rowOff>
    </xdr:from>
    <xdr:ext cx="161925" cy="161925"/>
    <xdr:grpSp>
      <xdr:nvGrpSpPr>
        <xdr:cNvPr id="13" name="SAPBEXq0003 U1AEE64BBAE814"/>
        <xdr:cNvGrpSpPr>
          <a:grpSpLocks noChangeAspect="1"/>
        </xdr:cNvGrpSpPr>
      </xdr:nvGrpSpPr>
      <xdr:grpSpPr>
        <a:xfrm>
          <a:off x="9525" y="58388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14" name="SAPBEXq0003 U1AEE64BBAE814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U1AEE64BBAE814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16" name="SAPBEXq0003 U1AEE64BBAE814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15</xdr:row>
      <xdr:rowOff>9525</xdr:rowOff>
    </xdr:from>
    <xdr:ext cx="161925" cy="161925"/>
    <xdr:grpSp>
      <xdr:nvGrpSpPr>
        <xdr:cNvPr id="1" name="SAPBEXq0004 U1AEE679291E"/>
        <xdr:cNvGrpSpPr>
          <a:grpSpLocks noChangeAspect="1"/>
        </xdr:cNvGrpSpPr>
      </xdr:nvGrpSpPr>
      <xdr:grpSpPr>
        <a:xfrm>
          <a:off x="9525" y="2600325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2" name="SAPBEXq0004 U1AEE679291E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4 U1AEE679291E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4" name="SAPBEXq0004 U1AEE679291E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20</xdr:row>
      <xdr:rowOff>9525</xdr:rowOff>
    </xdr:from>
    <xdr:ext cx="161925" cy="161925"/>
    <xdr:grpSp>
      <xdr:nvGrpSpPr>
        <xdr:cNvPr id="5" name="SAPBEXq0004 U1AEE679291F"/>
        <xdr:cNvGrpSpPr>
          <a:grpSpLocks noChangeAspect="1"/>
        </xdr:cNvGrpSpPr>
      </xdr:nvGrpSpPr>
      <xdr:grpSpPr>
        <a:xfrm>
          <a:off x="9525" y="340995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6" name="SAPBEXq0004 U1AEE679291F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7" name="SAPBEXq0004 U1AEE679291F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8" name="SAPBEXq0004 U1AEE679291F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22</xdr:row>
      <xdr:rowOff>9525</xdr:rowOff>
    </xdr:from>
    <xdr:ext cx="161925" cy="161925"/>
    <xdr:grpSp>
      <xdr:nvGrpSpPr>
        <xdr:cNvPr id="9" name="SAPBEXq0004 U1AEE67929110"/>
        <xdr:cNvGrpSpPr>
          <a:grpSpLocks noChangeAspect="1"/>
        </xdr:cNvGrpSpPr>
      </xdr:nvGrpSpPr>
      <xdr:grpSpPr>
        <a:xfrm>
          <a:off x="9525" y="3733800"/>
          <a:ext cx="161925" cy="161925"/>
          <a:chOff x="759" y="11"/>
          <a:chExt cx="21" cy="21"/>
        </a:xfrm>
        <a:solidFill>
          <a:srgbClr val="FFFFFF"/>
        </a:solidFill>
      </xdr:grpSpPr>
      <xdr:sp macro="[1]!shapeAction">
        <xdr:nvSpPr>
          <xdr:cNvPr id="10" name="SAPBEXq0004 U1AEE67929110 0"/>
          <xdr:cNvSpPr>
            <a:spLocks noChangeAspect="1"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1" name="SAPBEXq0004 U1AEE67929110 1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hapeAction">
        <xdr:nvSpPr>
          <xdr:cNvPr id="12" name="SAPBEXq0004 U1AEE67929110 2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  <sheetName val="sapbex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124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29</v>
      </c>
      <c r="C4" t="s">
        <v>138</v>
      </c>
      <c r="D4" t="b">
        <v>1</v>
      </c>
      <c r="E4" t="b">
        <v>1</v>
      </c>
      <c r="F4" t="s">
        <v>78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169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169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169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18</v>
      </c>
      <c r="CJ4" s="1" t="s">
        <v>7</v>
      </c>
      <c r="CK4" s="1" t="s">
        <v>7</v>
      </c>
      <c r="CL4" s="1" t="s">
        <v>7</v>
      </c>
      <c r="CM4">
        <v>7</v>
      </c>
      <c r="CN4" s="1" t="s">
        <v>169</v>
      </c>
      <c r="CO4" s="1" t="s">
        <v>172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CW4" s="1" t="s">
        <v>7</v>
      </c>
      <c r="CX4" s="1" t="s">
        <v>7</v>
      </c>
      <c r="CY4" s="1" t="s">
        <v>7</v>
      </c>
      <c r="CZ4" s="1" t="s">
        <v>7</v>
      </c>
      <c r="DG4">
        <v>7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3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18</v>
      </c>
      <c r="DU4" s="1" t="s">
        <v>7</v>
      </c>
      <c r="EA4">
        <v>7</v>
      </c>
      <c r="EB4" s="1" t="s">
        <v>172</v>
      </c>
      <c r="EC4" s="1" t="s">
        <v>62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63</v>
      </c>
      <c r="EL4" s="1" t="s">
        <v>8</v>
      </c>
      <c r="EM4" s="1" t="s">
        <v>7</v>
      </c>
      <c r="EN4" s="1" t="s">
        <v>7</v>
      </c>
      <c r="FY4">
        <v>7</v>
      </c>
      <c r="FZ4" s="1" t="s">
        <v>135</v>
      </c>
      <c r="GA4" s="1" t="s">
        <v>3</v>
      </c>
      <c r="GB4" s="1" t="s">
        <v>29</v>
      </c>
      <c r="GC4" s="1" t="s">
        <v>5</v>
      </c>
      <c r="GD4" s="1" t="s">
        <v>6</v>
      </c>
      <c r="GE4" s="1" t="s">
        <v>263</v>
      </c>
      <c r="GF4" s="1" t="s">
        <v>264</v>
      </c>
      <c r="GG4" s="1" t="s">
        <v>7</v>
      </c>
      <c r="GH4" s="1" t="s">
        <v>7</v>
      </c>
      <c r="GI4" s="1" t="s">
        <v>265</v>
      </c>
      <c r="GJ4" s="1" t="s">
        <v>9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235</v>
      </c>
      <c r="GP4" s="1" t="s">
        <v>236</v>
      </c>
      <c r="GQ4" s="1" t="s">
        <v>7</v>
      </c>
      <c r="GR4" s="1" t="s">
        <v>7</v>
      </c>
      <c r="GS4" s="1" t="s">
        <v>11</v>
      </c>
      <c r="GT4" s="1" t="s">
        <v>263</v>
      </c>
      <c r="HW4">
        <v>7</v>
      </c>
      <c r="HX4" s="1" t="s">
        <v>41</v>
      </c>
      <c r="HY4" s="1" t="s">
        <v>176</v>
      </c>
    </row>
    <row r="5" spans="2:233" ht="12.75">
      <c r="B5">
        <v>25</v>
      </c>
      <c r="C5" t="s">
        <v>148</v>
      </c>
      <c r="D5" t="b">
        <v>1</v>
      </c>
      <c r="E5" t="b">
        <v>1</v>
      </c>
      <c r="F5" t="s">
        <v>80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21</v>
      </c>
      <c r="AG5" s="1" t="s">
        <v>22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195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15</v>
      </c>
      <c r="AZ5" s="1" t="s">
        <v>21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8</v>
      </c>
      <c r="CB5" s="1" t="s">
        <v>170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18</v>
      </c>
      <c r="CJ5" s="1" t="s">
        <v>7</v>
      </c>
      <c r="CK5" s="1" t="s">
        <v>7</v>
      </c>
      <c r="CL5" s="1" t="s">
        <v>7</v>
      </c>
      <c r="CM5">
        <v>7</v>
      </c>
      <c r="CN5" s="1" t="s">
        <v>169</v>
      </c>
      <c r="CO5" s="1" t="s">
        <v>173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CW5" s="1" t="s">
        <v>7</v>
      </c>
      <c r="CX5" s="1" t="s">
        <v>7</v>
      </c>
      <c r="CY5" s="1" t="s">
        <v>7</v>
      </c>
      <c r="CZ5" s="1" t="s">
        <v>7</v>
      </c>
      <c r="DG5">
        <v>6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3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18</v>
      </c>
      <c r="DU5" s="1" t="s">
        <v>7</v>
      </c>
      <c r="EA5">
        <v>7</v>
      </c>
      <c r="EB5" s="1" t="s">
        <v>173</v>
      </c>
      <c r="EC5" s="1" t="s">
        <v>62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64</v>
      </c>
      <c r="EL5" s="1" t="s">
        <v>8</v>
      </c>
      <c r="EM5" s="1" t="s">
        <v>7</v>
      </c>
      <c r="EN5" s="1" t="s">
        <v>7</v>
      </c>
      <c r="FY5">
        <v>7</v>
      </c>
      <c r="FZ5" s="1" t="s">
        <v>2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255</v>
      </c>
      <c r="GF5" s="1" t="s">
        <v>256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237</v>
      </c>
      <c r="GP5" s="1" t="s">
        <v>236</v>
      </c>
      <c r="GQ5" s="1" t="s">
        <v>7</v>
      </c>
      <c r="GR5" s="1" t="s">
        <v>7</v>
      </c>
      <c r="GS5" s="1" t="s">
        <v>10</v>
      </c>
      <c r="GT5" s="1" t="s">
        <v>255</v>
      </c>
      <c r="HW5">
        <v>7</v>
      </c>
      <c r="HX5" s="1" t="s">
        <v>34</v>
      </c>
      <c r="HY5" s="1" t="s">
        <v>1</v>
      </c>
    </row>
    <row r="6" spans="2:233" ht="12.75">
      <c r="B6">
        <v>21</v>
      </c>
      <c r="C6" t="s">
        <v>158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24</v>
      </c>
      <c r="AG6" s="1" t="s">
        <v>25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195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24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8</v>
      </c>
      <c r="CB6" s="1" t="s">
        <v>171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18</v>
      </c>
      <c r="CJ6" s="1" t="s">
        <v>7</v>
      </c>
      <c r="CK6" s="1" t="s">
        <v>7</v>
      </c>
      <c r="CL6" s="1" t="s">
        <v>7</v>
      </c>
      <c r="CM6">
        <v>7</v>
      </c>
      <c r="CN6" s="1" t="s">
        <v>169</v>
      </c>
      <c r="CO6" s="1" t="s">
        <v>174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CW6" s="1" t="s">
        <v>7</v>
      </c>
      <c r="CX6" s="1" t="s">
        <v>7</v>
      </c>
      <c r="CY6" s="1" t="s">
        <v>7</v>
      </c>
      <c r="CZ6" s="1" t="s">
        <v>7</v>
      </c>
      <c r="DG6">
        <v>5</v>
      </c>
      <c r="DH6" s="1" t="s">
        <v>79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3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18</v>
      </c>
      <c r="DU6" s="1" t="s">
        <v>7</v>
      </c>
      <c r="EA6">
        <v>7</v>
      </c>
      <c r="EB6" s="1" t="s">
        <v>174</v>
      </c>
      <c r="EC6" s="1" t="s">
        <v>62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65</v>
      </c>
      <c r="EL6" s="1" t="s">
        <v>8</v>
      </c>
      <c r="EM6" s="1" t="s">
        <v>7</v>
      </c>
      <c r="EN6" s="1" t="s">
        <v>7</v>
      </c>
      <c r="FY6">
        <v>6</v>
      </c>
      <c r="FZ6" s="1" t="s">
        <v>135</v>
      </c>
      <c r="GA6" s="1" t="s">
        <v>3</v>
      </c>
      <c r="GB6" s="1" t="s">
        <v>29</v>
      </c>
      <c r="GC6" s="1" t="s">
        <v>5</v>
      </c>
      <c r="GD6" s="1" t="s">
        <v>6</v>
      </c>
      <c r="GE6" s="1" t="s">
        <v>263</v>
      </c>
      <c r="GF6" s="1" t="s">
        <v>264</v>
      </c>
      <c r="GG6" s="1" t="s">
        <v>7</v>
      </c>
      <c r="GH6" s="1" t="s">
        <v>7</v>
      </c>
      <c r="GI6" s="1" t="s">
        <v>265</v>
      </c>
      <c r="GJ6" s="1" t="s">
        <v>9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235</v>
      </c>
      <c r="GP6" s="1" t="s">
        <v>236</v>
      </c>
      <c r="GQ6" s="1" t="s">
        <v>7</v>
      </c>
      <c r="GR6" s="1" t="s">
        <v>7</v>
      </c>
      <c r="GS6" s="1" t="s">
        <v>11</v>
      </c>
      <c r="GT6" s="1" t="s">
        <v>263</v>
      </c>
      <c r="HW6">
        <v>7</v>
      </c>
      <c r="HX6" s="1" t="s">
        <v>36</v>
      </c>
      <c r="HY6" s="1" t="s">
        <v>7</v>
      </c>
    </row>
    <row r="7" spans="2:233" ht="12.75">
      <c r="B7">
        <v>17</v>
      </c>
      <c r="C7" t="s">
        <v>168</v>
      </c>
      <c r="D7" t="b">
        <v>1</v>
      </c>
      <c r="E7" t="b">
        <v>1</v>
      </c>
      <c r="F7" t="s">
        <v>71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159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159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159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18</v>
      </c>
      <c r="CJ7" s="1" t="s">
        <v>7</v>
      </c>
      <c r="CK7" s="1" t="s">
        <v>7</v>
      </c>
      <c r="CL7" s="1" t="s">
        <v>7</v>
      </c>
      <c r="CM7">
        <v>7</v>
      </c>
      <c r="CN7" s="1" t="s">
        <v>169</v>
      </c>
      <c r="CO7" s="1" t="s">
        <v>175</v>
      </c>
      <c r="CP7" s="1" t="s">
        <v>77</v>
      </c>
      <c r="CQ7" s="1" t="s">
        <v>72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CW7" s="1" t="s">
        <v>7</v>
      </c>
      <c r="CX7" s="1" t="s">
        <v>7</v>
      </c>
      <c r="CY7" s="1" t="s">
        <v>7</v>
      </c>
      <c r="CZ7" s="1" t="s">
        <v>7</v>
      </c>
      <c r="DG7">
        <v>5</v>
      </c>
      <c r="DH7" s="1" t="s">
        <v>79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3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18</v>
      </c>
      <c r="DU7" s="1" t="s">
        <v>7</v>
      </c>
      <c r="EA7">
        <v>7</v>
      </c>
      <c r="EB7" s="1" t="s">
        <v>175</v>
      </c>
      <c r="EC7" s="1" t="s">
        <v>62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73</v>
      </c>
      <c r="EL7" s="1" t="s">
        <v>8</v>
      </c>
      <c r="EM7" s="1" t="s">
        <v>7</v>
      </c>
      <c r="EN7" s="1" t="s">
        <v>7</v>
      </c>
      <c r="FY7">
        <v>6</v>
      </c>
      <c r="FZ7" s="1" t="s">
        <v>2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255</v>
      </c>
      <c r="GF7" s="1" t="s">
        <v>256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237</v>
      </c>
      <c r="GP7" s="1" t="s">
        <v>236</v>
      </c>
      <c r="GQ7" s="1" t="s">
        <v>7</v>
      </c>
      <c r="GR7" s="1" t="s">
        <v>7</v>
      </c>
      <c r="GS7" s="1" t="s">
        <v>10</v>
      </c>
      <c r="GT7" s="1" t="s">
        <v>255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21</v>
      </c>
      <c r="AG8" s="1" t="s">
        <v>22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195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21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160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18</v>
      </c>
      <c r="CJ8" s="1" t="s">
        <v>7</v>
      </c>
      <c r="CK8" s="1" t="s">
        <v>7</v>
      </c>
      <c r="CL8" s="1" t="s">
        <v>7</v>
      </c>
      <c r="CM8">
        <v>6</v>
      </c>
      <c r="CN8" s="1" t="s">
        <v>159</v>
      </c>
      <c r="CO8" s="1" t="s">
        <v>162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CW8" s="1" t="s">
        <v>7</v>
      </c>
      <c r="CX8" s="1" t="s">
        <v>7</v>
      </c>
      <c r="CY8" s="1" t="s">
        <v>7</v>
      </c>
      <c r="CZ8" s="1" t="s">
        <v>7</v>
      </c>
      <c r="DG8">
        <v>5</v>
      </c>
      <c r="DH8" s="1" t="s">
        <v>120</v>
      </c>
      <c r="DI8" s="1" t="s">
        <v>21</v>
      </c>
      <c r="DJ8" s="1" t="s">
        <v>22</v>
      </c>
      <c r="DK8" s="1" t="s">
        <v>18</v>
      </c>
      <c r="DL8" s="1" t="s">
        <v>1</v>
      </c>
      <c r="DM8" s="1" t="s">
        <v>3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18</v>
      </c>
      <c r="DU8" s="1" t="s">
        <v>7</v>
      </c>
      <c r="EA8">
        <v>6</v>
      </c>
      <c r="EB8" s="1" t="s">
        <v>162</v>
      </c>
      <c r="EC8" s="1" t="s">
        <v>62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63</v>
      </c>
      <c r="EL8" s="1" t="s">
        <v>8</v>
      </c>
      <c r="EM8" s="1" t="s">
        <v>7</v>
      </c>
      <c r="EN8" s="1" t="s">
        <v>7</v>
      </c>
      <c r="FY8">
        <v>5</v>
      </c>
      <c r="FZ8" s="1" t="s">
        <v>135</v>
      </c>
      <c r="GA8" s="1" t="s">
        <v>3</v>
      </c>
      <c r="GB8" s="1" t="s">
        <v>29</v>
      </c>
      <c r="GC8" s="1" t="s">
        <v>5</v>
      </c>
      <c r="GD8" s="1" t="s">
        <v>6</v>
      </c>
      <c r="GE8" s="1" t="s">
        <v>263</v>
      </c>
      <c r="GF8" s="1" t="s">
        <v>264</v>
      </c>
      <c r="GG8" s="1" t="s">
        <v>7</v>
      </c>
      <c r="GH8" s="1" t="s">
        <v>7</v>
      </c>
      <c r="GI8" s="1" t="s">
        <v>265</v>
      </c>
      <c r="GJ8" s="1" t="s">
        <v>9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235</v>
      </c>
      <c r="GP8" s="1" t="s">
        <v>236</v>
      </c>
      <c r="GQ8" s="1" t="s">
        <v>7</v>
      </c>
      <c r="GR8" s="1" t="s">
        <v>7</v>
      </c>
      <c r="GS8" s="1" t="s">
        <v>11</v>
      </c>
      <c r="GT8" s="1" t="s">
        <v>263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24</v>
      </c>
      <c r="AG9" s="1" t="s">
        <v>25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195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24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27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161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18</v>
      </c>
      <c r="CJ9" s="1" t="s">
        <v>7</v>
      </c>
      <c r="CK9" s="1" t="s">
        <v>7</v>
      </c>
      <c r="CL9" s="1" t="s">
        <v>7</v>
      </c>
      <c r="CM9">
        <v>6</v>
      </c>
      <c r="CN9" s="1" t="s">
        <v>159</v>
      </c>
      <c r="CO9" s="1" t="s">
        <v>163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CW9" s="1" t="s">
        <v>7</v>
      </c>
      <c r="CX9" s="1" t="s">
        <v>7</v>
      </c>
      <c r="CY9" s="1" t="s">
        <v>7</v>
      </c>
      <c r="CZ9" s="1" t="s">
        <v>7</v>
      </c>
      <c r="DG9">
        <v>5</v>
      </c>
      <c r="DH9" s="1" t="s">
        <v>120</v>
      </c>
      <c r="DI9" s="1" t="s">
        <v>24</v>
      </c>
      <c r="DJ9" s="1" t="s">
        <v>25</v>
      </c>
      <c r="DK9" s="1" t="s">
        <v>18</v>
      </c>
      <c r="DL9" s="1" t="s">
        <v>1</v>
      </c>
      <c r="DM9" s="1" t="s">
        <v>3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18</v>
      </c>
      <c r="DU9" s="1" t="s">
        <v>7</v>
      </c>
      <c r="EA9">
        <v>6</v>
      </c>
      <c r="EB9" s="1" t="s">
        <v>163</v>
      </c>
      <c r="EC9" s="1" t="s">
        <v>62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64</v>
      </c>
      <c r="EL9" s="1" t="s">
        <v>8</v>
      </c>
      <c r="EM9" s="1" t="s">
        <v>7</v>
      </c>
      <c r="EN9" s="1" t="s">
        <v>7</v>
      </c>
      <c r="FY9">
        <v>5</v>
      </c>
      <c r="FZ9" s="1" t="s">
        <v>2</v>
      </c>
      <c r="GA9" s="1" t="s">
        <v>3</v>
      </c>
      <c r="GB9" s="1" t="s">
        <v>4</v>
      </c>
      <c r="GC9" s="1" t="s">
        <v>5</v>
      </c>
      <c r="GD9" s="1" t="s">
        <v>6</v>
      </c>
      <c r="GE9" s="1" t="s">
        <v>255</v>
      </c>
      <c r="GF9" s="1" t="s">
        <v>256</v>
      </c>
      <c r="GG9" s="1" t="s">
        <v>7</v>
      </c>
      <c r="GH9" s="1" t="s">
        <v>7</v>
      </c>
      <c r="GI9" s="1" t="s">
        <v>7</v>
      </c>
      <c r="GJ9" s="1" t="s">
        <v>8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237</v>
      </c>
      <c r="GP9" s="1" t="s">
        <v>236</v>
      </c>
      <c r="GQ9" s="1" t="s">
        <v>7</v>
      </c>
      <c r="GR9" s="1" t="s">
        <v>7</v>
      </c>
      <c r="GS9" s="1" t="s">
        <v>10</v>
      </c>
      <c r="GT9" s="1" t="s">
        <v>255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149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149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149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18</v>
      </c>
      <c r="CJ10" s="1" t="s">
        <v>7</v>
      </c>
      <c r="CK10" s="1" t="s">
        <v>7</v>
      </c>
      <c r="CL10" s="1" t="s">
        <v>7</v>
      </c>
      <c r="CM10">
        <v>6</v>
      </c>
      <c r="CN10" s="1" t="s">
        <v>159</v>
      </c>
      <c r="CO10" s="1" t="s">
        <v>164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CW10" s="1" t="s">
        <v>7</v>
      </c>
      <c r="CX10" s="1" t="s">
        <v>7</v>
      </c>
      <c r="CY10" s="1" t="s">
        <v>7</v>
      </c>
      <c r="CZ10" s="1" t="s">
        <v>7</v>
      </c>
      <c r="DG10">
        <v>5</v>
      </c>
      <c r="DH10" s="1" t="s">
        <v>120</v>
      </c>
      <c r="DI10" s="1" t="s">
        <v>79</v>
      </c>
      <c r="DJ10" s="1" t="s">
        <v>244</v>
      </c>
      <c r="DK10" s="1" t="s">
        <v>18</v>
      </c>
      <c r="DL10" s="1" t="s">
        <v>1</v>
      </c>
      <c r="DM10" s="1" t="s">
        <v>3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18</v>
      </c>
      <c r="DU10" s="1" t="s">
        <v>7</v>
      </c>
      <c r="EA10">
        <v>6</v>
      </c>
      <c r="EB10" s="1" t="s">
        <v>164</v>
      </c>
      <c r="EC10" s="1" t="s">
        <v>62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65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135</v>
      </c>
      <c r="GA10" s="1" t="s">
        <v>3</v>
      </c>
      <c r="GB10" s="1" t="s">
        <v>29</v>
      </c>
      <c r="GC10" s="1" t="s">
        <v>5</v>
      </c>
      <c r="GD10" s="1" t="s">
        <v>6</v>
      </c>
      <c r="GE10" s="1" t="s">
        <v>263</v>
      </c>
      <c r="GF10" s="1" t="s">
        <v>264</v>
      </c>
      <c r="GG10" s="1" t="s">
        <v>7</v>
      </c>
      <c r="GH10" s="1" t="s">
        <v>7</v>
      </c>
      <c r="GI10" s="1" t="s">
        <v>265</v>
      </c>
      <c r="GJ10" s="1" t="s">
        <v>9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235</v>
      </c>
      <c r="GP10" s="1" t="s">
        <v>236</v>
      </c>
      <c r="GQ10" s="1" t="s">
        <v>7</v>
      </c>
      <c r="GR10" s="1" t="s">
        <v>7</v>
      </c>
      <c r="GS10" s="1" t="s">
        <v>11</v>
      </c>
      <c r="GT10" s="1" t="s">
        <v>263</v>
      </c>
      <c r="HW10">
        <v>7</v>
      </c>
      <c r="HX10" s="1" t="s">
        <v>35</v>
      </c>
      <c r="HY10" s="1" t="s">
        <v>7</v>
      </c>
    </row>
    <row r="11" spans="31:233" ht="12.75">
      <c r="AE11">
        <v>5</v>
      </c>
      <c r="AF11" s="1" t="s">
        <v>79</v>
      </c>
      <c r="AG11" s="1" t="s">
        <v>244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27</v>
      </c>
      <c r="AT11" s="1" t="s">
        <v>195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29</v>
      </c>
      <c r="AZ11" s="1" t="s">
        <v>79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8</v>
      </c>
      <c r="CB11" s="1" t="s">
        <v>150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18</v>
      </c>
      <c r="CJ11" s="1" t="s">
        <v>7</v>
      </c>
      <c r="CK11" s="1" t="s">
        <v>7</v>
      </c>
      <c r="CL11" s="1" t="s">
        <v>7</v>
      </c>
      <c r="CM11">
        <v>6</v>
      </c>
      <c r="CN11" s="1" t="s">
        <v>159</v>
      </c>
      <c r="CO11" s="1" t="s">
        <v>165</v>
      </c>
      <c r="CP11" s="1" t="s">
        <v>77</v>
      </c>
      <c r="CQ11" s="1" t="s">
        <v>72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CW11" s="1" t="s">
        <v>7</v>
      </c>
      <c r="CX11" s="1" t="s">
        <v>7</v>
      </c>
      <c r="CY11" s="1" t="s">
        <v>7</v>
      </c>
      <c r="CZ11" s="1" t="s">
        <v>7</v>
      </c>
      <c r="DG11">
        <v>4</v>
      </c>
      <c r="DH11" s="1" t="s">
        <v>79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3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18</v>
      </c>
      <c r="DU11" s="1" t="s">
        <v>7</v>
      </c>
      <c r="EA11">
        <v>6</v>
      </c>
      <c r="EB11" s="1" t="s">
        <v>165</v>
      </c>
      <c r="EC11" s="1" t="s">
        <v>62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73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2</v>
      </c>
      <c r="GA11" s="1" t="s">
        <v>3</v>
      </c>
      <c r="GB11" s="1" t="s">
        <v>4</v>
      </c>
      <c r="GC11" s="1" t="s">
        <v>5</v>
      </c>
      <c r="GD11" s="1" t="s">
        <v>6</v>
      </c>
      <c r="GE11" s="1" t="s">
        <v>255</v>
      </c>
      <c r="GF11" s="1" t="s">
        <v>256</v>
      </c>
      <c r="GG11" s="1" t="s">
        <v>7</v>
      </c>
      <c r="GH11" s="1" t="s">
        <v>7</v>
      </c>
      <c r="GI11" s="1" t="s">
        <v>7</v>
      </c>
      <c r="GJ11" s="1" t="s">
        <v>8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237</v>
      </c>
      <c r="GP11" s="1" t="s">
        <v>236</v>
      </c>
      <c r="GQ11" s="1" t="s">
        <v>7</v>
      </c>
      <c r="GR11" s="1" t="s">
        <v>7</v>
      </c>
      <c r="GS11" s="1" t="s">
        <v>10</v>
      </c>
      <c r="GT11" s="1" t="s">
        <v>255</v>
      </c>
      <c r="HW11">
        <v>7</v>
      </c>
      <c r="HX11" s="1" t="s">
        <v>196</v>
      </c>
      <c r="HY11" s="1" t="s">
        <v>169</v>
      </c>
    </row>
    <row r="12" spans="31:233" ht="12.75">
      <c r="AE12">
        <v>5</v>
      </c>
      <c r="AF12" s="1" t="s">
        <v>120</v>
      </c>
      <c r="AG12" s="1" t="s">
        <v>245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27</v>
      </c>
      <c r="AT12" s="1" t="s">
        <v>195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120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8</v>
      </c>
      <c r="CB12" s="1" t="s">
        <v>151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18</v>
      </c>
      <c r="CJ12" s="1" t="s">
        <v>7</v>
      </c>
      <c r="CK12" s="1" t="s">
        <v>7</v>
      </c>
      <c r="CL12" s="1" t="s">
        <v>7</v>
      </c>
      <c r="CM12">
        <v>5</v>
      </c>
      <c r="CN12" s="1" t="s">
        <v>149</v>
      </c>
      <c r="CO12" s="1" t="s">
        <v>152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CW12" s="1" t="s">
        <v>7</v>
      </c>
      <c r="CX12" s="1" t="s">
        <v>7</v>
      </c>
      <c r="CY12" s="1" t="s">
        <v>7</v>
      </c>
      <c r="CZ12" s="1" t="s">
        <v>7</v>
      </c>
      <c r="DG12">
        <v>4</v>
      </c>
      <c r="DH12" s="1" t="s">
        <v>79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3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18</v>
      </c>
      <c r="DU12" s="1" t="s">
        <v>7</v>
      </c>
      <c r="EA12">
        <v>5</v>
      </c>
      <c r="EB12" s="1" t="s">
        <v>152</v>
      </c>
      <c r="EC12" s="1" t="s">
        <v>62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63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40</v>
      </c>
      <c r="HY12" s="1" t="s">
        <v>7</v>
      </c>
    </row>
    <row r="13" spans="31:233" ht="12.75">
      <c r="AE13">
        <v>4</v>
      </c>
      <c r="AF13" s="1" t="s">
        <v>139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139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139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18</v>
      </c>
      <c r="CJ13" s="1" t="s">
        <v>7</v>
      </c>
      <c r="CK13" s="1" t="s">
        <v>7</v>
      </c>
      <c r="CL13" s="1" t="s">
        <v>7</v>
      </c>
      <c r="CM13">
        <v>5</v>
      </c>
      <c r="CN13" s="1" t="s">
        <v>149</v>
      </c>
      <c r="CO13" s="1" t="s">
        <v>153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120</v>
      </c>
      <c r="DI13" s="1" t="s">
        <v>21</v>
      </c>
      <c r="DJ13" s="1" t="s">
        <v>22</v>
      </c>
      <c r="DK13" s="1" t="s">
        <v>18</v>
      </c>
      <c r="DL13" s="1" t="s">
        <v>1</v>
      </c>
      <c r="DM13" s="1" t="s">
        <v>3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18</v>
      </c>
      <c r="DU13" s="1" t="s">
        <v>7</v>
      </c>
      <c r="EA13">
        <v>5</v>
      </c>
      <c r="EB13" s="1" t="s">
        <v>153</v>
      </c>
      <c r="EC13" s="1" t="s">
        <v>62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64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7</v>
      </c>
    </row>
    <row r="14" spans="31:233" ht="12.75">
      <c r="AE14">
        <v>4</v>
      </c>
      <c r="AF14" s="1" t="s">
        <v>79</v>
      </c>
      <c r="AG14" s="1" t="s">
        <v>244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27</v>
      </c>
      <c r="AT14" s="1" t="s">
        <v>195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29</v>
      </c>
      <c r="AZ14" s="1" t="s">
        <v>79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65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140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18</v>
      </c>
      <c r="CJ14" s="1" t="s">
        <v>7</v>
      </c>
      <c r="CK14" s="1" t="s">
        <v>7</v>
      </c>
      <c r="CL14" s="1" t="s">
        <v>7</v>
      </c>
      <c r="CM14">
        <v>5</v>
      </c>
      <c r="CN14" s="1" t="s">
        <v>149</v>
      </c>
      <c r="CO14" s="1" t="s">
        <v>154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120</v>
      </c>
      <c r="DI14" s="1" t="s">
        <v>24</v>
      </c>
      <c r="DJ14" s="1" t="s">
        <v>25</v>
      </c>
      <c r="DK14" s="1" t="s">
        <v>18</v>
      </c>
      <c r="DL14" s="1" t="s">
        <v>1</v>
      </c>
      <c r="DM14" s="1" t="s">
        <v>3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18</v>
      </c>
      <c r="DU14" s="1" t="s">
        <v>7</v>
      </c>
      <c r="EA14">
        <v>5</v>
      </c>
      <c r="EB14" s="1" t="s">
        <v>154</v>
      </c>
      <c r="EC14" s="1" t="s">
        <v>62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65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46</v>
      </c>
      <c r="HY14" s="1" t="s">
        <v>7</v>
      </c>
    </row>
    <row r="15" spans="31:233" ht="12.75">
      <c r="AE15">
        <v>4</v>
      </c>
      <c r="AF15" s="1" t="s">
        <v>120</v>
      </c>
      <c r="AG15" s="1" t="s">
        <v>245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27</v>
      </c>
      <c r="AT15" s="1" t="s">
        <v>195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120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73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141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18</v>
      </c>
      <c r="CJ15" s="1" t="s">
        <v>7</v>
      </c>
      <c r="CK15" s="1" t="s">
        <v>7</v>
      </c>
      <c r="CL15" s="1" t="s">
        <v>7</v>
      </c>
      <c r="CM15">
        <v>5</v>
      </c>
      <c r="CN15" s="1" t="s">
        <v>149</v>
      </c>
      <c r="CO15" s="1" t="s">
        <v>155</v>
      </c>
      <c r="CP15" s="1" t="s">
        <v>77</v>
      </c>
      <c r="CQ15" s="1" t="s">
        <v>72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CW15" s="1" t="s">
        <v>7</v>
      </c>
      <c r="CX15" s="1" t="s">
        <v>7</v>
      </c>
      <c r="CY15" s="1" t="s">
        <v>7</v>
      </c>
      <c r="CZ15" s="1" t="s">
        <v>7</v>
      </c>
      <c r="DG15">
        <v>4</v>
      </c>
      <c r="DH15" s="1" t="s">
        <v>120</v>
      </c>
      <c r="DI15" s="1" t="s">
        <v>79</v>
      </c>
      <c r="DJ15" s="1" t="s">
        <v>244</v>
      </c>
      <c r="DK15" s="1" t="s">
        <v>18</v>
      </c>
      <c r="DL15" s="1" t="s">
        <v>1</v>
      </c>
      <c r="DM15" s="1" t="s">
        <v>3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18</v>
      </c>
      <c r="DU15" s="1" t="s">
        <v>7</v>
      </c>
      <c r="EA15">
        <v>5</v>
      </c>
      <c r="EB15" s="1" t="s">
        <v>155</v>
      </c>
      <c r="EC15" s="1" t="s">
        <v>62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73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47</v>
      </c>
      <c r="HY15" s="1" t="s">
        <v>7</v>
      </c>
    </row>
    <row r="16" spans="91:233" ht="12.75">
      <c r="CM16">
        <v>4</v>
      </c>
      <c r="CN16" s="1" t="s">
        <v>139</v>
      </c>
      <c r="CO16" s="1" t="s">
        <v>142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CW16" s="1" t="s">
        <v>7</v>
      </c>
      <c r="CX16" s="1" t="s">
        <v>7</v>
      </c>
      <c r="CY16" s="1" t="s">
        <v>7</v>
      </c>
      <c r="CZ16" s="1" t="s">
        <v>7</v>
      </c>
      <c r="EA16">
        <v>4</v>
      </c>
      <c r="EB16" s="1" t="s">
        <v>142</v>
      </c>
      <c r="EC16" s="1" t="s">
        <v>62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48</v>
      </c>
      <c r="HY16" s="1" t="s">
        <v>1</v>
      </c>
    </row>
    <row r="17" spans="91:233" ht="12.75">
      <c r="CM17">
        <v>4</v>
      </c>
      <c r="CN17" s="1" t="s">
        <v>139</v>
      </c>
      <c r="CO17" s="1" t="s">
        <v>143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CW17" s="1" t="s">
        <v>7</v>
      </c>
      <c r="CX17" s="1" t="s">
        <v>7</v>
      </c>
      <c r="CY17" s="1" t="s">
        <v>7</v>
      </c>
      <c r="CZ17" s="1" t="s">
        <v>7</v>
      </c>
      <c r="EA17">
        <v>4</v>
      </c>
      <c r="EB17" s="1" t="s">
        <v>143</v>
      </c>
      <c r="EC17" s="1" t="s">
        <v>62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27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49</v>
      </c>
      <c r="HY17" s="1" t="s">
        <v>7</v>
      </c>
    </row>
    <row r="18" spans="91:233" ht="12.75">
      <c r="CM18">
        <v>4</v>
      </c>
      <c r="CN18" s="1" t="s">
        <v>139</v>
      </c>
      <c r="CO18" s="1" t="s">
        <v>144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CW18" s="1" t="s">
        <v>7</v>
      </c>
      <c r="CX18" s="1" t="s">
        <v>7</v>
      </c>
      <c r="CY18" s="1" t="s">
        <v>7</v>
      </c>
      <c r="CZ18" s="1" t="s">
        <v>7</v>
      </c>
      <c r="EA18">
        <v>4</v>
      </c>
      <c r="EB18" s="1" t="s">
        <v>144</v>
      </c>
      <c r="EC18" s="1" t="s">
        <v>62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63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50</v>
      </c>
      <c r="HY18" s="1" t="s">
        <v>3</v>
      </c>
    </row>
    <row r="19" spans="91:233" ht="12.75">
      <c r="CM19">
        <v>4</v>
      </c>
      <c r="CN19" s="1" t="s">
        <v>139</v>
      </c>
      <c r="CO19" s="1" t="s">
        <v>145</v>
      </c>
      <c r="CP19" s="1" t="s">
        <v>77</v>
      </c>
      <c r="CQ19" s="1" t="s">
        <v>72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CW19" s="1" t="s">
        <v>7</v>
      </c>
      <c r="CX19" s="1" t="s">
        <v>7</v>
      </c>
      <c r="CY19" s="1" t="s">
        <v>7</v>
      </c>
      <c r="CZ19" s="1" t="s">
        <v>7</v>
      </c>
      <c r="EA19">
        <v>4</v>
      </c>
      <c r="EB19" s="1" t="s">
        <v>145</v>
      </c>
      <c r="EC19" s="1" t="s">
        <v>62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64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51</v>
      </c>
      <c r="HY19" s="1" t="s">
        <v>8</v>
      </c>
    </row>
    <row r="20" spans="231:233" ht="12.75">
      <c r="HW20">
        <v>7</v>
      </c>
      <c r="HX20" s="1" t="s">
        <v>44</v>
      </c>
      <c r="HY20" s="1" t="s">
        <v>8</v>
      </c>
    </row>
    <row r="21" spans="231:233" ht="12.75">
      <c r="HW21">
        <v>7</v>
      </c>
      <c r="HX21" s="1" t="s">
        <v>45</v>
      </c>
      <c r="HY21" s="1" t="s">
        <v>7</v>
      </c>
    </row>
    <row r="22" spans="231:233" ht="12.75">
      <c r="HW22">
        <v>7</v>
      </c>
      <c r="HX22" s="1" t="s">
        <v>197</v>
      </c>
      <c r="HY22" s="1" t="s">
        <v>7</v>
      </c>
    </row>
    <row r="23" spans="231:233" ht="12.75">
      <c r="HW23">
        <v>7</v>
      </c>
      <c r="HX23" s="1" t="s">
        <v>52</v>
      </c>
      <c r="HY23" s="1" t="s">
        <v>7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42</v>
      </c>
      <c r="HY26" s="1" t="s">
        <v>168</v>
      </c>
    </row>
    <row r="27" spans="231:233" ht="12.75">
      <c r="HW27">
        <v>7</v>
      </c>
      <c r="HX27" s="1" t="s">
        <v>55</v>
      </c>
      <c r="HY27" s="1" t="s">
        <v>176</v>
      </c>
    </row>
    <row r="28" spans="231:233" ht="12.75">
      <c r="HW28">
        <v>7</v>
      </c>
      <c r="HX28" s="1" t="s">
        <v>56</v>
      </c>
      <c r="HY28" s="1" t="s">
        <v>7</v>
      </c>
    </row>
    <row r="29" spans="231:233" ht="12.75">
      <c r="HW29">
        <v>7</v>
      </c>
      <c r="HX29" s="1" t="s">
        <v>57</v>
      </c>
      <c r="HY29" s="1" t="s">
        <v>7</v>
      </c>
    </row>
    <row r="30" spans="231:233" ht="12.75">
      <c r="HW30">
        <v>7</v>
      </c>
      <c r="HX30" s="1" t="s">
        <v>58</v>
      </c>
      <c r="HY30" s="1" t="s">
        <v>8</v>
      </c>
    </row>
    <row r="31" spans="231:233" ht="12.75">
      <c r="HW31">
        <v>7</v>
      </c>
      <c r="HX31" s="1" t="s">
        <v>59</v>
      </c>
      <c r="HY31" s="1" t="s">
        <v>1</v>
      </c>
    </row>
    <row r="32" spans="231:233" ht="12.75">
      <c r="HW32">
        <v>7</v>
      </c>
      <c r="HX32" s="1" t="s">
        <v>60</v>
      </c>
      <c r="HY32" s="1" t="s">
        <v>1</v>
      </c>
    </row>
    <row r="33" spans="231:233" ht="12.75">
      <c r="HW33">
        <v>7</v>
      </c>
      <c r="HX33" s="1" t="s">
        <v>238</v>
      </c>
      <c r="HY33" s="1" t="s">
        <v>137</v>
      </c>
    </row>
    <row r="34" spans="231:233" ht="12.75">
      <c r="HW34">
        <v>7</v>
      </c>
      <c r="HX34" s="1" t="s">
        <v>61</v>
      </c>
      <c r="HY34" s="1" t="s">
        <v>64</v>
      </c>
    </row>
    <row r="35" spans="231:233" ht="12.75">
      <c r="HW35">
        <v>6</v>
      </c>
      <c r="HX35" s="1" t="s">
        <v>41</v>
      </c>
      <c r="HY35" s="1" t="s">
        <v>166</v>
      </c>
    </row>
    <row r="36" spans="231:233" ht="12.75">
      <c r="HW36">
        <v>6</v>
      </c>
      <c r="HX36" s="1" t="s">
        <v>34</v>
      </c>
      <c r="HY36" s="1" t="s">
        <v>1</v>
      </c>
    </row>
    <row r="37" spans="231:233" ht="12.75">
      <c r="HW37">
        <v>6</v>
      </c>
      <c r="HX37" s="1" t="s">
        <v>36</v>
      </c>
      <c r="HY37" s="1" t="s">
        <v>7</v>
      </c>
    </row>
    <row r="38" spans="231:233" ht="12.75">
      <c r="HW38">
        <v>6</v>
      </c>
      <c r="HX38" s="1" t="s">
        <v>37</v>
      </c>
      <c r="HY38" s="1" t="s">
        <v>3</v>
      </c>
    </row>
    <row r="39" spans="231:233" ht="12.75">
      <c r="HW39">
        <v>6</v>
      </c>
      <c r="HX39" s="1" t="s">
        <v>38</v>
      </c>
      <c r="HY39" s="1" t="s">
        <v>7</v>
      </c>
    </row>
    <row r="40" spans="231:233" ht="12.75">
      <c r="HW40">
        <v>6</v>
      </c>
      <c r="HX40" s="1" t="s">
        <v>39</v>
      </c>
      <c r="HY40" s="1" t="s">
        <v>3</v>
      </c>
    </row>
    <row r="41" spans="231:233" ht="12.75">
      <c r="HW41">
        <v>6</v>
      </c>
      <c r="HX41" s="1" t="s">
        <v>35</v>
      </c>
      <c r="HY41" s="1" t="s">
        <v>7</v>
      </c>
    </row>
    <row r="42" spans="231:233" ht="12.75">
      <c r="HW42">
        <v>6</v>
      </c>
      <c r="HX42" s="1" t="s">
        <v>196</v>
      </c>
      <c r="HY42" s="1" t="s">
        <v>159</v>
      </c>
    </row>
    <row r="43" spans="231:233" ht="12.75">
      <c r="HW43">
        <v>6</v>
      </c>
      <c r="HX43" s="1" t="s">
        <v>40</v>
      </c>
      <c r="HY43" s="1" t="s">
        <v>7</v>
      </c>
    </row>
    <row r="44" spans="231:233" ht="12.75">
      <c r="HW44">
        <v>6</v>
      </c>
      <c r="HX44" s="1" t="s">
        <v>43</v>
      </c>
      <c r="HY44" s="1" t="s">
        <v>7</v>
      </c>
    </row>
    <row r="45" spans="231:233" ht="12.75">
      <c r="HW45">
        <v>6</v>
      </c>
      <c r="HX45" s="1" t="s">
        <v>46</v>
      </c>
      <c r="HY45" s="1" t="s">
        <v>7</v>
      </c>
    </row>
    <row r="46" spans="231:233" ht="12.75">
      <c r="HW46">
        <v>6</v>
      </c>
      <c r="HX46" s="1" t="s">
        <v>47</v>
      </c>
      <c r="HY46" s="1" t="s">
        <v>7</v>
      </c>
    </row>
    <row r="47" spans="231:233" ht="12.75">
      <c r="HW47">
        <v>6</v>
      </c>
      <c r="HX47" s="1" t="s">
        <v>48</v>
      </c>
      <c r="HY47" s="1" t="s">
        <v>1</v>
      </c>
    </row>
    <row r="48" spans="231:233" ht="12.75">
      <c r="HW48">
        <v>6</v>
      </c>
      <c r="HX48" s="1" t="s">
        <v>49</v>
      </c>
      <c r="HY48" s="1" t="s">
        <v>7</v>
      </c>
    </row>
    <row r="49" spans="231:233" ht="12.75">
      <c r="HW49">
        <v>6</v>
      </c>
      <c r="HX49" s="1" t="s">
        <v>50</v>
      </c>
      <c r="HY49" s="1" t="s">
        <v>3</v>
      </c>
    </row>
    <row r="50" spans="231:233" ht="12.75">
      <c r="HW50">
        <v>6</v>
      </c>
      <c r="HX50" s="1" t="s">
        <v>51</v>
      </c>
      <c r="HY50" s="1" t="s">
        <v>8</v>
      </c>
    </row>
    <row r="51" spans="231:233" ht="12.75">
      <c r="HW51">
        <v>6</v>
      </c>
      <c r="HX51" s="1" t="s">
        <v>44</v>
      </c>
      <c r="HY51" s="1" t="s">
        <v>8</v>
      </c>
    </row>
    <row r="52" spans="231:233" ht="12.75">
      <c r="HW52">
        <v>6</v>
      </c>
      <c r="HX52" s="1" t="s">
        <v>45</v>
      </c>
      <c r="HY52" s="1" t="s">
        <v>7</v>
      </c>
    </row>
    <row r="53" spans="231:233" ht="12.75">
      <c r="HW53">
        <v>6</v>
      </c>
      <c r="HX53" s="1" t="s">
        <v>197</v>
      </c>
      <c r="HY53" s="1" t="s">
        <v>7</v>
      </c>
    </row>
    <row r="54" spans="231:233" ht="12.75">
      <c r="HW54">
        <v>6</v>
      </c>
      <c r="HX54" s="1" t="s">
        <v>52</v>
      </c>
      <c r="HY54" s="1" t="s">
        <v>7</v>
      </c>
    </row>
    <row r="55" spans="231:233" ht="12.75">
      <c r="HW55">
        <v>6</v>
      </c>
      <c r="HX55" s="1" t="s">
        <v>53</v>
      </c>
      <c r="HY55" s="1" t="s">
        <v>7</v>
      </c>
    </row>
    <row r="56" spans="231:233" ht="12.75">
      <c r="HW56">
        <v>6</v>
      </c>
      <c r="HX56" s="1" t="s">
        <v>54</v>
      </c>
      <c r="HY56" s="1" t="s">
        <v>7</v>
      </c>
    </row>
    <row r="57" spans="231:233" ht="12.75">
      <c r="HW57">
        <v>6</v>
      </c>
      <c r="HX57" s="1" t="s">
        <v>42</v>
      </c>
      <c r="HY57" s="1" t="s">
        <v>158</v>
      </c>
    </row>
    <row r="58" spans="231:233" ht="12.75">
      <c r="HW58">
        <v>6</v>
      </c>
      <c r="HX58" s="1" t="s">
        <v>55</v>
      </c>
      <c r="HY58" s="1" t="s">
        <v>166</v>
      </c>
    </row>
    <row r="59" spans="231:233" ht="12.75">
      <c r="HW59">
        <v>6</v>
      </c>
      <c r="HX59" s="1" t="s">
        <v>56</v>
      </c>
      <c r="HY59" s="1" t="s">
        <v>7</v>
      </c>
    </row>
    <row r="60" spans="231:233" ht="12.75">
      <c r="HW60">
        <v>6</v>
      </c>
      <c r="HX60" s="1" t="s">
        <v>57</v>
      </c>
      <c r="HY60" s="1" t="s">
        <v>7</v>
      </c>
    </row>
    <row r="61" spans="231:233" ht="12.75">
      <c r="HW61">
        <v>6</v>
      </c>
      <c r="HX61" s="1" t="s">
        <v>58</v>
      </c>
      <c r="HY61" s="1" t="s">
        <v>8</v>
      </c>
    </row>
    <row r="62" spans="231:233" ht="12.75">
      <c r="HW62">
        <v>6</v>
      </c>
      <c r="HX62" s="1" t="s">
        <v>59</v>
      </c>
      <c r="HY62" s="1" t="s">
        <v>1</v>
      </c>
    </row>
    <row r="63" spans="231:233" ht="12.75">
      <c r="HW63">
        <v>6</v>
      </c>
      <c r="HX63" s="1" t="s">
        <v>60</v>
      </c>
      <c r="HY63" s="1" t="s">
        <v>1</v>
      </c>
    </row>
    <row r="64" spans="231:233" ht="12.75">
      <c r="HW64">
        <v>6</v>
      </c>
      <c r="HX64" s="1" t="s">
        <v>238</v>
      </c>
      <c r="HY64" s="1" t="s">
        <v>136</v>
      </c>
    </row>
    <row r="65" spans="231:233" ht="12.75">
      <c r="HW65">
        <v>6</v>
      </c>
      <c r="HX65" s="1" t="s">
        <v>61</v>
      </c>
      <c r="HY65" s="1" t="s">
        <v>64</v>
      </c>
    </row>
    <row r="66" spans="231:233" ht="12.75">
      <c r="HW66">
        <v>5</v>
      </c>
      <c r="HX66" s="1" t="s">
        <v>41</v>
      </c>
      <c r="HY66" s="1" t="s">
        <v>156</v>
      </c>
    </row>
    <row r="67" spans="231:233" ht="12.75">
      <c r="HW67">
        <v>5</v>
      </c>
      <c r="HX67" s="1" t="s">
        <v>34</v>
      </c>
      <c r="HY67" s="1" t="s">
        <v>1</v>
      </c>
    </row>
    <row r="68" spans="231:233" ht="12.75">
      <c r="HW68">
        <v>5</v>
      </c>
      <c r="HX68" s="1" t="s">
        <v>36</v>
      </c>
      <c r="HY68" s="1" t="s">
        <v>7</v>
      </c>
    </row>
    <row r="69" spans="231:233" ht="12.75">
      <c r="HW69">
        <v>5</v>
      </c>
      <c r="HX69" s="1" t="s">
        <v>37</v>
      </c>
      <c r="HY69" s="1" t="s">
        <v>3</v>
      </c>
    </row>
    <row r="70" spans="231:233" ht="12.75">
      <c r="HW70">
        <v>5</v>
      </c>
      <c r="HX70" s="1" t="s">
        <v>38</v>
      </c>
      <c r="HY70" s="1" t="s">
        <v>7</v>
      </c>
    </row>
    <row r="71" spans="231:233" ht="12.75">
      <c r="HW71">
        <v>5</v>
      </c>
      <c r="HX71" s="1" t="s">
        <v>39</v>
      </c>
      <c r="HY71" s="1" t="s">
        <v>3</v>
      </c>
    </row>
    <row r="72" spans="231:233" ht="12.75">
      <c r="HW72">
        <v>5</v>
      </c>
      <c r="HX72" s="1" t="s">
        <v>35</v>
      </c>
      <c r="HY72" s="1" t="s">
        <v>7</v>
      </c>
    </row>
    <row r="73" spans="231:233" ht="12.75">
      <c r="HW73">
        <v>5</v>
      </c>
      <c r="HX73" s="1" t="s">
        <v>196</v>
      </c>
      <c r="HY73" s="1" t="s">
        <v>149</v>
      </c>
    </row>
    <row r="74" spans="231:233" ht="12.75">
      <c r="HW74">
        <v>5</v>
      </c>
      <c r="HX74" s="1" t="s">
        <v>40</v>
      </c>
      <c r="HY74" s="1" t="s">
        <v>7</v>
      </c>
    </row>
    <row r="75" spans="231:233" ht="12.75">
      <c r="HW75">
        <v>5</v>
      </c>
      <c r="HX75" s="1" t="s">
        <v>43</v>
      </c>
      <c r="HY75" s="1" t="s">
        <v>7</v>
      </c>
    </row>
    <row r="76" spans="231:233" ht="12.75">
      <c r="HW76">
        <v>5</v>
      </c>
      <c r="HX76" s="1" t="s">
        <v>46</v>
      </c>
      <c r="HY76" s="1" t="s">
        <v>7</v>
      </c>
    </row>
    <row r="77" spans="231:233" ht="12.75">
      <c r="HW77">
        <v>5</v>
      </c>
      <c r="HX77" s="1" t="s">
        <v>47</v>
      </c>
      <c r="HY77" s="1" t="s">
        <v>7</v>
      </c>
    </row>
    <row r="78" spans="231:233" ht="12.75">
      <c r="HW78">
        <v>5</v>
      </c>
      <c r="HX78" s="1" t="s">
        <v>48</v>
      </c>
      <c r="HY78" s="1" t="s">
        <v>1</v>
      </c>
    </row>
    <row r="79" spans="231:233" ht="12.75">
      <c r="HW79">
        <v>5</v>
      </c>
      <c r="HX79" s="1" t="s">
        <v>49</v>
      </c>
      <c r="HY79" s="1" t="s">
        <v>7</v>
      </c>
    </row>
    <row r="80" spans="231:233" ht="12.75">
      <c r="HW80">
        <v>5</v>
      </c>
      <c r="HX80" s="1" t="s">
        <v>50</v>
      </c>
      <c r="HY80" s="1" t="s">
        <v>3</v>
      </c>
    </row>
    <row r="81" spans="231:233" ht="12.75">
      <c r="HW81">
        <v>5</v>
      </c>
      <c r="HX81" s="1" t="s">
        <v>51</v>
      </c>
      <c r="HY81" s="1" t="s">
        <v>8</v>
      </c>
    </row>
    <row r="82" spans="231:233" ht="12.75">
      <c r="HW82">
        <v>5</v>
      </c>
      <c r="HX82" s="1" t="s">
        <v>44</v>
      </c>
      <c r="HY82" s="1" t="s">
        <v>8</v>
      </c>
    </row>
    <row r="83" spans="231:233" ht="12.75">
      <c r="HW83">
        <v>5</v>
      </c>
      <c r="HX83" s="1" t="s">
        <v>45</v>
      </c>
      <c r="HY83" s="1" t="s">
        <v>7</v>
      </c>
    </row>
    <row r="84" spans="231:233" ht="12.75">
      <c r="HW84">
        <v>5</v>
      </c>
      <c r="HX84" s="1" t="s">
        <v>197</v>
      </c>
      <c r="HY84" s="1" t="s">
        <v>7</v>
      </c>
    </row>
    <row r="85" spans="231:233" ht="12.75">
      <c r="HW85">
        <v>5</v>
      </c>
      <c r="HX85" s="1" t="s">
        <v>52</v>
      </c>
      <c r="HY85" s="1" t="s">
        <v>7</v>
      </c>
    </row>
    <row r="86" spans="231:233" ht="12.75">
      <c r="HW86">
        <v>5</v>
      </c>
      <c r="HX86" s="1" t="s">
        <v>53</v>
      </c>
      <c r="HY86" s="1" t="s">
        <v>7</v>
      </c>
    </row>
    <row r="87" spans="231:233" ht="12.75">
      <c r="HW87">
        <v>5</v>
      </c>
      <c r="HX87" s="1" t="s">
        <v>54</v>
      </c>
      <c r="HY87" s="1" t="s">
        <v>7</v>
      </c>
    </row>
    <row r="88" spans="231:233" ht="12.75">
      <c r="HW88">
        <v>5</v>
      </c>
      <c r="HX88" s="1" t="s">
        <v>42</v>
      </c>
      <c r="HY88" s="1" t="s">
        <v>148</v>
      </c>
    </row>
    <row r="89" spans="231:233" ht="12.75">
      <c r="HW89">
        <v>5</v>
      </c>
      <c r="HX89" s="1" t="s">
        <v>55</v>
      </c>
      <c r="HY89" s="1" t="s">
        <v>156</v>
      </c>
    </row>
    <row r="90" spans="231:233" ht="12.75">
      <c r="HW90">
        <v>5</v>
      </c>
      <c r="HX90" s="1" t="s">
        <v>56</v>
      </c>
      <c r="HY90" s="1" t="s">
        <v>7</v>
      </c>
    </row>
    <row r="91" spans="231:233" ht="12.75">
      <c r="HW91">
        <v>5</v>
      </c>
      <c r="HX91" s="1" t="s">
        <v>57</v>
      </c>
      <c r="HY91" s="1" t="s">
        <v>7</v>
      </c>
    </row>
    <row r="92" spans="231:233" ht="12.75">
      <c r="HW92">
        <v>5</v>
      </c>
      <c r="HX92" s="1" t="s">
        <v>58</v>
      </c>
      <c r="HY92" s="1" t="s">
        <v>8</v>
      </c>
    </row>
    <row r="93" spans="231:233" ht="12.75">
      <c r="HW93">
        <v>5</v>
      </c>
      <c r="HX93" s="1" t="s">
        <v>59</v>
      </c>
      <c r="HY93" s="1" t="s">
        <v>1</v>
      </c>
    </row>
    <row r="94" spans="231:233" ht="12.75">
      <c r="HW94">
        <v>5</v>
      </c>
      <c r="HX94" s="1" t="s">
        <v>60</v>
      </c>
      <c r="HY94" s="1" t="s">
        <v>1</v>
      </c>
    </row>
    <row r="95" spans="231:233" ht="12.75">
      <c r="HW95">
        <v>5</v>
      </c>
      <c r="HX95" s="1" t="s">
        <v>238</v>
      </c>
      <c r="HY95" s="1" t="s">
        <v>157</v>
      </c>
    </row>
    <row r="96" spans="231:233" ht="12.75">
      <c r="HW96">
        <v>5</v>
      </c>
      <c r="HX96" s="1" t="s">
        <v>61</v>
      </c>
      <c r="HY96" s="1" t="s">
        <v>64</v>
      </c>
    </row>
    <row r="97" spans="231:233" ht="12.75">
      <c r="HW97">
        <v>4</v>
      </c>
      <c r="HX97" s="1" t="s">
        <v>41</v>
      </c>
      <c r="HY97" s="1" t="s">
        <v>146</v>
      </c>
    </row>
    <row r="98" spans="231:233" ht="12.75">
      <c r="HW98">
        <v>4</v>
      </c>
      <c r="HX98" s="1" t="s">
        <v>34</v>
      </c>
      <c r="HY98" s="1" t="s">
        <v>1</v>
      </c>
    </row>
    <row r="99" spans="231:233" ht="12.75">
      <c r="HW99">
        <v>4</v>
      </c>
      <c r="HX99" s="1" t="s">
        <v>36</v>
      </c>
      <c r="HY99" s="1" t="s">
        <v>7</v>
      </c>
    </row>
    <row r="100" spans="231:233" ht="12.75">
      <c r="HW100">
        <v>4</v>
      </c>
      <c r="HX100" s="1" t="s">
        <v>37</v>
      </c>
      <c r="HY100" s="1" t="s">
        <v>3</v>
      </c>
    </row>
    <row r="101" spans="231:233" ht="12.75">
      <c r="HW101">
        <v>4</v>
      </c>
      <c r="HX101" s="1" t="s">
        <v>38</v>
      </c>
      <c r="HY101" s="1" t="s">
        <v>7</v>
      </c>
    </row>
    <row r="102" spans="231:233" ht="12.75">
      <c r="HW102">
        <v>4</v>
      </c>
      <c r="HX102" s="1" t="s">
        <v>39</v>
      </c>
      <c r="HY102" s="1" t="s">
        <v>3</v>
      </c>
    </row>
    <row r="103" spans="231:233" ht="12.75">
      <c r="HW103">
        <v>4</v>
      </c>
      <c r="HX103" s="1" t="s">
        <v>35</v>
      </c>
      <c r="HY103" s="1" t="s">
        <v>7</v>
      </c>
    </row>
    <row r="104" spans="231:233" ht="12.75">
      <c r="HW104">
        <v>4</v>
      </c>
      <c r="HX104" s="1" t="s">
        <v>196</v>
      </c>
      <c r="HY104" s="1" t="s">
        <v>139</v>
      </c>
    </row>
    <row r="105" spans="231:233" ht="12.75">
      <c r="HW105">
        <v>4</v>
      </c>
      <c r="HX105" s="1" t="s">
        <v>40</v>
      </c>
      <c r="HY105" s="1" t="s">
        <v>7</v>
      </c>
    </row>
    <row r="106" spans="231:233" ht="12.75">
      <c r="HW106">
        <v>4</v>
      </c>
      <c r="HX106" s="1" t="s">
        <v>43</v>
      </c>
      <c r="HY106" s="1" t="s">
        <v>7</v>
      </c>
    </row>
    <row r="107" spans="231:233" ht="12.75">
      <c r="HW107">
        <v>4</v>
      </c>
      <c r="HX107" s="1" t="s">
        <v>46</v>
      </c>
      <c r="HY107" s="1" t="s">
        <v>7</v>
      </c>
    </row>
    <row r="108" spans="231:233" ht="12.75">
      <c r="HW108">
        <v>4</v>
      </c>
      <c r="HX108" s="1" t="s">
        <v>47</v>
      </c>
      <c r="HY108" s="1" t="s">
        <v>7</v>
      </c>
    </row>
    <row r="109" spans="231:233" ht="12.75">
      <c r="HW109">
        <v>4</v>
      </c>
      <c r="HX109" s="1" t="s">
        <v>48</v>
      </c>
      <c r="HY109" s="1" t="s">
        <v>1</v>
      </c>
    </row>
    <row r="110" spans="231:233" ht="12.75">
      <c r="HW110">
        <v>4</v>
      </c>
      <c r="HX110" s="1" t="s">
        <v>49</v>
      </c>
      <c r="HY110" s="1" t="s">
        <v>7</v>
      </c>
    </row>
    <row r="111" spans="231:233" ht="12.75">
      <c r="HW111">
        <v>4</v>
      </c>
      <c r="HX111" s="1" t="s">
        <v>50</v>
      </c>
      <c r="HY111" s="1" t="s">
        <v>3</v>
      </c>
    </row>
    <row r="112" spans="231:233" ht="12.75">
      <c r="HW112">
        <v>4</v>
      </c>
      <c r="HX112" s="1" t="s">
        <v>51</v>
      </c>
      <c r="HY112" s="1" t="s">
        <v>8</v>
      </c>
    </row>
    <row r="113" spans="231:233" ht="12.75">
      <c r="HW113">
        <v>4</v>
      </c>
      <c r="HX113" s="1" t="s">
        <v>44</v>
      </c>
      <c r="HY113" s="1" t="s">
        <v>8</v>
      </c>
    </row>
    <row r="114" spans="231:233" ht="12.75">
      <c r="HW114">
        <v>4</v>
      </c>
      <c r="HX114" s="1" t="s">
        <v>45</v>
      </c>
      <c r="HY114" s="1" t="s">
        <v>7</v>
      </c>
    </row>
    <row r="115" spans="231:233" ht="12.75">
      <c r="HW115">
        <v>4</v>
      </c>
      <c r="HX115" s="1" t="s">
        <v>197</v>
      </c>
      <c r="HY115" s="1" t="s">
        <v>7</v>
      </c>
    </row>
    <row r="116" spans="231:233" ht="12.75">
      <c r="HW116">
        <v>4</v>
      </c>
      <c r="HX116" s="1" t="s">
        <v>52</v>
      </c>
      <c r="HY116" s="1" t="s">
        <v>7</v>
      </c>
    </row>
    <row r="117" spans="231:233" ht="12.75">
      <c r="HW117">
        <v>4</v>
      </c>
      <c r="HX117" s="1" t="s">
        <v>53</v>
      </c>
      <c r="HY117" s="1" t="s">
        <v>7</v>
      </c>
    </row>
    <row r="118" spans="231:233" ht="12.75">
      <c r="HW118">
        <v>4</v>
      </c>
      <c r="HX118" s="1" t="s">
        <v>54</v>
      </c>
      <c r="HY118" s="1" t="s">
        <v>7</v>
      </c>
    </row>
    <row r="119" spans="231:233" ht="12.75">
      <c r="HW119">
        <v>4</v>
      </c>
      <c r="HX119" s="1" t="s">
        <v>42</v>
      </c>
      <c r="HY119" s="1" t="s">
        <v>138</v>
      </c>
    </row>
    <row r="120" spans="231:233" ht="12.75">
      <c r="HW120">
        <v>4</v>
      </c>
      <c r="HX120" s="1" t="s">
        <v>55</v>
      </c>
      <c r="HY120" s="1" t="s">
        <v>146</v>
      </c>
    </row>
    <row r="121" spans="231:233" ht="12.75">
      <c r="HW121">
        <v>4</v>
      </c>
      <c r="HX121" s="1" t="s">
        <v>56</v>
      </c>
      <c r="HY121" s="1" t="s">
        <v>7</v>
      </c>
    </row>
    <row r="122" spans="231:233" ht="12.75">
      <c r="HW122">
        <v>4</v>
      </c>
      <c r="HX122" s="1" t="s">
        <v>57</v>
      </c>
      <c r="HY122" s="1" t="s">
        <v>7</v>
      </c>
    </row>
    <row r="123" spans="231:233" ht="12.75">
      <c r="HW123">
        <v>4</v>
      </c>
      <c r="HX123" s="1" t="s">
        <v>58</v>
      </c>
      <c r="HY123" s="1" t="s">
        <v>8</v>
      </c>
    </row>
    <row r="124" spans="231:233" ht="12.75">
      <c r="HW124">
        <v>4</v>
      </c>
      <c r="HX124" s="1" t="s">
        <v>59</v>
      </c>
      <c r="HY124" s="1" t="s">
        <v>1</v>
      </c>
    </row>
    <row r="125" spans="231:233" ht="12.75">
      <c r="HW125">
        <v>4</v>
      </c>
      <c r="HX125" s="1" t="s">
        <v>60</v>
      </c>
      <c r="HY125" s="1" t="s">
        <v>1</v>
      </c>
    </row>
    <row r="126" spans="231:233" ht="12.75">
      <c r="HW126">
        <v>4</v>
      </c>
      <c r="HX126" s="1" t="s">
        <v>238</v>
      </c>
      <c r="HY126" s="1" t="s">
        <v>147</v>
      </c>
    </row>
    <row r="127" spans="231:233" ht="12.75">
      <c r="HW127">
        <v>4</v>
      </c>
      <c r="HX127" s="1" t="s">
        <v>61</v>
      </c>
      <c r="HY127" s="1" t="s">
        <v>64</v>
      </c>
    </row>
    <row r="1001" ht="25.5">
      <c r="IR1001" s="8" t="s">
        <v>75</v>
      </c>
    </row>
    <row r="1002" ht="38.25">
      <c r="IR1002" s="8" t="s">
        <v>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12</v>
      </c>
      <c r="GX3">
        <v>31</v>
      </c>
    </row>
    <row r="4" spans="101:109" ht="12.75">
      <c r="CW4">
        <v>7</v>
      </c>
      <c r="CX4" s="1" t="s">
        <v>12</v>
      </c>
      <c r="CY4" s="1" t="s">
        <v>21</v>
      </c>
      <c r="CZ4" s="1" t="s">
        <v>223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24</v>
      </c>
    </row>
    <row r="5" spans="101:109" ht="12.75">
      <c r="CW5">
        <v>7</v>
      </c>
      <c r="CX5" s="1" t="s">
        <v>12</v>
      </c>
      <c r="CY5" s="1" t="s">
        <v>21</v>
      </c>
      <c r="CZ5" s="1" t="s">
        <v>224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24</v>
      </c>
    </row>
    <row r="6" spans="101:109" ht="12.75">
      <c r="CW6">
        <v>6</v>
      </c>
      <c r="CX6" s="1" t="s">
        <v>12</v>
      </c>
      <c r="CY6" s="1" t="s">
        <v>21</v>
      </c>
      <c r="CZ6" s="1" t="s">
        <v>219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24</v>
      </c>
    </row>
    <row r="7" spans="101:109" ht="12.75">
      <c r="CW7">
        <v>6</v>
      </c>
      <c r="CX7" s="1" t="s">
        <v>12</v>
      </c>
      <c r="CY7" s="1" t="s">
        <v>21</v>
      </c>
      <c r="CZ7" s="1" t="s">
        <v>220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24</v>
      </c>
    </row>
    <row r="8" spans="101:109" ht="12.75">
      <c r="CW8">
        <v>5</v>
      </c>
      <c r="CX8" s="1" t="s">
        <v>12</v>
      </c>
      <c r="CY8" s="1" t="s">
        <v>79</v>
      </c>
      <c r="CZ8" s="1" t="s">
        <v>232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120</v>
      </c>
    </row>
    <row r="9" spans="101:109" ht="12.75">
      <c r="CW9">
        <v>5</v>
      </c>
      <c r="CX9" s="1" t="s">
        <v>12</v>
      </c>
      <c r="CY9" s="1" t="s">
        <v>79</v>
      </c>
      <c r="CZ9" s="1" t="s">
        <v>118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120</v>
      </c>
    </row>
    <row r="10" spans="101:109" ht="12.75">
      <c r="CW10">
        <v>5</v>
      </c>
      <c r="CX10" s="1" t="s">
        <v>12</v>
      </c>
      <c r="CY10" s="1" t="s">
        <v>79</v>
      </c>
      <c r="CZ10" s="1" t="s">
        <v>119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120</v>
      </c>
    </row>
    <row r="11" spans="101:109" ht="12.75">
      <c r="CW11">
        <v>4</v>
      </c>
      <c r="CX11" s="1" t="s">
        <v>12</v>
      </c>
      <c r="CY11" s="1" t="s">
        <v>79</v>
      </c>
      <c r="CZ11" s="1" t="s">
        <v>227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120</v>
      </c>
    </row>
    <row r="12" spans="101:109" ht="12.75">
      <c r="CW12">
        <v>4</v>
      </c>
      <c r="CX12" s="1" t="s">
        <v>12</v>
      </c>
      <c r="CY12" s="1" t="s">
        <v>79</v>
      </c>
      <c r="CZ12" s="1" t="s">
        <v>228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120</v>
      </c>
    </row>
    <row r="13" spans="101:109" ht="12.75">
      <c r="CW13">
        <v>4</v>
      </c>
      <c r="CX13" s="1" t="s">
        <v>12</v>
      </c>
      <c r="CY13" s="1" t="s">
        <v>79</v>
      </c>
      <c r="CZ13" s="1" t="s">
        <v>115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120</v>
      </c>
    </row>
    <row r="14" spans="101:109" ht="12.75">
      <c r="CW14">
        <v>4</v>
      </c>
      <c r="CX14" s="1" t="s">
        <v>12</v>
      </c>
      <c r="CY14" s="1" t="s">
        <v>79</v>
      </c>
      <c r="CZ14" s="1" t="s">
        <v>229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L13"/>
  <sheetViews>
    <sheetView zoomScalePageLayoutView="0" workbookViewId="0" topLeftCell="A1">
      <selection activeCell="C13" sqref="C13"/>
    </sheetView>
  </sheetViews>
  <sheetFormatPr defaultColWidth="9.140625" defaultRowHeight="12.75"/>
  <sheetData>
    <row r="6" spans="1:12" ht="15.75">
      <c r="A6" s="19"/>
      <c r="B6" s="147" t="s">
        <v>217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10" ht="12.75">
      <c r="B10" s="21" t="s">
        <v>208</v>
      </c>
    </row>
    <row r="11" ht="12.75">
      <c r="B11" s="21" t="s">
        <v>209</v>
      </c>
    </row>
    <row r="12" ht="12.75">
      <c r="B12" s="21" t="s">
        <v>210</v>
      </c>
    </row>
    <row r="13" ht="12.75">
      <c r="B13" s="21" t="s">
        <v>211</v>
      </c>
    </row>
  </sheetData>
  <sheetProtection/>
  <mergeCells count="1">
    <mergeCell ref="B6:L6"/>
  </mergeCells>
  <hyperlinks>
    <hyperlink ref="B10" location="P!A1" display="P!A1"/>
    <hyperlink ref="B11" location="V!A1" display="V!A1"/>
    <hyperlink ref="B12" location="BT!A1" display="BT!A1"/>
    <hyperlink ref="B13" location="KT!A1" display="KT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8.57421875" style="0" customWidth="1"/>
    <col min="2" max="2" width="19.7109375" style="0" customWidth="1"/>
    <col min="3" max="3" width="29.421875" style="0" customWidth="1"/>
    <col min="4" max="4" width="29.7109375" style="0" customWidth="1"/>
    <col min="5" max="5" width="32.00390625" style="0" customWidth="1"/>
    <col min="6" max="6" width="24.57421875" style="0" customWidth="1"/>
  </cols>
  <sheetData>
    <row r="1" spans="1:2" ht="23.25">
      <c r="A1" s="4" t="s">
        <v>136</v>
      </c>
      <c r="B1" s="4"/>
    </row>
    <row r="2" spans="1:2" ht="13.5" thickBot="1">
      <c r="A2" s="2"/>
      <c r="B2" s="6"/>
    </row>
    <row r="3" spans="1:2" ht="13.5" thickBot="1">
      <c r="A3" s="3" t="s">
        <v>19</v>
      </c>
      <c r="B3" s="9" t="s">
        <v>7</v>
      </c>
    </row>
    <row r="4" spans="1:2" ht="13.5" thickBot="1">
      <c r="A4" s="3" t="s">
        <v>22</v>
      </c>
      <c r="B4" s="9" t="s">
        <v>7</v>
      </c>
    </row>
    <row r="5" spans="1:2" ht="12.75">
      <c r="A5" s="3" t="s">
        <v>25</v>
      </c>
      <c r="B5" s="9" t="s">
        <v>7</v>
      </c>
    </row>
    <row r="6" spans="1:2" ht="12.75">
      <c r="A6" s="2"/>
      <c r="B6" s="6"/>
    </row>
    <row r="7" spans="1:6" ht="12.75">
      <c r="A7" s="5" t="s">
        <v>66</v>
      </c>
      <c r="B7" s="7" t="s">
        <v>256</v>
      </c>
      <c r="C7" s="2"/>
      <c r="D7" s="2"/>
      <c r="E7" s="2"/>
      <c r="F7" s="2"/>
    </row>
    <row r="8" spans="1:6" ht="12.75">
      <c r="A8" s="5" t="s">
        <v>67</v>
      </c>
      <c r="B8" s="7" t="s">
        <v>167</v>
      </c>
      <c r="C8" s="2"/>
      <c r="D8" s="2"/>
      <c r="E8" s="2"/>
      <c r="F8" s="2"/>
    </row>
    <row r="9" spans="1:6" ht="12.75">
      <c r="A9" s="5" t="s">
        <v>68</v>
      </c>
      <c r="B9" s="7" t="s">
        <v>69</v>
      </c>
      <c r="C9" s="2"/>
      <c r="D9" s="2"/>
      <c r="E9" s="2"/>
      <c r="F9" s="2"/>
    </row>
    <row r="10" spans="1:6" ht="12.75">
      <c r="A10" s="5" t="s">
        <v>240</v>
      </c>
      <c r="B10" s="7" t="s">
        <v>265</v>
      </c>
      <c r="C10" s="2"/>
      <c r="D10" s="2"/>
      <c r="E10" s="2"/>
      <c r="F10" s="2"/>
    </row>
    <row r="11" spans="1:6" ht="12.75">
      <c r="A11" s="5" t="s">
        <v>70</v>
      </c>
      <c r="B11" s="7" t="s">
        <v>243</v>
      </c>
      <c r="C11" s="2"/>
      <c r="D11" s="2"/>
      <c r="E11" s="2"/>
      <c r="F11" s="2"/>
    </row>
    <row r="12" spans="1:6" ht="12.75">
      <c r="A12" s="2"/>
      <c r="B12" s="6"/>
      <c r="C12" s="2"/>
      <c r="D12" s="2"/>
      <c r="E12" s="2"/>
      <c r="F12" s="2"/>
    </row>
    <row r="13" spans="1:6" ht="12.75">
      <c r="A13" s="22" t="s">
        <v>22</v>
      </c>
      <c r="B13" s="3" t="s">
        <v>221</v>
      </c>
      <c r="C13" s="23" t="s">
        <v>28</v>
      </c>
      <c r="D13" s="23" t="s">
        <v>31</v>
      </c>
      <c r="E13" s="23" t="s">
        <v>32</v>
      </c>
      <c r="F13" s="23" t="s">
        <v>77</v>
      </c>
    </row>
    <row r="14" spans="1:6" ht="12.75">
      <c r="A14" s="24" t="s">
        <v>218</v>
      </c>
      <c r="B14" s="24"/>
      <c r="C14" s="25">
        <v>267538</v>
      </c>
      <c r="D14" s="25">
        <v>198032</v>
      </c>
      <c r="E14" s="25">
        <v>189063</v>
      </c>
      <c r="F14" s="26">
        <v>0.9547093399</v>
      </c>
    </row>
    <row r="15" spans="1:6" ht="12.75">
      <c r="A15" s="30" t="s">
        <v>219</v>
      </c>
      <c r="B15" s="27" t="s">
        <v>84</v>
      </c>
      <c r="C15" s="28">
        <v>130736</v>
      </c>
      <c r="D15" s="28">
        <v>130736</v>
      </c>
      <c r="E15" s="28">
        <v>136763</v>
      </c>
      <c r="F15" s="29">
        <v>1.04610053849</v>
      </c>
    </row>
    <row r="16" spans="1:6" ht="12.75">
      <c r="A16" s="34" t="s">
        <v>86</v>
      </c>
      <c r="B16" s="31" t="s">
        <v>257</v>
      </c>
      <c r="C16" s="28">
        <v>127712</v>
      </c>
      <c r="D16" s="28">
        <v>128112</v>
      </c>
      <c r="E16" s="28">
        <v>133237</v>
      </c>
      <c r="F16" s="29">
        <v>1.04000405895</v>
      </c>
    </row>
    <row r="17" spans="1:6" ht="12.75">
      <c r="A17" s="34" t="s">
        <v>87</v>
      </c>
      <c r="B17" s="31" t="s">
        <v>222</v>
      </c>
      <c r="C17" s="28">
        <v>3017</v>
      </c>
      <c r="D17" s="28">
        <v>2618</v>
      </c>
      <c r="E17" s="28">
        <v>3075</v>
      </c>
      <c r="F17" s="29">
        <v>1.17456073338</v>
      </c>
    </row>
    <row r="18" spans="1:6" ht="12.75">
      <c r="A18" s="34" t="s">
        <v>88</v>
      </c>
      <c r="B18" s="31" t="s">
        <v>89</v>
      </c>
      <c r="C18" s="32">
        <v>0</v>
      </c>
      <c r="D18" s="32">
        <v>0</v>
      </c>
      <c r="E18" s="28">
        <v>1</v>
      </c>
      <c r="F18" s="33" t="s">
        <v>242</v>
      </c>
    </row>
    <row r="19" spans="1:6" ht="12.75">
      <c r="A19" s="34" t="s">
        <v>91</v>
      </c>
      <c r="B19" s="31" t="s">
        <v>92</v>
      </c>
      <c r="C19" s="28">
        <v>7</v>
      </c>
      <c r="D19" s="28">
        <v>6</v>
      </c>
      <c r="E19" s="28">
        <v>450</v>
      </c>
      <c r="F19" s="29">
        <v>75</v>
      </c>
    </row>
    <row r="20" spans="1:6" ht="12.75">
      <c r="A20" s="30" t="s">
        <v>220</v>
      </c>
      <c r="B20" s="27" t="s">
        <v>85</v>
      </c>
      <c r="C20" s="28">
        <v>136802</v>
      </c>
      <c r="D20" s="28">
        <v>67296</v>
      </c>
      <c r="E20" s="28">
        <v>52300</v>
      </c>
      <c r="F20" s="29">
        <v>0.77716357584</v>
      </c>
    </row>
    <row r="21" spans="1:6" ht="12.75">
      <c r="A21" s="34" t="s">
        <v>124</v>
      </c>
      <c r="B21" s="31" t="s">
        <v>130</v>
      </c>
      <c r="C21" s="28">
        <v>136802</v>
      </c>
      <c r="D21" s="28">
        <v>67296</v>
      </c>
      <c r="E21" s="28">
        <v>52300</v>
      </c>
      <c r="F21" s="29">
        <v>0.77716357584</v>
      </c>
    </row>
    <row r="22" spans="1:6" ht="12.75">
      <c r="A22" s="6"/>
      <c r="B22" s="6"/>
      <c r="C22" s="2"/>
      <c r="D22" s="2"/>
      <c r="E22" s="2"/>
      <c r="F22" s="2"/>
    </row>
    <row r="23" spans="1:6" ht="12.75">
      <c r="A23" s="6"/>
      <c r="B23" s="6"/>
      <c r="C23" s="2"/>
      <c r="D23" s="2"/>
      <c r="E23" s="2"/>
      <c r="F23" s="2"/>
    </row>
    <row r="24" spans="1:6" ht="12.75">
      <c r="A24" s="6"/>
      <c r="B24" s="6"/>
      <c r="C24" s="2"/>
      <c r="D24" s="2"/>
      <c r="E24" s="2"/>
      <c r="F24" s="2"/>
    </row>
    <row r="25" spans="1:6" ht="12.75">
      <c r="A25" s="6"/>
      <c r="B25" s="6"/>
      <c r="C25" s="2"/>
      <c r="D25" s="2"/>
      <c r="E25" s="2"/>
      <c r="F25" s="2"/>
    </row>
    <row r="26" spans="1:6" ht="12.75">
      <c r="A26" s="6"/>
      <c r="B26" s="6"/>
      <c r="C26" s="2"/>
      <c r="D26" s="2"/>
      <c r="E26" s="2"/>
      <c r="F26" s="2"/>
    </row>
    <row r="27" spans="1:6" ht="12.75">
      <c r="A27" s="6"/>
      <c r="B27" s="6"/>
      <c r="C27" s="2"/>
      <c r="D27" s="2"/>
      <c r="E27" s="2"/>
      <c r="F27" s="2"/>
    </row>
    <row r="28" spans="1:6" ht="12.75">
      <c r="A28" s="6"/>
      <c r="B28" s="6"/>
      <c r="C28" s="2"/>
      <c r="D28" s="2"/>
      <c r="E28" s="2"/>
      <c r="F28" s="2"/>
    </row>
    <row r="29" spans="1:6" ht="12.75">
      <c r="A29" s="6"/>
      <c r="B29" s="6"/>
      <c r="C29" s="2"/>
      <c r="D29" s="2"/>
      <c r="E29" s="2"/>
      <c r="F29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8.57421875" style="0" customWidth="1"/>
    <col min="2" max="2" width="20.28125" style="0" customWidth="1"/>
    <col min="3" max="3" width="29.421875" style="0" customWidth="1"/>
    <col min="4" max="4" width="29.7109375" style="0" customWidth="1"/>
    <col min="5" max="5" width="32.00390625" style="0" customWidth="1"/>
    <col min="6" max="6" width="24.57421875" style="0" customWidth="1"/>
  </cols>
  <sheetData>
    <row r="1" spans="1:2" ht="23.25">
      <c r="A1" s="4" t="s">
        <v>137</v>
      </c>
      <c r="B1" s="4"/>
    </row>
    <row r="2" spans="1:2" ht="13.5" thickBot="1">
      <c r="A2" s="2"/>
      <c r="B2" s="6"/>
    </row>
    <row r="3" spans="1:2" ht="13.5" thickBot="1">
      <c r="A3" s="3" t="s">
        <v>19</v>
      </c>
      <c r="B3" s="9" t="s">
        <v>7</v>
      </c>
    </row>
    <row r="4" spans="1:2" ht="13.5" thickBot="1">
      <c r="A4" s="3" t="s">
        <v>22</v>
      </c>
      <c r="B4" s="9" t="s">
        <v>7</v>
      </c>
    </row>
    <row r="5" spans="1:2" ht="12.75">
      <c r="A5" s="3" t="s">
        <v>25</v>
      </c>
      <c r="B5" s="9" t="s">
        <v>7</v>
      </c>
    </row>
    <row r="6" spans="1:2" ht="12.75">
      <c r="A6" s="2"/>
      <c r="B6" s="6"/>
    </row>
    <row r="7" spans="1:6" ht="12.75">
      <c r="A7" s="5" t="s">
        <v>66</v>
      </c>
      <c r="B7" s="7" t="s">
        <v>256</v>
      </c>
      <c r="C7" s="2"/>
      <c r="D7" s="2"/>
      <c r="E7" s="2"/>
      <c r="F7" s="2"/>
    </row>
    <row r="8" spans="1:6" ht="12.75">
      <c r="A8" s="5" t="s">
        <v>67</v>
      </c>
      <c r="B8" s="7" t="s">
        <v>167</v>
      </c>
      <c r="C8" s="2"/>
      <c r="D8" s="2"/>
      <c r="E8" s="2"/>
      <c r="F8" s="2"/>
    </row>
    <row r="9" spans="1:6" ht="12.75">
      <c r="A9" s="5" t="s">
        <v>68</v>
      </c>
      <c r="B9" s="7" t="s">
        <v>74</v>
      </c>
      <c r="C9" s="2"/>
      <c r="D9" s="2"/>
      <c r="E9" s="2"/>
      <c r="F9" s="2"/>
    </row>
    <row r="10" spans="1:6" ht="12.75">
      <c r="A10" s="5" t="s">
        <v>240</v>
      </c>
      <c r="B10" s="7" t="s">
        <v>265</v>
      </c>
      <c r="C10" s="2"/>
      <c r="D10" s="2"/>
      <c r="E10" s="2"/>
      <c r="F10" s="2"/>
    </row>
    <row r="11" spans="1:6" ht="12.75">
      <c r="A11" s="5" t="s">
        <v>70</v>
      </c>
      <c r="B11" s="7" t="s">
        <v>241</v>
      </c>
      <c r="C11" s="2"/>
      <c r="D11" s="2"/>
      <c r="E11" s="2"/>
      <c r="F11" s="2"/>
    </row>
    <row r="12" spans="1:6" ht="12.75">
      <c r="A12" s="2"/>
      <c r="B12" s="6"/>
      <c r="C12" s="2"/>
      <c r="D12" s="2"/>
      <c r="E12" s="2"/>
      <c r="F12" s="2"/>
    </row>
    <row r="13" spans="1:6" ht="12.75">
      <c r="A13" s="22" t="s">
        <v>22</v>
      </c>
      <c r="B13" s="3" t="s">
        <v>221</v>
      </c>
      <c r="C13" s="23" t="s">
        <v>28</v>
      </c>
      <c r="D13" s="23" t="s">
        <v>31</v>
      </c>
      <c r="E13" s="23" t="s">
        <v>32</v>
      </c>
      <c r="F13" s="23" t="s">
        <v>77</v>
      </c>
    </row>
    <row r="14" spans="1:6" ht="12.75">
      <c r="A14" s="24" t="s">
        <v>218</v>
      </c>
      <c r="B14" s="24"/>
      <c r="C14" s="25">
        <v>268831</v>
      </c>
      <c r="D14" s="25">
        <v>272612</v>
      </c>
      <c r="E14" s="25">
        <v>272331</v>
      </c>
      <c r="F14" s="26">
        <v>0.99896923099</v>
      </c>
    </row>
    <row r="15" spans="1:6" ht="12.75">
      <c r="A15" s="30" t="s">
        <v>223</v>
      </c>
      <c r="B15" s="27" t="s">
        <v>104</v>
      </c>
      <c r="C15" s="28">
        <v>63720</v>
      </c>
      <c r="D15" s="28">
        <v>109613</v>
      </c>
      <c r="E15" s="28">
        <v>109368</v>
      </c>
      <c r="F15" s="29">
        <v>0.99776486366</v>
      </c>
    </row>
    <row r="16" spans="1:6" ht="12.75">
      <c r="A16" s="34" t="s">
        <v>110</v>
      </c>
      <c r="B16" s="31" t="s">
        <v>239</v>
      </c>
      <c r="C16" s="28">
        <v>15155</v>
      </c>
      <c r="D16" s="28">
        <v>16615</v>
      </c>
      <c r="E16" s="28">
        <v>16639</v>
      </c>
      <c r="F16" s="29">
        <v>1.00144447788</v>
      </c>
    </row>
    <row r="17" spans="1:6" ht="12.75">
      <c r="A17" s="34" t="s">
        <v>111</v>
      </c>
      <c r="B17" s="31" t="s">
        <v>225</v>
      </c>
      <c r="C17" s="28">
        <v>4094</v>
      </c>
      <c r="D17" s="28">
        <v>4780</v>
      </c>
      <c r="E17" s="28">
        <v>4787</v>
      </c>
      <c r="F17" s="29">
        <v>1.00146443515</v>
      </c>
    </row>
    <row r="18" spans="1:6" ht="12.75">
      <c r="A18" s="34" t="s">
        <v>112</v>
      </c>
      <c r="B18" s="31" t="s">
        <v>105</v>
      </c>
      <c r="C18" s="28">
        <v>28719</v>
      </c>
      <c r="D18" s="28">
        <v>23211</v>
      </c>
      <c r="E18" s="28">
        <v>22957</v>
      </c>
      <c r="F18" s="29">
        <v>0.98905691267</v>
      </c>
    </row>
    <row r="19" spans="1:6" ht="12.75">
      <c r="A19" s="34" t="s">
        <v>113</v>
      </c>
      <c r="B19" s="31" t="s">
        <v>106</v>
      </c>
      <c r="C19" s="28">
        <v>15752</v>
      </c>
      <c r="D19" s="28">
        <v>65007</v>
      </c>
      <c r="E19" s="28">
        <v>64985</v>
      </c>
      <c r="F19" s="29">
        <v>0.99966157491</v>
      </c>
    </row>
    <row r="20" spans="1:6" ht="12.75">
      <c r="A20" s="30" t="s">
        <v>224</v>
      </c>
      <c r="B20" s="27" t="s">
        <v>108</v>
      </c>
      <c r="C20" s="28">
        <v>205111</v>
      </c>
      <c r="D20" s="28">
        <v>162999</v>
      </c>
      <c r="E20" s="28">
        <v>162963</v>
      </c>
      <c r="F20" s="29">
        <v>0.99977913975</v>
      </c>
    </row>
    <row r="21" spans="1:6" ht="12.75">
      <c r="A21" s="34" t="s">
        <v>114</v>
      </c>
      <c r="B21" s="31" t="s">
        <v>226</v>
      </c>
      <c r="C21" s="28">
        <v>3262</v>
      </c>
      <c r="D21" s="28">
        <v>4335</v>
      </c>
      <c r="E21" s="28">
        <v>4307</v>
      </c>
      <c r="F21" s="29">
        <v>0.99354094579</v>
      </c>
    </row>
    <row r="22" spans="1:6" ht="12.75">
      <c r="A22" s="34" t="s">
        <v>116</v>
      </c>
      <c r="B22" s="31" t="s">
        <v>117</v>
      </c>
      <c r="C22" s="28">
        <v>201849</v>
      </c>
      <c r="D22" s="28">
        <v>158664</v>
      </c>
      <c r="E22" s="28">
        <v>158656</v>
      </c>
      <c r="F22" s="29">
        <v>0.99994957898</v>
      </c>
    </row>
    <row r="23" spans="1:6" ht="12.75">
      <c r="A23" s="6"/>
      <c r="B23" s="6"/>
      <c r="C23" s="2"/>
      <c r="D23" s="2"/>
      <c r="E23" s="2"/>
      <c r="F23" s="2"/>
    </row>
    <row r="24" spans="1:6" ht="12.75">
      <c r="A24" s="6"/>
      <c r="B24" s="6"/>
      <c r="C24" s="2"/>
      <c r="D24" s="2"/>
      <c r="E24" s="2"/>
      <c r="F24" s="2"/>
    </row>
    <row r="25" spans="1:6" ht="12.75">
      <c r="A25" s="6"/>
      <c r="B25" s="6"/>
      <c r="C25" s="2"/>
      <c r="D25" s="2"/>
      <c r="E25" s="2"/>
      <c r="F25" s="2"/>
    </row>
    <row r="26" spans="1:6" ht="12.75">
      <c r="A26" s="6"/>
      <c r="B26" s="6"/>
      <c r="C26" s="2"/>
      <c r="D26" s="2"/>
      <c r="E26" s="2"/>
      <c r="F26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8.57421875" style="0" customWidth="1"/>
    <col min="2" max="2" width="29.421875" style="0" customWidth="1"/>
    <col min="3" max="3" width="29.7109375" style="0" customWidth="1"/>
    <col min="4" max="4" width="32.00390625" style="0" customWidth="1"/>
    <col min="5" max="6" width="24.57421875" style="0" customWidth="1"/>
  </cols>
  <sheetData>
    <row r="1" spans="1:2" ht="23.25">
      <c r="A1" s="4" t="s">
        <v>147</v>
      </c>
      <c r="B1" s="4"/>
    </row>
    <row r="2" spans="1:5" ht="13.5" thickBot="1">
      <c r="A2" s="6"/>
      <c r="B2" s="6"/>
      <c r="C2" s="2"/>
      <c r="D2" s="2"/>
      <c r="E2" s="2"/>
    </row>
    <row r="3" spans="1:5" ht="13.5" thickBot="1">
      <c r="A3" s="3" t="s">
        <v>19</v>
      </c>
      <c r="B3" s="9" t="s">
        <v>7</v>
      </c>
      <c r="C3" s="2"/>
      <c r="D3" s="2"/>
      <c r="E3" s="2"/>
    </row>
    <row r="4" spans="1:6" ht="13.5" thickBot="1">
      <c r="A4" s="3" t="s">
        <v>244</v>
      </c>
      <c r="B4" s="9" t="s">
        <v>7</v>
      </c>
      <c r="C4" s="2"/>
      <c r="D4" s="2"/>
      <c r="E4" s="2"/>
      <c r="F4" s="2"/>
    </row>
    <row r="5" spans="1:6" ht="12.75">
      <c r="A5" s="3" t="s">
        <v>245</v>
      </c>
      <c r="B5" s="9" t="s">
        <v>7</v>
      </c>
      <c r="C5" s="2"/>
      <c r="D5" s="2"/>
      <c r="E5" s="2"/>
      <c r="F5" s="2"/>
    </row>
    <row r="6" spans="1:6" ht="12.75">
      <c r="A6" s="2"/>
      <c r="B6" s="6"/>
      <c r="C6" s="2"/>
      <c r="D6" s="2"/>
      <c r="E6" s="2"/>
      <c r="F6" s="2"/>
    </row>
    <row r="7" spans="1:6" ht="12.75">
      <c r="A7" s="5" t="s">
        <v>66</v>
      </c>
      <c r="B7" s="7" t="s">
        <v>256</v>
      </c>
      <c r="C7" s="2"/>
      <c r="D7" s="2"/>
      <c r="E7" s="2"/>
      <c r="F7" s="2"/>
    </row>
    <row r="8" spans="1:6" ht="12.75">
      <c r="A8" s="5" t="s">
        <v>67</v>
      </c>
      <c r="B8" s="7" t="s">
        <v>167</v>
      </c>
      <c r="C8" s="2"/>
      <c r="D8" s="2"/>
      <c r="E8" s="2"/>
      <c r="F8" s="2"/>
    </row>
    <row r="9" spans="1:6" ht="12.75">
      <c r="A9" s="5" t="s">
        <v>68</v>
      </c>
      <c r="B9" s="7" t="s">
        <v>74</v>
      </c>
      <c r="C9" s="2"/>
      <c r="D9" s="2"/>
      <c r="E9" s="2"/>
      <c r="F9" s="6"/>
    </row>
    <row r="10" spans="1:5" ht="12.75">
      <c r="A10" s="5" t="s">
        <v>240</v>
      </c>
      <c r="B10" s="7" t="s">
        <v>265</v>
      </c>
      <c r="C10" s="2"/>
      <c r="D10" s="2"/>
      <c r="E10" s="2"/>
    </row>
    <row r="11" spans="1:5" ht="12.75">
      <c r="A11" s="5" t="s">
        <v>244</v>
      </c>
      <c r="B11" s="7" t="s">
        <v>251</v>
      </c>
      <c r="C11" s="2"/>
      <c r="D11" s="2"/>
      <c r="E11" s="2"/>
    </row>
    <row r="12" spans="1:5" ht="12.75">
      <c r="A12" s="5" t="s">
        <v>70</v>
      </c>
      <c r="B12" s="7" t="s">
        <v>241</v>
      </c>
      <c r="C12" s="2"/>
      <c r="D12" s="2"/>
      <c r="E12" s="2"/>
    </row>
    <row r="13" spans="1:5" ht="12.75">
      <c r="A13" s="2"/>
      <c r="B13" s="6"/>
      <c r="C13" s="2"/>
      <c r="D13" s="2"/>
      <c r="E13" s="2"/>
    </row>
    <row r="14" spans="1:6" ht="12.75">
      <c r="A14" s="22" t="s">
        <v>244</v>
      </c>
      <c r="B14" s="23" t="s">
        <v>28</v>
      </c>
      <c r="C14" s="23" t="s">
        <v>31</v>
      </c>
      <c r="D14" s="23" t="s">
        <v>32</v>
      </c>
      <c r="E14" s="23" t="s">
        <v>77</v>
      </c>
      <c r="F14" s="6"/>
    </row>
    <row r="15" spans="1:6" ht="12.75">
      <c r="A15" s="24" t="s">
        <v>218</v>
      </c>
      <c r="B15" s="35">
        <v>15752</v>
      </c>
      <c r="C15" s="25">
        <v>65007</v>
      </c>
      <c r="D15" s="25">
        <v>64985</v>
      </c>
      <c r="E15" s="26">
        <v>0.99966157491</v>
      </c>
      <c r="F15" s="2"/>
    </row>
    <row r="16" spans="1:6" ht="12.75">
      <c r="A16" s="30" t="s">
        <v>227</v>
      </c>
      <c r="B16" s="36">
        <v>5056</v>
      </c>
      <c r="C16" s="28">
        <v>16286</v>
      </c>
      <c r="D16" s="28">
        <v>16285</v>
      </c>
      <c r="E16" s="29">
        <v>0.99993859757</v>
      </c>
      <c r="F16" s="2"/>
    </row>
    <row r="17" spans="1:6" ht="12.75">
      <c r="A17" s="34" t="s">
        <v>198</v>
      </c>
      <c r="B17" s="36">
        <v>4863</v>
      </c>
      <c r="C17" s="28">
        <v>12529</v>
      </c>
      <c r="D17" s="28">
        <v>12529</v>
      </c>
      <c r="E17" s="29">
        <v>1</v>
      </c>
      <c r="F17" s="2"/>
    </row>
    <row r="18" spans="1:6" ht="12.75">
      <c r="A18" s="34" t="s">
        <v>199</v>
      </c>
      <c r="B18" s="36">
        <v>193</v>
      </c>
      <c r="C18" s="28">
        <v>219</v>
      </c>
      <c r="D18" s="28">
        <v>219</v>
      </c>
      <c r="E18" s="29">
        <v>1</v>
      </c>
      <c r="F18" s="2"/>
    </row>
    <row r="19" spans="1:6" ht="12.75">
      <c r="A19" s="34" t="s">
        <v>200</v>
      </c>
      <c r="B19" s="142">
        <v>0</v>
      </c>
      <c r="C19" s="28">
        <v>60</v>
      </c>
      <c r="D19" s="28">
        <v>60</v>
      </c>
      <c r="E19" s="29">
        <v>1</v>
      </c>
      <c r="F19" s="2"/>
    </row>
    <row r="20" spans="1:5" ht="12.75">
      <c r="A20" s="34" t="s">
        <v>131</v>
      </c>
      <c r="B20" s="32">
        <v>0</v>
      </c>
      <c r="C20" s="28">
        <v>3247</v>
      </c>
      <c r="D20" s="28">
        <v>3246</v>
      </c>
      <c r="E20" s="29">
        <v>0.99969202341</v>
      </c>
    </row>
    <row r="21" spans="1:5" ht="12.75">
      <c r="A21" s="34" t="s">
        <v>132</v>
      </c>
      <c r="B21" s="32">
        <v>0</v>
      </c>
      <c r="C21" s="28">
        <v>231</v>
      </c>
      <c r="D21" s="28">
        <v>231</v>
      </c>
      <c r="E21" s="29">
        <v>1</v>
      </c>
    </row>
    <row r="22" spans="1:5" ht="12.75">
      <c r="A22" s="30" t="s">
        <v>228</v>
      </c>
      <c r="B22" s="28">
        <v>4506</v>
      </c>
      <c r="C22" s="28">
        <v>6033</v>
      </c>
      <c r="D22" s="28">
        <v>6024</v>
      </c>
      <c r="E22" s="29">
        <v>0.99850820487</v>
      </c>
    </row>
    <row r="23" spans="1:5" ht="12.75">
      <c r="A23" s="34" t="s">
        <v>247</v>
      </c>
      <c r="B23" s="28">
        <v>199</v>
      </c>
      <c r="C23" s="28">
        <v>152</v>
      </c>
      <c r="D23" s="28">
        <v>153</v>
      </c>
      <c r="E23" s="29">
        <v>1.00657894737</v>
      </c>
    </row>
    <row r="24" spans="1:5" ht="12.75">
      <c r="A24" s="34" t="s">
        <v>270</v>
      </c>
      <c r="B24" s="28">
        <v>3436</v>
      </c>
      <c r="C24" s="28">
        <v>3905</v>
      </c>
      <c r="D24" s="28">
        <v>3904</v>
      </c>
      <c r="E24" s="29">
        <v>0.99974391805</v>
      </c>
    </row>
    <row r="25" spans="1:5" ht="12.75">
      <c r="A25" s="34" t="s">
        <v>230</v>
      </c>
      <c r="B25" s="28">
        <v>226</v>
      </c>
      <c r="C25" s="28">
        <v>34</v>
      </c>
      <c r="D25" s="28">
        <v>32</v>
      </c>
      <c r="E25" s="29">
        <v>0.94117647059</v>
      </c>
    </row>
    <row r="26" spans="1:5" ht="12.75">
      <c r="A26" s="34" t="s">
        <v>248</v>
      </c>
      <c r="B26" s="28">
        <v>116</v>
      </c>
      <c r="C26" s="28">
        <v>39</v>
      </c>
      <c r="D26" s="28">
        <v>35</v>
      </c>
      <c r="E26" s="29">
        <v>0.89743589744</v>
      </c>
    </row>
    <row r="27" spans="1:5" ht="12.75">
      <c r="A27" s="34" t="s">
        <v>249</v>
      </c>
      <c r="B27" s="28">
        <v>468</v>
      </c>
      <c r="C27" s="28">
        <v>1835</v>
      </c>
      <c r="D27" s="28">
        <v>1832</v>
      </c>
      <c r="E27" s="29">
        <v>0.99836512262</v>
      </c>
    </row>
    <row r="28" spans="1:5" ht="12.75">
      <c r="A28" s="34" t="s">
        <v>231</v>
      </c>
      <c r="B28" s="28">
        <v>5</v>
      </c>
      <c r="C28" s="28">
        <v>7</v>
      </c>
      <c r="D28" s="28">
        <v>6</v>
      </c>
      <c r="E28" s="29">
        <v>0.85714285714</v>
      </c>
    </row>
    <row r="29" spans="1:5" ht="12.75">
      <c r="A29" s="34" t="s">
        <v>259</v>
      </c>
      <c r="B29" s="32">
        <v>0</v>
      </c>
      <c r="C29" s="28">
        <v>39</v>
      </c>
      <c r="D29" s="28">
        <v>39</v>
      </c>
      <c r="E29" s="29">
        <v>1</v>
      </c>
    </row>
    <row r="30" spans="1:5" ht="12.75">
      <c r="A30" s="34" t="s">
        <v>271</v>
      </c>
      <c r="B30" s="32">
        <v>0</v>
      </c>
      <c r="C30" s="32">
        <v>0</v>
      </c>
      <c r="D30" s="32">
        <v>0</v>
      </c>
      <c r="E30" s="33" t="s">
        <v>242</v>
      </c>
    </row>
    <row r="31" spans="1:5" ht="12.75">
      <c r="A31" s="34" t="s">
        <v>260</v>
      </c>
      <c r="B31" s="28">
        <v>56</v>
      </c>
      <c r="C31" s="28">
        <v>22</v>
      </c>
      <c r="D31" s="28">
        <v>23</v>
      </c>
      <c r="E31" s="29">
        <v>1.04545454545</v>
      </c>
    </row>
    <row r="32" spans="1:5" ht="12.75">
      <c r="A32" s="30" t="s">
        <v>115</v>
      </c>
      <c r="B32" s="28">
        <v>5619</v>
      </c>
      <c r="C32" s="28">
        <v>42032</v>
      </c>
      <c r="D32" s="28">
        <v>42032</v>
      </c>
      <c r="E32" s="29">
        <v>1</v>
      </c>
    </row>
    <row r="33" spans="1:5" ht="12.75">
      <c r="A33" s="34" t="s">
        <v>272</v>
      </c>
      <c r="B33" s="28">
        <v>3694</v>
      </c>
      <c r="C33" s="28">
        <v>39195</v>
      </c>
      <c r="D33" s="28">
        <v>39195</v>
      </c>
      <c r="E33" s="29">
        <v>1</v>
      </c>
    </row>
    <row r="34" spans="1:5" ht="12.75">
      <c r="A34" s="34" t="s">
        <v>261</v>
      </c>
      <c r="B34" s="28">
        <v>697</v>
      </c>
      <c r="C34" s="28">
        <v>1479</v>
      </c>
      <c r="D34" s="28">
        <v>1479</v>
      </c>
      <c r="E34" s="29">
        <v>1</v>
      </c>
    </row>
    <row r="35" spans="1:5" ht="12.75">
      <c r="A35" s="34" t="s">
        <v>262</v>
      </c>
      <c r="B35" s="28">
        <v>1228</v>
      </c>
      <c r="C35" s="28">
        <v>1358</v>
      </c>
      <c r="D35" s="28">
        <v>1358</v>
      </c>
      <c r="E35" s="29">
        <v>1</v>
      </c>
    </row>
    <row r="36" spans="1:5" ht="12.75">
      <c r="A36" s="30" t="s">
        <v>229</v>
      </c>
      <c r="B36" s="28">
        <v>571</v>
      </c>
      <c r="C36" s="28">
        <v>656</v>
      </c>
      <c r="D36" s="28">
        <v>644</v>
      </c>
      <c r="E36" s="29">
        <v>0.98170731707</v>
      </c>
    </row>
    <row r="37" spans="1:5" ht="12.75">
      <c r="A37" s="34" t="s">
        <v>250</v>
      </c>
      <c r="B37" s="28">
        <v>571</v>
      </c>
      <c r="C37" s="28">
        <v>656</v>
      </c>
      <c r="D37" s="28">
        <v>644</v>
      </c>
      <c r="E37" s="29">
        <v>0.98170731707</v>
      </c>
    </row>
  </sheetData>
  <sheetProtection/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8.57421875" style="0" customWidth="1"/>
    <col min="2" max="2" width="29.421875" style="0" customWidth="1"/>
    <col min="3" max="3" width="29.7109375" style="0" customWidth="1"/>
    <col min="4" max="4" width="32.00390625" style="0" customWidth="1"/>
    <col min="5" max="6" width="24.57421875" style="0" customWidth="1"/>
  </cols>
  <sheetData>
    <row r="1" spans="1:2" ht="23.25">
      <c r="A1" s="4" t="s">
        <v>157</v>
      </c>
      <c r="B1" s="4"/>
    </row>
    <row r="2" spans="1:2" ht="13.5" thickBot="1">
      <c r="A2" s="2"/>
      <c r="B2" s="6"/>
    </row>
    <row r="3" spans="1:2" ht="13.5" thickBot="1">
      <c r="A3" s="3" t="s">
        <v>19</v>
      </c>
      <c r="B3" s="9" t="s">
        <v>7</v>
      </c>
    </row>
    <row r="4" spans="1:5" ht="13.5" thickBot="1">
      <c r="A4" s="3" t="s">
        <v>244</v>
      </c>
      <c r="B4" s="9" t="s">
        <v>7</v>
      </c>
      <c r="C4" s="2"/>
      <c r="D4" s="2"/>
      <c r="E4" s="2"/>
    </row>
    <row r="5" spans="1:5" ht="12.75">
      <c r="A5" s="3" t="s">
        <v>245</v>
      </c>
      <c r="B5" s="9" t="s">
        <v>7</v>
      </c>
      <c r="C5" s="2"/>
      <c r="D5" s="2"/>
      <c r="E5" s="2"/>
    </row>
    <row r="6" spans="1:5" ht="12.75">
      <c r="A6" s="2"/>
      <c r="B6" s="6"/>
      <c r="C6" s="2"/>
      <c r="D6" s="2"/>
      <c r="E6" s="2"/>
    </row>
    <row r="7" spans="1:5" ht="12.75">
      <c r="A7" s="5" t="s">
        <v>66</v>
      </c>
      <c r="B7" s="7" t="s">
        <v>256</v>
      </c>
      <c r="C7" s="2"/>
      <c r="D7" s="2"/>
      <c r="E7" s="2"/>
    </row>
    <row r="8" spans="1:5" ht="12.75">
      <c r="A8" s="5" t="s">
        <v>67</v>
      </c>
      <c r="B8" s="7" t="s">
        <v>167</v>
      </c>
      <c r="C8" s="2"/>
      <c r="D8" s="2"/>
      <c r="E8" s="2"/>
    </row>
    <row r="9" spans="1:5" ht="12.75">
      <c r="A9" s="5" t="s">
        <v>68</v>
      </c>
      <c r="B9" s="7" t="s">
        <v>74</v>
      </c>
      <c r="C9" s="2"/>
      <c r="D9" s="2"/>
      <c r="E9" s="2"/>
    </row>
    <row r="10" spans="1:5" ht="12.75">
      <c r="A10" s="5" t="s">
        <v>240</v>
      </c>
      <c r="B10" s="7" t="s">
        <v>265</v>
      </c>
      <c r="C10" s="2"/>
      <c r="D10" s="2"/>
      <c r="E10" s="2"/>
    </row>
    <row r="11" spans="1:5" ht="12.75">
      <c r="A11" s="5" t="s">
        <v>244</v>
      </c>
      <c r="B11" s="7" t="s">
        <v>246</v>
      </c>
      <c r="C11" s="2"/>
      <c r="D11" s="2"/>
      <c r="E11" s="2"/>
    </row>
    <row r="12" spans="1:5" ht="12.75">
      <c r="A12" s="5" t="s">
        <v>70</v>
      </c>
      <c r="B12" s="7" t="s">
        <v>241</v>
      </c>
      <c r="C12" s="2"/>
      <c r="D12" s="2"/>
      <c r="E12" s="2"/>
    </row>
    <row r="13" spans="1:5" ht="12.75">
      <c r="A13" s="2"/>
      <c r="B13" s="6"/>
      <c r="C13" s="2"/>
      <c r="D13" s="2"/>
      <c r="E13" s="2"/>
    </row>
    <row r="14" spans="1:6" ht="12.75">
      <c r="A14" s="22" t="s">
        <v>244</v>
      </c>
      <c r="B14" s="23" t="s">
        <v>28</v>
      </c>
      <c r="C14" s="23" t="s">
        <v>31</v>
      </c>
      <c r="D14" s="23" t="s">
        <v>32</v>
      </c>
      <c r="E14" s="23" t="s">
        <v>77</v>
      </c>
      <c r="F14" s="6"/>
    </row>
    <row r="15" spans="1:5" ht="12.75">
      <c r="A15" s="24" t="s">
        <v>218</v>
      </c>
      <c r="B15" s="25">
        <v>201849</v>
      </c>
      <c r="C15" s="25">
        <v>158664</v>
      </c>
      <c r="D15" s="25">
        <v>158656</v>
      </c>
      <c r="E15" s="26">
        <v>0.99994957898</v>
      </c>
    </row>
    <row r="16" spans="1:5" ht="12.75">
      <c r="A16" s="30" t="s">
        <v>232</v>
      </c>
      <c r="B16" s="28">
        <v>32287</v>
      </c>
      <c r="C16" s="28">
        <v>36854</v>
      </c>
      <c r="D16" s="28">
        <v>36846</v>
      </c>
      <c r="E16" s="29">
        <v>0.99978292723</v>
      </c>
    </row>
    <row r="17" spans="1:5" ht="12.75">
      <c r="A17" s="34" t="s">
        <v>204</v>
      </c>
      <c r="B17" s="28">
        <v>99</v>
      </c>
      <c r="C17" s="28">
        <v>579</v>
      </c>
      <c r="D17" s="28">
        <v>579</v>
      </c>
      <c r="E17" s="29">
        <v>1</v>
      </c>
    </row>
    <row r="18" spans="1:5" ht="12.75">
      <c r="A18" s="34" t="s">
        <v>207</v>
      </c>
      <c r="B18" s="32">
        <v>0</v>
      </c>
      <c r="C18" s="28">
        <v>223</v>
      </c>
      <c r="D18" s="28">
        <v>223</v>
      </c>
      <c r="E18" s="29">
        <v>1</v>
      </c>
    </row>
    <row r="19" spans="1:5" ht="12.75">
      <c r="A19" s="34" t="s">
        <v>133</v>
      </c>
      <c r="B19" s="28">
        <v>32188</v>
      </c>
      <c r="C19" s="28">
        <v>34378</v>
      </c>
      <c r="D19" s="28">
        <v>34370</v>
      </c>
      <c r="E19" s="29">
        <v>0.99976729304</v>
      </c>
    </row>
    <row r="20" spans="1:5" ht="12.75">
      <c r="A20" s="34" t="s">
        <v>134</v>
      </c>
      <c r="B20" s="32">
        <v>0</v>
      </c>
      <c r="C20" s="28">
        <v>1674</v>
      </c>
      <c r="D20" s="28">
        <v>1674</v>
      </c>
      <c r="E20" s="29">
        <v>1</v>
      </c>
    </row>
    <row r="21" spans="1:5" ht="12.75">
      <c r="A21" s="146" t="s">
        <v>118</v>
      </c>
      <c r="B21" s="140">
        <v>83</v>
      </c>
      <c r="C21" s="140">
        <v>132</v>
      </c>
      <c r="D21" s="140">
        <v>132</v>
      </c>
      <c r="E21" s="141">
        <v>1</v>
      </c>
    </row>
    <row r="22" spans="1:5" ht="12.75">
      <c r="A22" s="145" t="s">
        <v>266</v>
      </c>
      <c r="B22" s="140">
        <v>83</v>
      </c>
      <c r="C22" s="140">
        <v>132</v>
      </c>
      <c r="D22" s="140">
        <v>132</v>
      </c>
      <c r="E22" s="141">
        <v>1</v>
      </c>
    </row>
    <row r="23" spans="1:5" ht="12.75">
      <c r="A23" s="146" t="s">
        <v>119</v>
      </c>
      <c r="B23" s="140">
        <v>169479</v>
      </c>
      <c r="C23" s="140">
        <v>121678</v>
      </c>
      <c r="D23" s="140">
        <v>121678</v>
      </c>
      <c r="E23" s="141">
        <v>1</v>
      </c>
    </row>
    <row r="24" spans="1:5" ht="12.75">
      <c r="A24" s="145" t="s">
        <v>267</v>
      </c>
      <c r="B24" s="140">
        <v>1544</v>
      </c>
      <c r="C24" s="143">
        <v>0</v>
      </c>
      <c r="D24" s="143">
        <v>0</v>
      </c>
      <c r="E24" s="144" t="s">
        <v>242</v>
      </c>
    </row>
    <row r="25" spans="1:5" ht="12.75">
      <c r="A25" s="145" t="s">
        <v>268</v>
      </c>
      <c r="B25" s="140">
        <v>167802</v>
      </c>
      <c r="C25" s="140">
        <v>117818</v>
      </c>
      <c r="D25" s="140">
        <v>117818</v>
      </c>
      <c r="E25" s="141">
        <v>1</v>
      </c>
    </row>
    <row r="26" spans="1:5" ht="12.75">
      <c r="A26" s="145" t="s">
        <v>269</v>
      </c>
      <c r="B26" s="143">
        <v>0</v>
      </c>
      <c r="C26" s="140">
        <v>3808</v>
      </c>
      <c r="D26" s="140">
        <v>3808</v>
      </c>
      <c r="E26" s="141">
        <v>1</v>
      </c>
    </row>
    <row r="27" spans="1:5" ht="12.75">
      <c r="A27" s="145" t="s">
        <v>258</v>
      </c>
      <c r="B27" s="140">
        <v>133</v>
      </c>
      <c r="C27" s="140">
        <v>52</v>
      </c>
      <c r="D27" s="140">
        <v>52</v>
      </c>
      <c r="E27" s="141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B1">
      <selection activeCell="C21" sqref="C21"/>
    </sheetView>
  </sheetViews>
  <sheetFormatPr defaultColWidth="9.140625" defaultRowHeight="12.75"/>
  <cols>
    <col min="1" max="1" width="7.00390625" style="44" hidden="1" customWidth="1"/>
    <col min="2" max="2" width="7.140625" style="44" customWidth="1"/>
    <col min="3" max="3" width="101.140625" style="44" customWidth="1"/>
    <col min="4" max="4" width="19.57421875" style="44" customWidth="1"/>
    <col min="5" max="5" width="19.00390625" style="44" customWidth="1"/>
    <col min="6" max="6" width="17.57421875" style="44" customWidth="1"/>
    <col min="7" max="7" width="18.28125" style="44" customWidth="1"/>
    <col min="8" max="16384" width="9.140625" style="44" customWidth="1"/>
  </cols>
  <sheetData>
    <row r="1" spans="1:14" s="41" customFormat="1" ht="12.75">
      <c r="A1" s="151" t="s">
        <v>81</v>
      </c>
      <c r="B1" s="152"/>
      <c r="C1" s="153"/>
      <c r="D1" s="37"/>
      <c r="E1" s="37"/>
      <c r="F1" s="37"/>
      <c r="G1" s="38" t="s">
        <v>82</v>
      </c>
      <c r="H1" s="39"/>
      <c r="I1" s="37"/>
      <c r="J1" s="37"/>
      <c r="K1" s="37"/>
      <c r="L1" s="37"/>
      <c r="M1" s="40"/>
      <c r="N1" s="37"/>
    </row>
    <row r="2" spans="1:14" ht="12.75">
      <c r="A2" s="154">
        <v>40249</v>
      </c>
      <c r="B2" s="152">
        <f ca="1">TODAY()</f>
        <v>40249</v>
      </c>
      <c r="C2" s="153"/>
      <c r="D2" s="37"/>
      <c r="E2" s="37"/>
      <c r="F2" s="37"/>
      <c r="G2" s="38" t="s">
        <v>83</v>
      </c>
      <c r="H2" s="39"/>
      <c r="I2" s="37"/>
      <c r="J2" s="37"/>
      <c r="K2" s="37"/>
      <c r="L2" s="37"/>
      <c r="M2" s="42"/>
      <c r="N2" s="43"/>
    </row>
    <row r="3" spans="1:14" ht="12.75">
      <c r="A3" s="45"/>
      <c r="B3" s="155" t="s">
        <v>254</v>
      </c>
      <c r="C3" s="156"/>
      <c r="D3" s="156"/>
      <c r="E3" s="156"/>
      <c r="F3" s="156"/>
      <c r="G3" s="156"/>
      <c r="H3" s="46"/>
      <c r="I3" s="46"/>
      <c r="J3" s="46"/>
      <c r="K3" s="46"/>
      <c r="L3" s="46"/>
      <c r="M3" s="46"/>
      <c r="N3" s="43"/>
    </row>
    <row r="4" spans="1:14" ht="12.75">
      <c r="A4" s="45"/>
      <c r="B4" s="149" t="s">
        <v>233</v>
      </c>
      <c r="C4" s="150"/>
      <c r="D4" s="150"/>
      <c r="E4" s="150"/>
      <c r="F4" s="150"/>
      <c r="G4" s="150"/>
      <c r="H4" s="45"/>
      <c r="I4" s="43"/>
      <c r="J4" s="43"/>
      <c r="K4" s="43"/>
      <c r="L4" s="43"/>
      <c r="M4" s="47"/>
      <c r="N4" s="43"/>
    </row>
    <row r="5" spans="1:14" ht="12.75">
      <c r="A5" s="45"/>
      <c r="B5" s="45"/>
      <c r="C5" s="48"/>
      <c r="D5" s="49"/>
      <c r="E5" s="43"/>
      <c r="F5" s="43"/>
      <c r="G5" s="47"/>
      <c r="H5" s="50"/>
      <c r="I5" s="43"/>
      <c r="J5" s="43"/>
      <c r="K5" s="43"/>
      <c r="L5" s="43"/>
      <c r="M5" s="47"/>
      <c r="N5" s="43"/>
    </row>
    <row r="6" spans="1:14" ht="12.75">
      <c r="A6" s="45"/>
      <c r="B6" s="45"/>
      <c r="C6" s="48" t="s">
        <v>194</v>
      </c>
      <c r="D6" s="157" t="s">
        <v>273</v>
      </c>
      <c r="E6" s="158"/>
      <c r="F6" s="158"/>
      <c r="G6" s="158"/>
      <c r="H6" s="158"/>
      <c r="I6" s="43"/>
      <c r="J6" s="43"/>
      <c r="K6" s="43"/>
      <c r="L6" s="43"/>
      <c r="M6" s="47"/>
      <c r="N6" s="43"/>
    </row>
    <row r="7" spans="1:14" ht="12.75">
      <c r="A7" s="45"/>
      <c r="B7" s="45"/>
      <c r="C7" s="51"/>
      <c r="D7" s="51"/>
      <c r="E7" s="43"/>
      <c r="F7" s="43"/>
      <c r="G7" s="47"/>
      <c r="H7" s="45"/>
      <c r="I7" s="43"/>
      <c r="J7" s="43"/>
      <c r="K7" s="43"/>
      <c r="L7" s="43"/>
      <c r="M7" s="47"/>
      <c r="N7" s="43"/>
    </row>
    <row r="8" spans="1:14" ht="13.5" thickBot="1">
      <c r="A8" s="45"/>
      <c r="B8" s="45"/>
      <c r="C8" s="48"/>
      <c r="D8" s="43"/>
      <c r="E8" s="43"/>
      <c r="F8" s="43"/>
      <c r="G8" s="47"/>
      <c r="H8" s="45"/>
      <c r="I8" s="43"/>
      <c r="J8" s="43"/>
      <c r="K8" s="43"/>
      <c r="L8" s="43"/>
      <c r="M8" s="47"/>
      <c r="N8" s="43"/>
    </row>
    <row r="9" spans="1:14" ht="26.25" thickBot="1">
      <c r="A9" s="52"/>
      <c r="B9" s="53"/>
      <c r="C9" s="54" t="s">
        <v>178</v>
      </c>
      <c r="D9" s="55" t="s">
        <v>252</v>
      </c>
      <c r="E9" s="55" t="s">
        <v>253</v>
      </c>
      <c r="F9" s="56" t="s">
        <v>177</v>
      </c>
      <c r="G9" s="57" t="s">
        <v>77</v>
      </c>
      <c r="H9" s="58"/>
      <c r="I9" s="59"/>
      <c r="J9" s="60"/>
      <c r="K9" s="60"/>
      <c r="L9" s="60"/>
      <c r="M9" s="61"/>
      <c r="N9" s="58"/>
    </row>
    <row r="10" spans="1:14" ht="13.5" thickBot="1">
      <c r="A10" s="16"/>
      <c r="B10" s="10" t="s">
        <v>179</v>
      </c>
      <c r="C10" s="11" t="s">
        <v>180</v>
      </c>
      <c r="D10" s="20">
        <f>D12+D13+D20</f>
        <v>267538</v>
      </c>
      <c r="E10" s="20">
        <f>E12+E13+E20</f>
        <v>198032</v>
      </c>
      <c r="F10" s="20">
        <f>F12+F13+F20</f>
        <v>189063</v>
      </c>
      <c r="G10" s="62">
        <f>IF(E10&lt;&gt;0,100*(F10/E10),0)</f>
        <v>95.4709339904662</v>
      </c>
      <c r="H10" s="63"/>
      <c r="I10" s="64"/>
      <c r="J10" s="60"/>
      <c r="K10" s="60"/>
      <c r="L10" s="60"/>
      <c r="M10" s="61"/>
      <c r="N10" s="58"/>
    </row>
    <row r="11" spans="1:14" ht="12.75">
      <c r="A11" s="65"/>
      <c r="B11" s="66"/>
      <c r="C11" s="67"/>
      <c r="D11" s="67"/>
      <c r="E11" s="67"/>
      <c r="F11" s="67"/>
      <c r="G11" s="68"/>
      <c r="H11" s="69"/>
      <c r="I11" s="70"/>
      <c r="J11" s="70"/>
      <c r="K11" s="70"/>
      <c r="L11" s="70"/>
      <c r="M11" s="71"/>
      <c r="N11" s="43"/>
    </row>
    <row r="12" spans="1:14" ht="12.75">
      <c r="A12" s="72" t="s">
        <v>202</v>
      </c>
      <c r="B12" s="138" t="s">
        <v>93</v>
      </c>
      <c r="C12" s="73" t="s">
        <v>94</v>
      </c>
      <c r="D12" s="74" t="str">
        <f>IF(ISERROR(MATCH($A12,P!$A$1:$A$984,0)),"0",INDEX(P!C$1:C$984,MATCH($A12,P!$A$1:$A$984,0)))</f>
        <v>0</v>
      </c>
      <c r="E12" s="74" t="str">
        <f>IF(ISERROR(MATCH($A12,P!$A$1:$A$984,0)),"0",INDEX(P!D$1:D$984,MATCH($A12,P!$A$1:$A$984,0)))</f>
        <v>0</v>
      </c>
      <c r="F12" s="74" t="str">
        <f>IF(ISERROR(MATCH($A12,P!$A$1:$A$984,0)),"0",INDEX(P!E$1:E$984,MATCH($A12,P!$A$1:$A$984,0)))</f>
        <v>0</v>
      </c>
      <c r="G12" s="75">
        <f>IF(ISERROR(F12/E12),0,100*(F12/E12))</f>
        <v>0</v>
      </c>
      <c r="H12" s="70"/>
      <c r="I12" s="70"/>
      <c r="J12" s="76"/>
      <c r="K12" s="76"/>
      <c r="L12" s="76"/>
      <c r="M12" s="77"/>
      <c r="N12" s="70"/>
    </row>
    <row r="13" spans="1:14" s="86" customFormat="1" ht="12.75">
      <c r="A13" s="78"/>
      <c r="B13" s="139" t="s">
        <v>95</v>
      </c>
      <c r="C13" s="79" t="s">
        <v>84</v>
      </c>
      <c r="D13" s="80">
        <f>D14+D15+D16+D17+D18+D19</f>
        <v>130736</v>
      </c>
      <c r="E13" s="80">
        <f>E14+E15+E16+E17+E18+E19</f>
        <v>130736</v>
      </c>
      <c r="F13" s="80">
        <f>F14+F15+F16+F17+F18+F19</f>
        <v>136763</v>
      </c>
      <c r="G13" s="81">
        <f>IF(E13&lt;&gt;0,100*(F13/E13),0)</f>
        <v>104.6100538489781</v>
      </c>
      <c r="H13" s="70"/>
      <c r="I13" s="70"/>
      <c r="J13" s="82"/>
      <c r="K13" s="83"/>
      <c r="L13" s="83"/>
      <c r="M13" s="84"/>
      <c r="N13" s="85"/>
    </row>
    <row r="14" spans="1:14" s="86" customFormat="1" ht="12.75">
      <c r="A14" s="87" t="s">
        <v>86</v>
      </c>
      <c r="B14" s="88" t="s">
        <v>96</v>
      </c>
      <c r="C14" s="89" t="s">
        <v>97</v>
      </c>
      <c r="D14" s="90">
        <f>IF(ISERROR(MATCH($A14,P!$A$1:$A$984,0)),"0",INDEX(P!C$1:C$984,MATCH($A14,P!$A$1:$A$984,0)))</f>
        <v>127712</v>
      </c>
      <c r="E14" s="90">
        <f>IF(ISERROR(MATCH($A14,P!$A$1:$A$984,0)),"0",INDEX(P!D$1:D$984,MATCH($A14,P!$A$1:$A$984,0)))</f>
        <v>128112</v>
      </c>
      <c r="F14" s="90">
        <f>IF(ISERROR(MATCH($A14,P!$A$1:$A$984,0)),"0",INDEX(P!E$1:E$984,MATCH($A14,P!$A$1:$A$984,0)))</f>
        <v>133237</v>
      </c>
      <c r="G14" s="91">
        <f aca="true" t="shared" si="0" ref="G14:G24">IF(ISERROR(F14/E14),0,100*(F14/E14))</f>
        <v>104.000405894842</v>
      </c>
      <c r="H14" s="92"/>
      <c r="I14" s="92"/>
      <c r="J14" s="93"/>
      <c r="K14" s="93"/>
      <c r="L14" s="93"/>
      <c r="M14" s="94"/>
      <c r="N14" s="92"/>
    </row>
    <row r="15" spans="1:14" s="86" customFormat="1" ht="12.75">
      <c r="A15" s="87" t="s">
        <v>87</v>
      </c>
      <c r="B15" s="88" t="s">
        <v>98</v>
      </c>
      <c r="C15" s="89" t="s">
        <v>212</v>
      </c>
      <c r="D15" s="90">
        <f>IF(ISERROR(MATCH($A15,P!$A$1:$A$984,0)),"0",INDEX(P!C$1:C$984,MATCH($A15,P!$A$1:$A$984,0)))</f>
        <v>3017</v>
      </c>
      <c r="E15" s="90">
        <f>IF(ISERROR(MATCH($A15,P!$A$1:$A$984,0)),"0",INDEX(P!D$1:D$984,MATCH($A15,P!$A$1:$A$984,0)))</f>
        <v>2618</v>
      </c>
      <c r="F15" s="90">
        <f>IF(ISERROR(MATCH($A15,P!$A$1:$A$984,0)),"0",INDEX(P!E$1:E$984,MATCH($A15,P!$A$1:$A$984,0)))</f>
        <v>3075</v>
      </c>
      <c r="G15" s="91">
        <f t="shared" si="0"/>
        <v>117.45607333842626</v>
      </c>
      <c r="H15" s="92"/>
      <c r="I15" s="92"/>
      <c r="J15" s="93"/>
      <c r="K15" s="93"/>
      <c r="L15" s="93"/>
      <c r="M15" s="94"/>
      <c r="N15" s="92"/>
    </row>
    <row r="16" spans="1:14" s="86" customFormat="1" ht="12.75">
      <c r="A16" s="87" t="s">
        <v>88</v>
      </c>
      <c r="B16" s="88" t="s">
        <v>99</v>
      </c>
      <c r="C16" s="89" t="s">
        <v>89</v>
      </c>
      <c r="D16" s="90">
        <f>IF(ISERROR(MATCH($A16,P!$A$1:$A$984,0)),"0",INDEX(P!C$1:C$984,MATCH($A16,P!$A$1:$A$984,0)))</f>
        <v>0</v>
      </c>
      <c r="E16" s="90">
        <f>IF(ISERROR(MATCH($A16,P!$A$1:$A$984,0)),"0",INDEX(P!D$1:D$984,MATCH($A16,P!$A$1:$A$984,0)))</f>
        <v>0</v>
      </c>
      <c r="F16" s="90">
        <f>IF(ISERROR(MATCH($A16,P!$A$1:$A$984,0)),"0",INDEX(P!E$1:E$984,MATCH($A16,P!$A$1:$A$984,0)))</f>
        <v>1</v>
      </c>
      <c r="G16" s="91">
        <f t="shared" si="0"/>
        <v>0</v>
      </c>
      <c r="H16" s="92"/>
      <c r="I16" s="92"/>
      <c r="J16" s="93"/>
      <c r="K16" s="93"/>
      <c r="L16" s="93"/>
      <c r="M16" s="94"/>
      <c r="N16" s="92"/>
    </row>
    <row r="17" spans="1:13" s="86" customFormat="1" ht="12.75">
      <c r="A17" s="87" t="s">
        <v>90</v>
      </c>
      <c r="B17" s="88" t="s">
        <v>100</v>
      </c>
      <c r="C17" s="89" t="s">
        <v>215</v>
      </c>
      <c r="D17" s="90" t="str">
        <f>IF(ISERROR(MATCH($A17,P!$A$1:$A$984,0)),"0",INDEX(P!C$1:C$984,MATCH($A17,P!$A$1:$A$984,0)))</f>
        <v>0</v>
      </c>
      <c r="E17" s="90" t="str">
        <f>IF(ISERROR(MATCH($A17,P!$A$1:$A$984,0)),"0",INDEX(P!D$1:D$984,MATCH($A17,P!$A$1:$A$984,0)))</f>
        <v>0</v>
      </c>
      <c r="F17" s="90" t="str">
        <f>IF(ISERROR(MATCH($A17,P!$A$1:$A$984,0)),"0",INDEX(P!E$1:E$984,MATCH($A17,P!$A$1:$A$984,0)))</f>
        <v>0</v>
      </c>
      <c r="G17" s="91">
        <f t="shared" si="0"/>
        <v>0</v>
      </c>
      <c r="H17" s="92"/>
      <c r="I17" s="92"/>
      <c r="J17" s="82"/>
      <c r="K17" s="83"/>
      <c r="L17" s="83"/>
      <c r="M17" s="84"/>
    </row>
    <row r="18" spans="1:13" s="86" customFormat="1" ht="12.75">
      <c r="A18" s="87" t="s">
        <v>203</v>
      </c>
      <c r="B18" s="88" t="s">
        <v>101</v>
      </c>
      <c r="C18" s="89" t="s">
        <v>216</v>
      </c>
      <c r="D18" s="90" t="str">
        <f>IF(ISERROR(MATCH($A18,P!$A$1:$A$984,0)),"0",INDEX(P!C$1:C$984,MATCH($A18,P!$A$1:$A$984,0)))</f>
        <v>0</v>
      </c>
      <c r="E18" s="90" t="str">
        <f>IF(ISERROR(MATCH($A18,P!$A$1:$A$984,0)),"0",INDEX(P!D$1:D$984,MATCH($A18,P!$A$1:$A$984,0)))</f>
        <v>0</v>
      </c>
      <c r="F18" s="90" t="str">
        <f>IF(ISERROR(MATCH($A18,P!$A$1:$A$984,0)),"0",INDEX(P!E$1:E$984,MATCH($A18,P!$A$1:$A$984,0)))</f>
        <v>0</v>
      </c>
      <c r="G18" s="91">
        <f t="shared" si="0"/>
        <v>0</v>
      </c>
      <c r="H18" s="92"/>
      <c r="I18" s="92"/>
      <c r="J18" s="93"/>
      <c r="K18" s="93"/>
      <c r="L18" s="93"/>
      <c r="M18" s="94"/>
    </row>
    <row r="19" spans="1:13" s="86" customFormat="1" ht="12.75">
      <c r="A19" s="87" t="s">
        <v>91</v>
      </c>
      <c r="B19" s="88" t="s">
        <v>102</v>
      </c>
      <c r="C19" s="89" t="s">
        <v>92</v>
      </c>
      <c r="D19" s="90">
        <f>IF(ISERROR(MATCH($A19,P!$A$1:$A$984,0)),"0",INDEX(P!C$1:C$984,MATCH($A19,P!$A$1:$A$984,0)))</f>
        <v>7</v>
      </c>
      <c r="E19" s="90">
        <f>IF(ISERROR(MATCH($A19,P!$A$1:$A$984,0)),"0",INDEX(P!D$1:D$984,MATCH($A19,P!$A$1:$A$984,0)))</f>
        <v>6</v>
      </c>
      <c r="F19" s="90">
        <f>IF(ISERROR(MATCH($A19,P!$A$1:$A$984,0)),"0",INDEX(P!E$1:E$984,MATCH($A19,P!$A$1:$A$984,0)))</f>
        <v>450</v>
      </c>
      <c r="G19" s="91">
        <f t="shared" si="0"/>
        <v>7500</v>
      </c>
      <c r="H19" s="92"/>
      <c r="I19" s="92"/>
      <c r="J19" s="93"/>
      <c r="K19" s="93"/>
      <c r="L19" s="93"/>
      <c r="M19" s="94"/>
    </row>
    <row r="20" spans="1:13" s="86" customFormat="1" ht="12.75">
      <c r="A20" s="78"/>
      <c r="B20" s="139" t="s">
        <v>103</v>
      </c>
      <c r="C20" s="79" t="s">
        <v>85</v>
      </c>
      <c r="D20" s="80">
        <f>D21+D22+D23+D24</f>
        <v>136802</v>
      </c>
      <c r="E20" s="80">
        <f>E21+E22+E23+E24</f>
        <v>67296</v>
      </c>
      <c r="F20" s="80">
        <f>F21+F22+F23+F24</f>
        <v>52300</v>
      </c>
      <c r="G20" s="81">
        <f>IF(E20&lt;&gt;0,100*(F20/E20),0)</f>
        <v>77.71635758440323</v>
      </c>
      <c r="H20" s="70"/>
      <c r="I20" s="70"/>
      <c r="J20" s="93"/>
      <c r="K20" s="93"/>
      <c r="L20" s="93"/>
      <c r="M20" s="94"/>
    </row>
    <row r="21" spans="1:13" s="86" customFormat="1" ht="12.75">
      <c r="A21" s="87" t="s">
        <v>123</v>
      </c>
      <c r="B21" s="88" t="s">
        <v>96</v>
      </c>
      <c r="C21" s="95" t="s">
        <v>127</v>
      </c>
      <c r="D21" s="90" t="str">
        <f>IF(ISERROR(MATCH($A21,P!$A$1:$A$984,0)),"0",INDEX(P!C$1:C$984,MATCH($A21,P!$A$1:$A$984,0)))</f>
        <v>0</v>
      </c>
      <c r="E21" s="90" t="str">
        <f>IF(ISERROR(MATCH($A21,P!$A$1:$A$984,0)),"0",INDEX(P!D$1:D$984,MATCH($A21,P!$A$1:$A$984,0)))</f>
        <v>0</v>
      </c>
      <c r="F21" s="90" t="str">
        <f>IF(ISERROR(MATCH($A21,P!$A$1:$A$984,0)),"0",INDEX(P!E$1:E$984,MATCH($A21,P!$A$1:$A$984,0)))</f>
        <v>0</v>
      </c>
      <c r="G21" s="91">
        <f t="shared" si="0"/>
        <v>0</v>
      </c>
      <c r="H21" s="92"/>
      <c r="I21" s="92"/>
      <c r="J21" s="93"/>
      <c r="K21" s="93"/>
      <c r="L21" s="93"/>
      <c r="M21" s="94"/>
    </row>
    <row r="22" spans="1:13" s="86" customFormat="1" ht="12.75">
      <c r="A22" s="87" t="s">
        <v>125</v>
      </c>
      <c r="B22" s="88" t="s">
        <v>98</v>
      </c>
      <c r="C22" s="95" t="s">
        <v>128</v>
      </c>
      <c r="D22" s="90" t="str">
        <f>IF(ISERROR(MATCH($A22,P!$A$1:$A$984,0)),"0",INDEX(P!C$1:C$984,MATCH($A22,P!$A$1:$A$984,0)))</f>
        <v>0</v>
      </c>
      <c r="E22" s="90" t="str">
        <f>IF(ISERROR(MATCH($A22,P!$A$1:$A$984,0)),"0",INDEX(P!D$1:D$984,MATCH($A22,P!$A$1:$A$984,0)))</f>
        <v>0</v>
      </c>
      <c r="F22" s="90" t="str">
        <f>IF(ISERROR(MATCH($A22,P!$A$1:$A$984,0)),"0",INDEX(P!E$1:E$984,MATCH($A22,P!$A$1:$A$984,0)))</f>
        <v>0</v>
      </c>
      <c r="G22" s="91">
        <f t="shared" si="0"/>
        <v>0</v>
      </c>
      <c r="H22" s="92"/>
      <c r="I22" s="92"/>
      <c r="J22" s="93"/>
      <c r="K22" s="93"/>
      <c r="L22" s="93"/>
      <c r="M22" s="94"/>
    </row>
    <row r="23" spans="1:13" s="86" customFormat="1" ht="12.75">
      <c r="A23" s="87" t="s">
        <v>126</v>
      </c>
      <c r="B23" s="88" t="s">
        <v>99</v>
      </c>
      <c r="C23" s="96" t="s">
        <v>129</v>
      </c>
      <c r="D23" s="90" t="str">
        <f>IF(ISERROR(MATCH($A23,P!$A$1:$A$984,0)),"0",INDEX(P!C$1:C$984,MATCH($A23,P!$A$1:$A$984,0)))</f>
        <v>0</v>
      </c>
      <c r="E23" s="90" t="str">
        <f>IF(ISERROR(MATCH($A23,P!$A$1:$A$984,0)),"0",INDEX(P!D$1:D$984,MATCH($A23,P!$A$1:$A$984,0)))</f>
        <v>0</v>
      </c>
      <c r="F23" s="90" t="str">
        <f>IF(ISERROR(MATCH($A23,P!$A$1:$A$984,0)),"0",INDEX(P!E$1:E$984,MATCH($A23,P!$A$1:$A$984,0)))</f>
        <v>0</v>
      </c>
      <c r="G23" s="91">
        <f t="shared" si="0"/>
        <v>0</v>
      </c>
      <c r="H23" s="92"/>
      <c r="I23" s="92"/>
      <c r="J23" s="93"/>
      <c r="K23" s="93"/>
      <c r="L23" s="93"/>
      <c r="M23" s="94"/>
    </row>
    <row r="24" spans="1:13" s="86" customFormat="1" ht="13.5" thickBot="1">
      <c r="A24" s="87" t="s">
        <v>124</v>
      </c>
      <c r="B24" s="88" t="s">
        <v>100</v>
      </c>
      <c r="C24" s="97" t="s">
        <v>130</v>
      </c>
      <c r="D24" s="90">
        <f>IF(ISERROR(MATCH($A24,P!$A$1:$A$984,0)),"0",INDEX(P!C$1:C$984,MATCH($A24,P!$A$1:$A$984,0)))</f>
        <v>136802</v>
      </c>
      <c r="E24" s="90">
        <f>IF(ISERROR(MATCH($A24,P!$A$1:$A$984,0)),"0",INDEX(P!D$1:D$984,MATCH($A24,P!$A$1:$A$984,0)))</f>
        <v>67296</v>
      </c>
      <c r="F24" s="90">
        <f>IF(ISERROR(MATCH($A24,P!$A$1:$A$984,0)),"0",INDEX(P!E$1:E$984,MATCH($A24,P!$A$1:$A$984,0)))</f>
        <v>52300</v>
      </c>
      <c r="G24" s="91">
        <f t="shared" si="0"/>
        <v>77.71635758440323</v>
      </c>
      <c r="H24" s="92"/>
      <c r="I24" s="92"/>
      <c r="J24" s="93"/>
      <c r="K24" s="93"/>
      <c r="L24" s="93"/>
      <c r="M24" s="94"/>
    </row>
    <row r="25" spans="1:13" ht="13.5" thickBot="1">
      <c r="A25" s="17"/>
      <c r="B25" s="12" t="s">
        <v>181</v>
      </c>
      <c r="C25" s="13" t="s">
        <v>182</v>
      </c>
      <c r="D25" s="98">
        <f>D27+D43</f>
        <v>268831</v>
      </c>
      <c r="E25" s="98">
        <f>E27+E43</f>
        <v>272612</v>
      </c>
      <c r="F25" s="98">
        <f>F27+F43</f>
        <v>272331</v>
      </c>
      <c r="G25" s="99">
        <f>IF(E25&lt;&gt;0,100*(F25/E25),0)</f>
        <v>99.89692309949673</v>
      </c>
      <c r="H25" s="100"/>
      <c r="I25" s="101"/>
      <c r="J25" s="76"/>
      <c r="K25" s="76"/>
      <c r="L25" s="76"/>
      <c r="M25" s="77"/>
    </row>
    <row r="26" spans="1:13" s="86" customFormat="1" ht="12.75">
      <c r="A26" s="102"/>
      <c r="B26" s="103"/>
      <c r="C26" s="104"/>
      <c r="D26" s="105"/>
      <c r="E26" s="105"/>
      <c r="F26" s="105"/>
      <c r="G26" s="106"/>
      <c r="H26" s="92"/>
      <c r="I26" s="92"/>
      <c r="J26" s="93"/>
      <c r="K26" s="93"/>
      <c r="L26" s="93"/>
      <c r="M26" s="94"/>
    </row>
    <row r="27" spans="1:13" s="86" customFormat="1" ht="12.75">
      <c r="A27" s="107"/>
      <c r="B27" s="138" t="s">
        <v>93</v>
      </c>
      <c r="C27" s="108" t="s">
        <v>104</v>
      </c>
      <c r="D27" s="80">
        <f>D28+D29+D30+D31+D42</f>
        <v>63720</v>
      </c>
      <c r="E27" s="80">
        <f>E28+E29+E30+E31+E42</f>
        <v>109613</v>
      </c>
      <c r="F27" s="80">
        <f>F28+F29+F30+F31+F42</f>
        <v>109368</v>
      </c>
      <c r="G27" s="81">
        <f>IF(E27&lt;&gt;0,100*(F27/E27),0)</f>
        <v>99.7764863656683</v>
      </c>
      <c r="H27" s="70"/>
      <c r="I27" s="70"/>
      <c r="J27" s="93"/>
      <c r="K27" s="93"/>
      <c r="L27" s="93"/>
      <c r="M27" s="94"/>
    </row>
    <row r="28" spans="1:13" s="86" customFormat="1" ht="12.75">
      <c r="A28" s="87" t="s">
        <v>110</v>
      </c>
      <c r="B28" s="88" t="s">
        <v>96</v>
      </c>
      <c r="C28" s="109" t="s">
        <v>121</v>
      </c>
      <c r="D28" s="90">
        <f>IF(ISERROR(MATCH($A28,V!$A$1:$A$999,0)),"0",INDEX(V!C$1:C$999,MATCH($A28,V!$A$1:$A$999,0)))</f>
        <v>15155</v>
      </c>
      <c r="E28" s="90">
        <f>IF(ISERROR(MATCH($A28,V!$A$1:$A$999,0)),"0",INDEX(V!D$1:D$999,MATCH($A28,V!$A$1:$A$999,0)))</f>
        <v>16615</v>
      </c>
      <c r="F28" s="90">
        <f>IF(ISERROR(MATCH($A28,V!$A$1:$A$999,0)),"0",INDEX(V!E$1:E$999,MATCH($A28,V!$A$1:$A$999,0)))</f>
        <v>16639</v>
      </c>
      <c r="G28" s="91">
        <f>IF(ISERROR(F28/E28),0,100*(F28/E28))</f>
        <v>100.14444778814324</v>
      </c>
      <c r="H28" s="92"/>
      <c r="I28" s="92"/>
      <c r="J28" s="92"/>
      <c r="K28" s="92"/>
      <c r="L28" s="92"/>
      <c r="M28" s="92"/>
    </row>
    <row r="29" spans="1:13" ht="12.75">
      <c r="A29" s="87" t="s">
        <v>111</v>
      </c>
      <c r="B29" s="88" t="s">
        <v>98</v>
      </c>
      <c r="C29" s="109" t="s">
        <v>122</v>
      </c>
      <c r="D29" s="90">
        <f>IF(ISERROR(MATCH($A29,V!$A$1:$A$999,0)),"0",INDEX(V!C$1:C$999,MATCH($A29,V!$A$1:$A$999,0)))</f>
        <v>4094</v>
      </c>
      <c r="E29" s="90">
        <f>IF(ISERROR(MATCH($A29,V!$A$1:$A$999,0)),"0",INDEX(V!D$1:D$999,MATCH($A29,V!$A$1:$A$999,0)))</f>
        <v>4780</v>
      </c>
      <c r="F29" s="90">
        <f>IF(ISERROR(MATCH($A29,V!$A$1:$A$999,0)),"0",INDEX(V!E$1:E$999,MATCH($A29,V!$A$1:$A$999,0)))</f>
        <v>4787</v>
      </c>
      <c r="G29" s="91">
        <f aca="true" t="shared" si="1" ref="G29:G42">IF(ISERROR(F29/E29),0,100*(F29/E29))</f>
        <v>100.14644351464435</v>
      </c>
      <c r="H29" s="92"/>
      <c r="I29" s="92"/>
      <c r="J29" s="76"/>
      <c r="K29" s="76"/>
      <c r="L29" s="76"/>
      <c r="M29" s="77"/>
    </row>
    <row r="30" spans="1:13" s="86" customFormat="1" ht="12.75">
      <c r="A30" s="110" t="s">
        <v>112</v>
      </c>
      <c r="B30" s="111" t="s">
        <v>99</v>
      </c>
      <c r="C30" s="112" t="s">
        <v>105</v>
      </c>
      <c r="D30" s="90">
        <f>IF(ISERROR(MATCH($A30,V!$A$1:$A$999,0)),"0",INDEX(V!C$1:C$999,MATCH($A30,V!$A$1:$A$999,0)))</f>
        <v>28719</v>
      </c>
      <c r="E30" s="90">
        <f>IF(ISERROR(MATCH($A30,V!$A$1:$A$999,0)),"0",INDEX(V!D$1:D$999,MATCH($A30,V!$A$1:$A$999,0)))</f>
        <v>23211</v>
      </c>
      <c r="F30" s="90">
        <f>IF(ISERROR(MATCH($A30,V!$A$1:$A$999,0)),"0",INDEX(V!E$1:E$999,MATCH($A30,V!$A$1:$A$999,0)))</f>
        <v>22957</v>
      </c>
      <c r="G30" s="91">
        <f t="shared" si="1"/>
        <v>98.90569126707165</v>
      </c>
      <c r="H30" s="92"/>
      <c r="I30" s="92"/>
      <c r="J30" s="83"/>
      <c r="K30" s="83"/>
      <c r="L30" s="83"/>
      <c r="M30" s="84"/>
    </row>
    <row r="31" spans="1:13" s="86" customFormat="1" ht="12.75">
      <c r="A31" s="87" t="s">
        <v>113</v>
      </c>
      <c r="B31" s="88" t="s">
        <v>100</v>
      </c>
      <c r="C31" s="109" t="s">
        <v>106</v>
      </c>
      <c r="D31" s="90">
        <f>IF(ISERROR(MATCH($A31,V!$A$1:$A$999,0)),"0",INDEX(V!C$1:C$999,MATCH($A31,V!$A$1:$A$999,0)))</f>
        <v>15752</v>
      </c>
      <c r="E31" s="90">
        <f>IF(ISERROR(MATCH($A31,V!$A$1:$A$999,0)),"0",INDEX(V!D$1:D$999,MATCH($A31,V!$A$1:$A$999,0)))</f>
        <v>65007</v>
      </c>
      <c r="F31" s="90">
        <f>IF(ISERROR(MATCH($A31,V!$A$1:$A$999,0)),"0",INDEX(V!E$1:E$999,MATCH($A31,V!$A$1:$A$999,0)))</f>
        <v>64985</v>
      </c>
      <c r="G31" s="91">
        <f t="shared" si="1"/>
        <v>99.96615749073176</v>
      </c>
      <c r="H31" s="92"/>
      <c r="I31" s="92"/>
      <c r="J31" s="93"/>
      <c r="K31" s="93"/>
      <c r="L31" s="93"/>
      <c r="M31" s="94"/>
    </row>
    <row r="32" spans="1:13" s="86" customFormat="1" ht="12.75">
      <c r="A32" s="113"/>
      <c r="B32" s="88"/>
      <c r="C32" s="109" t="s">
        <v>107</v>
      </c>
      <c r="D32" s="90"/>
      <c r="E32" s="90"/>
      <c r="F32" s="90"/>
      <c r="G32" s="114"/>
      <c r="H32" s="92"/>
      <c r="I32" s="92"/>
      <c r="J32" s="93"/>
      <c r="K32" s="93"/>
      <c r="L32" s="93"/>
      <c r="M32" s="94"/>
    </row>
    <row r="33" spans="1:13" s="86" customFormat="1" ht="12.75">
      <c r="A33" s="87" t="s">
        <v>198</v>
      </c>
      <c r="B33" s="88"/>
      <c r="C33" s="115" t="s">
        <v>185</v>
      </c>
      <c r="D33" s="90">
        <f>IF(ISERROR(MATCH($A33,'BT'!$A$1:$A$857,0)),"0",INDEX('BT'!B$1:B$857,MATCH($A33,'BT'!$A$1:$A$857,0)))</f>
        <v>4863</v>
      </c>
      <c r="E33" s="90">
        <f>IF(ISERROR(MATCH($A33,'BT'!$A$1:$A$857,0)),"0",INDEX('BT'!C$1:C$857,MATCH($A33,'BT'!$A$1:$A$857,0)))</f>
        <v>12529</v>
      </c>
      <c r="F33" s="90">
        <f>IF(ISERROR(MATCH($A33,'BT'!$A$1:$A$857,0)),"0",INDEX('BT'!D$1:D$857,MATCH($A33,'BT'!$A$1:$A$857,0)))</f>
        <v>12529</v>
      </c>
      <c r="G33" s="91">
        <f t="shared" si="1"/>
        <v>100</v>
      </c>
      <c r="H33" s="92"/>
      <c r="I33" s="92"/>
      <c r="J33" s="116"/>
      <c r="K33" s="116"/>
      <c r="L33" s="116"/>
      <c r="M33" s="94"/>
    </row>
    <row r="34" spans="1:13" s="86" customFormat="1" ht="12.75">
      <c r="A34" s="87" t="s">
        <v>199</v>
      </c>
      <c r="B34" s="88"/>
      <c r="C34" s="115" t="s">
        <v>186</v>
      </c>
      <c r="D34" s="90">
        <f>IF(ISERROR(MATCH($A34,'BT'!$A$1:$A$857,0)),"0",INDEX('BT'!B$1:B$857,MATCH($A34,'BT'!$A$1:$A$857,0)))</f>
        <v>193</v>
      </c>
      <c r="E34" s="90">
        <f>IF(ISERROR(MATCH($A34,'BT'!$A$1:$A$857,0)),"0",INDEX('BT'!C$1:C$857,MATCH($A34,'BT'!$A$1:$A$857,0)))</f>
        <v>219</v>
      </c>
      <c r="F34" s="90">
        <f>IF(ISERROR(MATCH($A34,'BT'!$A$1:$A$857,0)),"0",INDEX('BT'!D$1:D$857,MATCH($A34,'BT'!$A$1:$A$857,0)))</f>
        <v>219</v>
      </c>
      <c r="G34" s="91">
        <f t="shared" si="1"/>
        <v>100</v>
      </c>
      <c r="H34" s="117"/>
      <c r="I34" s="92"/>
      <c r="J34" s="93"/>
      <c r="K34" s="93"/>
      <c r="L34" s="93"/>
      <c r="M34" s="94"/>
    </row>
    <row r="35" spans="1:13" s="86" customFormat="1" ht="12.75">
      <c r="A35" s="87" t="s">
        <v>200</v>
      </c>
      <c r="B35" s="88"/>
      <c r="C35" s="115" t="s">
        <v>187</v>
      </c>
      <c r="D35" s="90">
        <f>IF(ISERROR(MATCH($A35,'BT'!$A$1:$A$857,0)),"0",INDEX('BT'!B$1:B$857,MATCH($A35,'BT'!$A$1:$A$857,0)))</f>
        <v>0</v>
      </c>
      <c r="E35" s="90">
        <f>IF(ISERROR(MATCH($A35,'BT'!$A$1:$A$857,0)),"0",INDEX('BT'!C$1:C$857,MATCH($A35,'BT'!$A$1:$A$857,0)))</f>
        <v>60</v>
      </c>
      <c r="F35" s="90">
        <f>IF(ISERROR(MATCH($A35,'BT'!$A$1:$A$857,0)),"0",INDEX('BT'!D$1:D$857,MATCH($A35,'BT'!$A$1:$A$857,0)))</f>
        <v>60</v>
      </c>
      <c r="G35" s="91">
        <f t="shared" si="1"/>
        <v>100</v>
      </c>
      <c r="H35" s="117"/>
      <c r="I35" s="92"/>
      <c r="J35" s="93"/>
      <c r="K35" s="93"/>
      <c r="L35" s="93"/>
      <c r="M35" s="94"/>
    </row>
    <row r="36" spans="1:13" s="86" customFormat="1" ht="12.75">
      <c r="A36" s="87" t="s">
        <v>131</v>
      </c>
      <c r="B36" s="88"/>
      <c r="C36" s="115" t="s">
        <v>188</v>
      </c>
      <c r="D36" s="90">
        <f>IF(ISERROR(MATCH($A36,'BT'!$A$1:$A$857,0)),"0",INDEX('BT'!B$1:B$857,MATCH($A36,'BT'!$A$1:$A$857,0)))</f>
        <v>0</v>
      </c>
      <c r="E36" s="90">
        <f>IF(ISERROR(MATCH($A36,'BT'!$A$1:$A$857,0)),"0",INDEX('BT'!C$1:C$857,MATCH($A36,'BT'!$A$1:$A$857,0)))</f>
        <v>3247</v>
      </c>
      <c r="F36" s="90">
        <f>IF(ISERROR(MATCH($A36,'BT'!$A$1:$A$857,0)),"0",INDEX('BT'!D$1:D$857,MATCH($A36,'BT'!$A$1:$A$857,0)))</f>
        <v>3246</v>
      </c>
      <c r="G36" s="91">
        <f t="shared" si="1"/>
        <v>99.9692023406221</v>
      </c>
      <c r="H36" s="117"/>
      <c r="I36" s="92"/>
      <c r="J36" s="93"/>
      <c r="K36" s="93"/>
      <c r="L36" s="93"/>
      <c r="M36" s="94"/>
    </row>
    <row r="37" spans="1:13" s="86" customFormat="1" ht="12.75">
      <c r="A37" s="87" t="s">
        <v>132</v>
      </c>
      <c r="B37" s="88"/>
      <c r="C37" s="115" t="s">
        <v>189</v>
      </c>
      <c r="D37" s="90">
        <f>IF(ISERROR(MATCH($A37,'BT'!$A$1:$A$857,0)),"0",INDEX('BT'!B$1:B$857,MATCH($A37,'BT'!$A$1:$A$857,0)))</f>
        <v>0</v>
      </c>
      <c r="E37" s="90">
        <f>IF(ISERROR(MATCH($A37,'BT'!$A$1:$A$857,0)),"0",INDEX('BT'!C$1:C$857,MATCH($A37,'BT'!$A$1:$A$857,0)))</f>
        <v>231</v>
      </c>
      <c r="F37" s="90">
        <f>IF(ISERROR(MATCH($A37,'BT'!$A$1:$A$857,0)),"0",INDEX('BT'!D$1:D$857,MATCH($A37,'BT'!$A$1:$A$857,0)))</f>
        <v>231</v>
      </c>
      <c r="G37" s="91">
        <f t="shared" si="1"/>
        <v>100</v>
      </c>
      <c r="H37" s="117"/>
      <c r="I37" s="92"/>
      <c r="J37" s="93"/>
      <c r="K37" s="93"/>
      <c r="L37" s="93"/>
      <c r="M37" s="94"/>
    </row>
    <row r="38" spans="1:13" s="86" customFormat="1" ht="12.75">
      <c r="A38" s="87" t="s">
        <v>247</v>
      </c>
      <c r="B38" s="88"/>
      <c r="C38" s="115" t="s">
        <v>234</v>
      </c>
      <c r="D38" s="90">
        <f>IF(ISERROR(MATCH($A38,'BT'!$A$1:$A$857,0)),"0",INDEX('BT'!B$1:B$857,MATCH($A38,'BT'!$A$1:$A$857,0)))</f>
        <v>199</v>
      </c>
      <c r="E38" s="90">
        <f>IF(ISERROR(MATCH($A38,'BT'!$A$1:$A$857,0)),"0",INDEX('BT'!C$1:C$857,MATCH($A38,'BT'!$A$1:$A$857,0)))</f>
        <v>152</v>
      </c>
      <c r="F38" s="90">
        <f>IF(ISERROR(MATCH($A38,'BT'!$A$1:$A$857,0)),"0",INDEX('BT'!D$1:D$857,MATCH($A38,'BT'!$A$1:$A$857,0)))</f>
        <v>153</v>
      </c>
      <c r="G38" s="91">
        <f t="shared" si="1"/>
        <v>100.6578947368421</v>
      </c>
      <c r="H38" s="117"/>
      <c r="I38" s="92"/>
      <c r="J38" s="93"/>
      <c r="K38" s="93"/>
      <c r="L38" s="93"/>
      <c r="M38" s="94"/>
    </row>
    <row r="39" spans="1:13" s="86" customFormat="1" ht="12.75">
      <c r="A39" s="87" t="s">
        <v>201</v>
      </c>
      <c r="B39" s="88"/>
      <c r="C39" s="115" t="s">
        <v>190</v>
      </c>
      <c r="D39" s="90" t="str">
        <f>IF(ISERROR(MATCH($A39,'BT'!$A$1:$A$857,0)),"0",INDEX('BT'!B$1:B$857,MATCH($A39,'BT'!$A$1:$A$857,0)))</f>
        <v>0</v>
      </c>
      <c r="E39" s="90" t="str">
        <f>IF(ISERROR(MATCH($A39,'BT'!$A$1:$A$857,0)),"0",INDEX('BT'!C$1:C$857,MATCH($A39,'BT'!$A$1:$A$857,0)))</f>
        <v>0</v>
      </c>
      <c r="F39" s="90" t="str">
        <f>IF(ISERROR(MATCH($A39,'BT'!$A$1:$A$857,0)),"0",INDEX('BT'!D$1:D$857,MATCH($A39,'BT'!$A$1:$A$857,0)))</f>
        <v>0</v>
      </c>
      <c r="G39" s="91">
        <f t="shared" si="1"/>
        <v>0</v>
      </c>
      <c r="H39" s="117"/>
      <c r="I39" s="92"/>
      <c r="J39" s="93"/>
      <c r="K39" s="93"/>
      <c r="L39" s="93"/>
      <c r="M39" s="94"/>
    </row>
    <row r="40" spans="1:13" ht="28.5" customHeight="1">
      <c r="A40" s="87" t="s">
        <v>115</v>
      </c>
      <c r="B40" s="88"/>
      <c r="C40" s="118" t="s">
        <v>213</v>
      </c>
      <c r="D40" s="90">
        <f>IF(ISERROR(MATCH($A40,'BT'!$A$1:$A$857,0)),"0",INDEX('BT'!B$1:B$857,MATCH($A40,'BT'!$A$1:$A$857,0)))</f>
        <v>5619</v>
      </c>
      <c r="E40" s="90">
        <f>IF(ISERROR(MATCH($A40,'BT'!$A$1:$A$857,0)),"0",INDEX('BT'!C$1:C$857,MATCH($A40,'BT'!$A$1:$A$857,0)))</f>
        <v>42032</v>
      </c>
      <c r="F40" s="90">
        <f>IF(ISERROR(MATCH($A40,'BT'!$A$1:$A$857,0)),"0",INDEX('BT'!D$1:D$857,MATCH($A40,'BT'!$A$1:$A$857,0)))</f>
        <v>42032</v>
      </c>
      <c r="G40" s="91">
        <f t="shared" si="1"/>
        <v>100</v>
      </c>
      <c r="H40" s="119"/>
      <c r="I40" s="120"/>
      <c r="J40" s="121"/>
      <c r="K40" s="121"/>
      <c r="L40" s="121"/>
      <c r="M40" s="77"/>
    </row>
    <row r="41" spans="1:13" s="86" customFormat="1" ht="12.75">
      <c r="A41" s="110" t="s">
        <v>205</v>
      </c>
      <c r="B41" s="111"/>
      <c r="C41" s="122" t="s">
        <v>191</v>
      </c>
      <c r="D41" s="90" t="str">
        <f>IF(ISERROR(MATCH($A41,'BT'!$A$1:$A$857,0)),"0",INDEX('BT'!B$1:B$857,MATCH($A41,'BT'!$A$1:$A$857,0)))</f>
        <v>0</v>
      </c>
      <c r="E41" s="90" t="str">
        <f>IF(ISERROR(MATCH($A41,'BT'!$A$1:$A$857,0)),"0",INDEX('BT'!C$1:C$857,MATCH($A41,'BT'!$A$1:$A$857,0)))</f>
        <v>0</v>
      </c>
      <c r="F41" s="90" t="str">
        <f>IF(ISERROR(MATCH($A41,'BT'!$A$1:$A$857,0)),"0",INDEX('BT'!D$1:D$857,MATCH($A41,'BT'!$A$1:$A$857,0)))</f>
        <v>0</v>
      </c>
      <c r="G41" s="91">
        <f t="shared" si="1"/>
        <v>0</v>
      </c>
      <c r="H41" s="123"/>
      <c r="I41" s="124"/>
      <c r="J41" s="124"/>
      <c r="K41" s="124"/>
      <c r="L41" s="124"/>
      <c r="M41" s="125"/>
    </row>
    <row r="42" spans="1:13" s="86" customFormat="1" ht="12.75">
      <c r="A42" s="87" t="s">
        <v>206</v>
      </c>
      <c r="B42" s="126" t="s">
        <v>101</v>
      </c>
      <c r="C42" s="127" t="s">
        <v>193</v>
      </c>
      <c r="D42" s="90" t="str">
        <f>IF(ISERROR(MATCH($A42,V!$A$1:$A$999,0)),"0",INDEX(V!C$1:C$999,MATCH($A42,V!$A$1:$A$999,0)))</f>
        <v>0</v>
      </c>
      <c r="E42" s="90" t="str">
        <f>IF(ISERROR(MATCH($A42,V!$A$1:$A$999,0)),"0",INDEX(V!D$1:D$999,MATCH($A42,V!$A$1:$A$999,0)))</f>
        <v>0</v>
      </c>
      <c r="F42" s="90" t="str">
        <f>IF(ISERROR(MATCH($A42,V!$A$1:$A$999,0)),"0",INDEX(V!E$1:E$999,MATCH($A42,V!$A$1:$A$999,0)))</f>
        <v>0</v>
      </c>
      <c r="G42" s="91">
        <f t="shared" si="1"/>
        <v>0</v>
      </c>
      <c r="H42" s="123"/>
      <c r="I42" s="124"/>
      <c r="J42" s="124"/>
      <c r="K42" s="124"/>
      <c r="L42" s="124"/>
      <c r="M42" s="125"/>
    </row>
    <row r="43" spans="1:13" ht="12.75">
      <c r="A43" s="78"/>
      <c r="B43" s="139" t="s">
        <v>95</v>
      </c>
      <c r="C43" s="128" t="s">
        <v>108</v>
      </c>
      <c r="D43" s="129">
        <f>D44+D45</f>
        <v>205111</v>
      </c>
      <c r="E43" s="129">
        <f>E44+E45</f>
        <v>162999</v>
      </c>
      <c r="F43" s="129">
        <f>F44+F45</f>
        <v>162963</v>
      </c>
      <c r="G43" s="75">
        <f>IF(E43&lt;&gt;0,100*(F43/E43),0)</f>
        <v>99.97791397493236</v>
      </c>
      <c r="H43" s="45"/>
      <c r="I43" s="43"/>
      <c r="J43" s="43"/>
      <c r="K43" s="43"/>
      <c r="L43" s="43"/>
      <c r="M43" s="47"/>
    </row>
    <row r="44" spans="1:13" s="86" customFormat="1" ht="12.75">
      <c r="A44" s="110" t="s">
        <v>114</v>
      </c>
      <c r="B44" s="111" t="s">
        <v>96</v>
      </c>
      <c r="C44" s="130" t="s">
        <v>109</v>
      </c>
      <c r="D44" s="90">
        <f>IF(ISERROR(MATCH($A44,V!$A$1:$A$999,0)),"0",INDEX(V!C$1:C$999,MATCH($A44,V!$A$1:$A$999,0)))</f>
        <v>3262</v>
      </c>
      <c r="E44" s="90">
        <f>IF(ISERROR(MATCH($A44,V!$A$1:$A$999,0)),"0",INDEX(V!D$1:D$999,MATCH($A44,V!$A$1:$A$999,0)))</f>
        <v>4335</v>
      </c>
      <c r="F44" s="90">
        <f>IF(ISERROR(MATCH($A44,V!$A$1:$A$999,0)),"0",INDEX(V!E$1:E$999,MATCH($A44,V!$A$1:$A$999,0)))</f>
        <v>4307</v>
      </c>
      <c r="G44" s="91">
        <f>IF(ISERROR(F44/E44),0,100*(F44/E44))</f>
        <v>99.35409457900808</v>
      </c>
      <c r="H44" s="123"/>
      <c r="I44" s="124"/>
      <c r="J44" s="124"/>
      <c r="K44" s="124"/>
      <c r="L44" s="124"/>
      <c r="M44" s="125"/>
    </row>
    <row r="45" spans="1:13" s="86" customFormat="1" ht="12.75">
      <c r="A45" s="87" t="s">
        <v>116</v>
      </c>
      <c r="B45" s="88" t="s">
        <v>98</v>
      </c>
      <c r="C45" s="131" t="s">
        <v>117</v>
      </c>
      <c r="D45" s="90">
        <f>IF(ISERROR(MATCH($A45,V!$A$1:$A$999,0)),"0",INDEX(V!C$1:C$999,MATCH($A45,V!$A$1:$A$999,0)))</f>
        <v>201849</v>
      </c>
      <c r="E45" s="90">
        <f>IF(ISERROR(MATCH($A45,V!$A$1:$A$999,0)),"0",INDEX(V!D$1:D$999,MATCH($A45,V!$A$1:$A$999,0)))</f>
        <v>158664</v>
      </c>
      <c r="F45" s="90">
        <f>IF(ISERROR(MATCH($A45,V!$A$1:$A$999,0)),"0",INDEX(V!E$1:E$999,MATCH($A45,V!$A$1:$A$999,0)))</f>
        <v>158656</v>
      </c>
      <c r="G45" s="91">
        <f>IF(ISERROR(F45/E45),0,100*(F45/E45))</f>
        <v>99.99495789845207</v>
      </c>
      <c r="H45" s="123"/>
      <c r="I45" s="124"/>
      <c r="J45" s="124"/>
      <c r="K45" s="124"/>
      <c r="L45" s="124"/>
      <c r="M45" s="125"/>
    </row>
    <row r="46" spans="1:13" s="86" customFormat="1" ht="12.75">
      <c r="A46" s="113"/>
      <c r="B46" s="88"/>
      <c r="C46" s="109" t="s">
        <v>107</v>
      </c>
      <c r="D46" s="132"/>
      <c r="E46" s="132"/>
      <c r="F46" s="132"/>
      <c r="G46" s="133"/>
      <c r="H46" s="123"/>
      <c r="I46" s="124"/>
      <c r="J46" s="124"/>
      <c r="K46" s="124"/>
      <c r="L46" s="124"/>
      <c r="M46" s="125"/>
    </row>
    <row r="47" spans="1:13" s="86" customFormat="1" ht="12.75">
      <c r="A47" s="87" t="s">
        <v>204</v>
      </c>
      <c r="B47" s="88"/>
      <c r="C47" s="109" t="s">
        <v>185</v>
      </c>
      <c r="D47" s="90">
        <f>IF(ISERROR(MATCH($A47,KT!$A$1:$A$979,0)),"0",INDEX(KT!B$1:B$979,MATCH($A47,KT!$A$1:$A$979,0)))</f>
        <v>99</v>
      </c>
      <c r="E47" s="90">
        <f>IF(ISERROR(MATCH($A47,KT!$A$1:$A$979,0)),"0",INDEX(KT!C$1:C$979,MATCH($A47,KT!$A$1:$A$979,0)))</f>
        <v>579</v>
      </c>
      <c r="F47" s="90">
        <f>IF(ISERROR(MATCH($A47,KT!$A$1:$A$979,0)),"0",INDEX(KT!D$1:D$979,MATCH($A47,KT!$A$1:$A$979,0)))</f>
        <v>579</v>
      </c>
      <c r="G47" s="91">
        <f aca="true" t="shared" si="2" ref="G47:G52">IF(ISERROR(F47/E47),0,100*(F47/E47))</f>
        <v>100</v>
      </c>
      <c r="H47" s="123"/>
      <c r="I47" s="124"/>
      <c r="J47" s="124"/>
      <c r="K47" s="124"/>
      <c r="L47" s="124"/>
      <c r="M47" s="125"/>
    </row>
    <row r="48" spans="1:13" s="86" customFormat="1" ht="12.75">
      <c r="A48" s="87" t="s">
        <v>207</v>
      </c>
      <c r="B48" s="88"/>
      <c r="C48" s="109" t="s">
        <v>187</v>
      </c>
      <c r="D48" s="90">
        <f>IF(ISERROR(MATCH($A48,KT!$A$1:$A$979,0)),"0",INDEX(KT!B$1:B$979,MATCH($A48,KT!$A$1:$A$979,0)))</f>
        <v>0</v>
      </c>
      <c r="E48" s="90">
        <f>IF(ISERROR(MATCH($A48,KT!$A$1:$A$979,0)),"0",INDEX(KT!C$1:C$979,MATCH($A48,KT!$A$1:$A$979,0)))</f>
        <v>223</v>
      </c>
      <c r="F48" s="90">
        <f>IF(ISERROR(MATCH($A48,KT!$A$1:$A$979,0)),"0",INDEX(KT!D$1:D$979,MATCH($A48,KT!$A$1:$A$979,0)))</f>
        <v>223</v>
      </c>
      <c r="G48" s="91">
        <f t="shared" si="2"/>
        <v>100</v>
      </c>
      <c r="H48" s="123"/>
      <c r="I48" s="124"/>
      <c r="J48" s="124"/>
      <c r="K48" s="124"/>
      <c r="L48" s="124"/>
      <c r="M48" s="125"/>
    </row>
    <row r="49" spans="1:13" s="86" customFormat="1" ht="12.75">
      <c r="A49" s="87" t="s">
        <v>133</v>
      </c>
      <c r="B49" s="88"/>
      <c r="C49" s="109" t="s">
        <v>188</v>
      </c>
      <c r="D49" s="90">
        <f>IF(ISERROR(MATCH($A49,KT!$A$1:$A$979,0)),"0",INDEX(KT!B$1:B$979,MATCH($A49,KT!$A$1:$A$979,0)))</f>
        <v>32188</v>
      </c>
      <c r="E49" s="90">
        <f>IF(ISERROR(MATCH($A49,KT!$A$1:$A$979,0)),"0",INDEX(KT!C$1:C$979,MATCH($A49,KT!$A$1:$A$979,0)))</f>
        <v>34378</v>
      </c>
      <c r="F49" s="90">
        <f>IF(ISERROR(MATCH($A49,KT!$A$1:$A$979,0)),"0",INDEX(KT!D$1:D$979,MATCH($A49,KT!$A$1:$A$979,0)))</f>
        <v>34370</v>
      </c>
      <c r="G49" s="91">
        <f t="shared" si="2"/>
        <v>99.97672930362441</v>
      </c>
      <c r="H49" s="123"/>
      <c r="I49" s="124"/>
      <c r="J49" s="124"/>
      <c r="K49" s="124"/>
      <c r="L49" s="124"/>
      <c r="M49" s="125"/>
    </row>
    <row r="50" spans="1:13" s="86" customFormat="1" ht="12.75">
      <c r="A50" s="87" t="s">
        <v>134</v>
      </c>
      <c r="B50" s="88"/>
      <c r="C50" s="109" t="s">
        <v>189</v>
      </c>
      <c r="D50" s="90">
        <f>IF(ISERROR(MATCH($A50,KT!$A$1:$A$979,0)),"0",INDEX(KT!B$1:B$979,MATCH($A50,KT!$A$1:$A$979,0)))</f>
        <v>0</v>
      </c>
      <c r="E50" s="90">
        <f>IF(ISERROR(MATCH($A50,KT!$A$1:$A$979,0)),"0",INDEX(KT!C$1:C$979,MATCH($A50,KT!$A$1:$A$979,0)))</f>
        <v>1674</v>
      </c>
      <c r="F50" s="90">
        <f>IF(ISERROR(MATCH($A50,KT!$A$1:$A$979,0)),"0",INDEX(KT!D$1:D$979,MATCH($A50,KT!$A$1:$A$979,0)))</f>
        <v>1674</v>
      </c>
      <c r="G50" s="91">
        <f t="shared" si="2"/>
        <v>100</v>
      </c>
      <c r="H50" s="123"/>
      <c r="I50" s="124"/>
      <c r="J50" s="124"/>
      <c r="K50" s="124"/>
      <c r="L50" s="124"/>
      <c r="M50" s="125"/>
    </row>
    <row r="51" spans="1:13" s="86" customFormat="1" ht="12.75">
      <c r="A51" s="87" t="s">
        <v>118</v>
      </c>
      <c r="B51" s="88"/>
      <c r="C51" s="109" t="s">
        <v>192</v>
      </c>
      <c r="D51" s="90">
        <f>IF(ISERROR(MATCH($A51,KT!$A$1:$A$979,0)),"0",INDEX(KT!B$1:B$979,MATCH($A51,KT!$A$1:$A$979,0)))</f>
        <v>83</v>
      </c>
      <c r="E51" s="90">
        <f>IF(ISERROR(MATCH($A51,KT!$A$1:$A$979,0)),"0",INDEX(KT!C$1:C$979,MATCH($A51,KT!$A$1:$A$979,0)))</f>
        <v>132</v>
      </c>
      <c r="F51" s="90">
        <f>IF(ISERROR(MATCH($A51,KT!$A$1:$A$979,0)),"0",INDEX(KT!D$1:D$979,MATCH($A51,KT!$A$1:$A$979,0)))</f>
        <v>132</v>
      </c>
      <c r="G51" s="91">
        <f t="shared" si="2"/>
        <v>100</v>
      </c>
      <c r="H51" s="123"/>
      <c r="I51" s="124"/>
      <c r="J51" s="124"/>
      <c r="K51" s="124"/>
      <c r="L51" s="124"/>
      <c r="M51" s="125"/>
    </row>
    <row r="52" spans="1:13" s="86" customFormat="1" ht="29.25" customHeight="1" thickBot="1">
      <c r="A52" s="87" t="s">
        <v>119</v>
      </c>
      <c r="B52" s="134"/>
      <c r="C52" s="135" t="s">
        <v>214</v>
      </c>
      <c r="D52" s="90">
        <f>IF(ISERROR(MATCH($A52,KT!$A$1:$A$979,0)),"0",INDEX(KT!B$1:B$979,MATCH($A52,KT!$A$1:$A$979,0)))</f>
        <v>169479</v>
      </c>
      <c r="E52" s="90">
        <f>IF(ISERROR(MATCH($A52,KT!$A$1:$A$979,0)),"0",INDEX(KT!C$1:C$979,MATCH($A52,KT!$A$1:$A$979,0)))</f>
        <v>121678</v>
      </c>
      <c r="F52" s="90">
        <f>IF(ISERROR(MATCH($A52,KT!$A$1:$A$979,0)),"0",INDEX(KT!D$1:D$979,MATCH($A52,KT!$A$1:$A$979,0)))</f>
        <v>121678</v>
      </c>
      <c r="G52" s="91">
        <f t="shared" si="2"/>
        <v>100</v>
      </c>
      <c r="H52" s="123"/>
      <c r="I52" s="124"/>
      <c r="J52" s="124"/>
      <c r="K52" s="124"/>
      <c r="L52" s="124"/>
      <c r="M52" s="125"/>
    </row>
    <row r="53" spans="1:13" ht="13.5" thickBot="1">
      <c r="A53" s="18"/>
      <c r="B53" s="14" t="s">
        <v>183</v>
      </c>
      <c r="C53" s="15" t="s">
        <v>184</v>
      </c>
      <c r="D53" s="136">
        <f>D10-D25</f>
        <v>-1293</v>
      </c>
      <c r="E53" s="136">
        <f>E10-E25</f>
        <v>-74580</v>
      </c>
      <c r="F53" s="136">
        <f>F10-F25</f>
        <v>-83268</v>
      </c>
      <c r="G53" s="137">
        <f>IF(E53&lt;&gt;0,100*(F53/E53),0)</f>
        <v>111.64923572003218</v>
      </c>
      <c r="H53" s="45"/>
      <c r="I53" s="43"/>
      <c r="J53" s="43"/>
      <c r="K53" s="43"/>
      <c r="L53" s="43"/>
      <c r="M53" s="47"/>
    </row>
    <row r="54" spans="1:13" ht="13.5" thickTop="1">
      <c r="A54" s="45"/>
      <c r="B54" s="45"/>
      <c r="C54" s="43"/>
      <c r="D54" s="43"/>
      <c r="E54" s="43"/>
      <c r="F54" s="43"/>
      <c r="G54" s="47"/>
      <c r="H54" s="45"/>
      <c r="I54" s="43"/>
      <c r="J54" s="43"/>
      <c r="K54" s="43"/>
      <c r="L54" s="43"/>
      <c r="M54" s="47"/>
    </row>
  </sheetData>
  <sheetProtection/>
  <mergeCells count="5">
    <mergeCell ref="B4:G4"/>
    <mergeCell ref="A1:C1"/>
    <mergeCell ref="A2:C2"/>
    <mergeCell ref="B3:G3"/>
    <mergeCell ref="D6:H6"/>
  </mergeCells>
  <printOptions/>
  <pageMargins left="0.61" right="0.47" top="0.5" bottom="0.46" header="0.3" footer="0.28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elena.blechova</cp:lastModifiedBy>
  <cp:lastPrinted>2010-03-12T07:12:37Z</cp:lastPrinted>
  <dcterms:created xsi:type="dcterms:W3CDTF">2005-01-27T07:50:09Z</dcterms:created>
  <dcterms:modified xsi:type="dcterms:W3CDTF">2010-03-12T07:41:56Z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