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<sst xmlns="http://schemas.openxmlformats.org/spreadsheetml/2006/main" count="57" uniqueCount="49">
  <si>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Tabuľka: 15</t>
  </si>
  <si>
    <t>Strana: 1</t>
  </si>
  <si>
    <t>Ukazovateľ</t>
  </si>
  <si>
    <t xml:space="preserve">   Skutočnosť</t>
  </si>
  <si>
    <t xml:space="preserve">                                        Vývoj príjmov a výdavkov štátneho rozpočtu SR v rokoch 2006 a 2005</t>
  </si>
  <si>
    <t>(v tis. Sk)</t>
  </si>
  <si>
    <t>Ministerstvo financií SR</t>
  </si>
  <si>
    <t>I.</t>
  </si>
  <si>
    <t>A.</t>
  </si>
  <si>
    <t xml:space="preserve"> Daňové príjmy</t>
  </si>
  <si>
    <t>1.</t>
  </si>
  <si>
    <t xml:space="preserve"> Dane z príjmov a kapitálového majetku</t>
  </si>
  <si>
    <t>2.</t>
  </si>
  <si>
    <t>3.</t>
  </si>
  <si>
    <t>4.</t>
  </si>
  <si>
    <t>B.</t>
  </si>
  <si>
    <t>C.</t>
  </si>
  <si>
    <t xml:space="preserve"> Dane za tovary a služby</t>
  </si>
  <si>
    <t xml:space="preserve"> Dane z majetku   </t>
  </si>
  <si>
    <t xml:space="preserve"> Dane z medzinárodného obchodu a transakcií</t>
  </si>
  <si>
    <t xml:space="preserve"> Nedaňové príjmy</t>
  </si>
  <si>
    <t xml:space="preserve"> Granty a transfery </t>
  </si>
  <si>
    <t xml:space="preserve"> PRÍJMY spolu</t>
  </si>
  <si>
    <t xml:space="preserve">         v tom: - daň z príjmov fyzickej osoby</t>
  </si>
  <si>
    <t xml:space="preserve">                     v tom: - zo závislej činnosti </t>
  </si>
  <si>
    <t xml:space="preserve">                               - výnos dane z príjmov poukázaných územnej samospráve </t>
  </si>
  <si>
    <t xml:space="preserve">                   - daň z príjmov právnickej osoby</t>
  </si>
  <si>
    <t xml:space="preserve">                   - daň z príjmov vyberaná zrážkou</t>
  </si>
  <si>
    <t xml:space="preserve">         z toho: - daň z pridanej hodnoty</t>
  </si>
  <si>
    <t xml:space="preserve">                    - spotrebné dane</t>
  </si>
  <si>
    <t xml:space="preserve">         z toho: - dovozné clo</t>
  </si>
  <si>
    <t xml:space="preserve">                    - podiel na vybraných finančných prostriedkoch</t>
  </si>
  <si>
    <t>II.</t>
  </si>
  <si>
    <t xml:space="preserve"> VÝDAVKY spolu</t>
  </si>
  <si>
    <t xml:space="preserve"> Bežné výdavky</t>
  </si>
  <si>
    <t>5.</t>
  </si>
  <si>
    <t xml:space="preserve"> Poistné a príspevok do poisťovní</t>
  </si>
  <si>
    <t xml:space="preserve"> Tovary a služby</t>
  </si>
  <si>
    <t xml:space="preserve"> Bežné transfery</t>
  </si>
  <si>
    <t xml:space="preserve"> Kapitálové výdavky</t>
  </si>
  <si>
    <t xml:space="preserve"> Kapitálové transfery</t>
  </si>
  <si>
    <t xml:space="preserve"> Mzdy, platy, služobné príjmy a ostatné osobné vyrovnania</t>
  </si>
  <si>
    <t xml:space="preserve"> Obstarávanie kapitálových aktív</t>
  </si>
  <si>
    <t xml:space="preserve"> Prebytok (+), schodok (-)</t>
  </si>
  <si>
    <t xml:space="preserve"> Splácanie úrokov a ostatné platby súvisiace s úvermi, pôžičkami, a náv. fin. výpomocami</t>
  </si>
  <si>
    <t xml:space="preserve">                               - z podnikania, z inej samostatnej zárobkovej činnosti a z prenájmu</t>
  </si>
  <si>
    <t>I.-II.</t>
  </si>
  <si>
    <t>Index     2006/2005</t>
  </si>
  <si>
    <t xml:space="preserve">Zmena                  2006 - 2005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</si>
</sst>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3" fillId="0" borderId="0" xfId="0" applyNumberFormat="1" applyFont="1" applyAlignment="1">
      <alignment horizontal="left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C1">
      <selection activeCell="D16" sqref="D16"/>
    </sheetView>
  </sheetViews>
  <sheetFormatPr defaultColWidth="11.140625" defaultRowHeight="12.75"/>
  <cols>
    <col min="1" max="1" width="17.421875" style="1" customWidth="1"/>
    <col min="2" max="2" width="4.28125" style="1" customWidth="1"/>
    <col min="3" max="3" width="74.8515625" style="1" customWidth="1"/>
    <col min="4" max="7" width="15.7109375" style="1" customWidth="1"/>
    <col min="8" max="16384" width="14.7109375" style="1" customWidth="1"/>
  </cols>
  <sheetData>
    <row r="1" spans="2:7" ht="12.75">
      <c r="B1" s="1" t="s">
        <v>6</v>
      </c>
      <c r="G1" s="5" t="s">
        <v>0</v>
      </c>
    </row>
    <row r="2" spans="2:7" ht="12.75">
      <c r="B2" s="57">
        <v>39167</v>
      </c>
      <c r="C2" s="58"/>
      <c r="G2" s="5" t="s">
        <v>1</v>
      </c>
    </row>
    <row r="4" spans="3:7" ht="15.75">
      <c r="C4" s="59" t="s">
        <v>4</v>
      </c>
      <c r="D4" s="59"/>
      <c r="E4" s="59"/>
      <c r="F4" s="59"/>
      <c r="G4" s="59"/>
    </row>
    <row r="5" spans="3:7" ht="15.75">
      <c r="C5" s="63" t="s">
        <v>5</v>
      </c>
      <c r="D5" s="63"/>
      <c r="E5" s="63"/>
      <c r="F5" s="63"/>
      <c r="G5" s="63"/>
    </row>
    <row r="6" spans="3:7" ht="15.75">
      <c r="C6" s="2"/>
      <c r="D6" s="2"/>
      <c r="E6" s="2"/>
      <c r="F6" s="2"/>
      <c r="G6" s="2"/>
    </row>
    <row r="8" ht="13.5" thickBot="1">
      <c r="G8" s="3"/>
    </row>
    <row r="9" spans="2:7" ht="27" customHeight="1">
      <c r="B9" s="55"/>
      <c r="C9" s="61" t="s">
        <v>2</v>
      </c>
      <c r="D9" s="60" t="s">
        <v>3</v>
      </c>
      <c r="E9" s="60"/>
      <c r="F9" s="64" t="s">
        <v>47</v>
      </c>
      <c r="G9" s="66" t="s">
        <v>48</v>
      </c>
    </row>
    <row r="10" spans="2:7" ht="15" customHeight="1" thickBot="1">
      <c r="B10" s="56"/>
      <c r="C10" s="62"/>
      <c r="D10" s="12">
        <v>2006</v>
      </c>
      <c r="E10" s="12">
        <v>2005</v>
      </c>
      <c r="F10" s="65"/>
      <c r="G10" s="67"/>
    </row>
    <row r="11" spans="2:7" ht="16.5" customHeight="1" thickBot="1">
      <c r="B11" s="18" t="s">
        <v>7</v>
      </c>
      <c r="C11" s="10" t="s">
        <v>22</v>
      </c>
      <c r="D11" s="21">
        <f>D12+D27+D28</f>
        <v>291977006</v>
      </c>
      <c r="E11" s="25">
        <f>SUM(E12+E27+E28)</f>
        <v>258694000</v>
      </c>
      <c r="F11" s="11">
        <f>D11/E11*100</f>
        <v>112.8657819663386</v>
      </c>
      <c r="G11" s="32">
        <f>D11-E11</f>
        <v>33283006</v>
      </c>
    </row>
    <row r="12" spans="2:7" ht="15" customHeight="1">
      <c r="B12" s="16" t="s">
        <v>8</v>
      </c>
      <c r="C12" s="9" t="s">
        <v>9</v>
      </c>
      <c r="D12" s="24">
        <f>D13+D20+D21+D24</f>
        <v>236267866</v>
      </c>
      <c r="E12" s="26">
        <f>SUM(E13+E20+E21+E24)</f>
        <v>222573600</v>
      </c>
      <c r="F12" s="40">
        <f>D12/E12*100</f>
        <v>106.1526910648882</v>
      </c>
      <c r="G12" s="51">
        <f aca="true" t="shared" si="0" ref="G12:G24">D12-E12</f>
        <v>13694266</v>
      </c>
    </row>
    <row r="13" spans="2:7" ht="15" customHeight="1">
      <c r="B13" s="15" t="s">
        <v>10</v>
      </c>
      <c r="C13" s="7" t="s">
        <v>11</v>
      </c>
      <c r="D13" s="19">
        <f>D14+D18+D19</f>
        <v>54716026</v>
      </c>
      <c r="E13" s="27">
        <f>SUM(E14+E18+E19)</f>
        <v>48729100</v>
      </c>
      <c r="F13" s="39">
        <f aca="true" t="shared" si="1" ref="F13:F28">D13/E13*100</f>
        <v>112.28614113537907</v>
      </c>
      <c r="G13" s="52">
        <f t="shared" si="0"/>
        <v>5986926</v>
      </c>
    </row>
    <row r="14" spans="2:7" ht="15" customHeight="1">
      <c r="B14" s="15"/>
      <c r="C14" s="7" t="s">
        <v>23</v>
      </c>
      <c r="D14" s="19">
        <f>D15+D16+D17</f>
        <v>2586073</v>
      </c>
      <c r="E14" s="28">
        <f>SUM(E15+E16+E17)</f>
        <v>2792800</v>
      </c>
      <c r="F14" s="38">
        <f t="shared" si="1"/>
        <v>92.59785877971927</v>
      </c>
      <c r="G14" s="53">
        <f t="shared" si="0"/>
        <v>-206727</v>
      </c>
    </row>
    <row r="15" spans="2:7" ht="15" customHeight="1">
      <c r="B15" s="15"/>
      <c r="C15" s="7" t="s">
        <v>24</v>
      </c>
      <c r="D15" s="19">
        <v>35409929</v>
      </c>
      <c r="E15" s="28">
        <v>33430400</v>
      </c>
      <c r="F15" s="39">
        <f t="shared" si="1"/>
        <v>105.92134404613765</v>
      </c>
      <c r="G15" s="53">
        <f t="shared" si="0"/>
        <v>1979529</v>
      </c>
    </row>
    <row r="16" spans="2:7" ht="15" customHeight="1">
      <c r="B16" s="15"/>
      <c r="C16" s="7" t="s">
        <v>45</v>
      </c>
      <c r="D16" s="19">
        <v>5620973</v>
      </c>
      <c r="E16" s="28">
        <v>6686700</v>
      </c>
      <c r="F16" s="38">
        <f t="shared" si="1"/>
        <v>84.06198872388472</v>
      </c>
      <c r="G16" s="53">
        <f t="shared" si="0"/>
        <v>-1065727</v>
      </c>
    </row>
    <row r="17" spans="2:7" ht="15" customHeight="1">
      <c r="B17" s="15"/>
      <c r="C17" s="7" t="s">
        <v>25</v>
      </c>
      <c r="D17" s="19">
        <v>-38444829</v>
      </c>
      <c r="E17" s="28">
        <v>-37324300</v>
      </c>
      <c r="F17" s="39">
        <f t="shared" si="1"/>
        <v>103.00214337576324</v>
      </c>
      <c r="G17" s="53">
        <f t="shared" si="0"/>
        <v>-1120529</v>
      </c>
    </row>
    <row r="18" spans="2:7" ht="15" customHeight="1">
      <c r="B18" s="15"/>
      <c r="C18" s="7" t="s">
        <v>26</v>
      </c>
      <c r="D18" s="19">
        <v>47271379</v>
      </c>
      <c r="E18" s="28">
        <v>42080900</v>
      </c>
      <c r="F18" s="38">
        <f t="shared" si="1"/>
        <v>112.33452468934837</v>
      </c>
      <c r="G18" s="53">
        <f t="shared" si="0"/>
        <v>5190479</v>
      </c>
    </row>
    <row r="19" spans="2:7" ht="15" customHeight="1">
      <c r="B19" s="15"/>
      <c r="C19" s="7" t="s">
        <v>27</v>
      </c>
      <c r="D19" s="19">
        <v>4858574</v>
      </c>
      <c r="E19" s="28">
        <v>3855400</v>
      </c>
      <c r="F19" s="39">
        <f t="shared" si="1"/>
        <v>126.01997198734243</v>
      </c>
      <c r="G19" s="53">
        <f t="shared" si="0"/>
        <v>1003174</v>
      </c>
    </row>
    <row r="20" spans="2:7" ht="15" customHeight="1">
      <c r="B20" s="15" t="s">
        <v>12</v>
      </c>
      <c r="C20" s="7" t="s">
        <v>18</v>
      </c>
      <c r="D20" s="19">
        <v>327418</v>
      </c>
      <c r="E20" s="28">
        <v>966200</v>
      </c>
      <c r="F20" s="38">
        <f t="shared" si="1"/>
        <v>33.8871869178224</v>
      </c>
      <c r="G20" s="53">
        <f t="shared" si="0"/>
        <v>-638782</v>
      </c>
    </row>
    <row r="21" spans="2:7" ht="15" customHeight="1">
      <c r="B21" s="15" t="s">
        <v>13</v>
      </c>
      <c r="C21" s="7" t="s">
        <v>17</v>
      </c>
      <c r="D21" s="19">
        <v>180591463</v>
      </c>
      <c r="E21" s="28">
        <v>172363600</v>
      </c>
      <c r="F21" s="39">
        <f t="shared" si="1"/>
        <v>104.77355021593885</v>
      </c>
      <c r="G21" s="53">
        <f t="shared" si="0"/>
        <v>8227863</v>
      </c>
    </row>
    <row r="22" spans="2:7" ht="15" customHeight="1">
      <c r="B22" s="15"/>
      <c r="C22" s="7" t="s">
        <v>28</v>
      </c>
      <c r="D22" s="19">
        <v>128462852</v>
      </c>
      <c r="E22" s="28">
        <v>122429100</v>
      </c>
      <c r="F22" s="38">
        <f t="shared" si="1"/>
        <v>104.92836425326986</v>
      </c>
      <c r="G22" s="53">
        <f t="shared" si="0"/>
        <v>6033752</v>
      </c>
    </row>
    <row r="23" spans="2:7" ht="15" customHeight="1">
      <c r="B23" s="15"/>
      <c r="C23" s="7" t="s">
        <v>29</v>
      </c>
      <c r="D23" s="19">
        <v>52144752</v>
      </c>
      <c r="E23" s="28">
        <v>49997600</v>
      </c>
      <c r="F23" s="39">
        <f t="shared" si="1"/>
        <v>104.29451013648656</v>
      </c>
      <c r="G23" s="53">
        <f t="shared" si="0"/>
        <v>2147152</v>
      </c>
    </row>
    <row r="24" spans="2:7" ht="15" customHeight="1">
      <c r="B24" s="15" t="s">
        <v>14</v>
      </c>
      <c r="C24" s="7" t="s">
        <v>19</v>
      </c>
      <c r="D24" s="19">
        <v>632959</v>
      </c>
      <c r="E24" s="28">
        <v>514700</v>
      </c>
      <c r="F24" s="38">
        <f t="shared" si="1"/>
        <v>122.97629687196425</v>
      </c>
      <c r="G24" s="53">
        <f t="shared" si="0"/>
        <v>118259</v>
      </c>
    </row>
    <row r="25" spans="2:7" ht="15" customHeight="1">
      <c r="B25" s="6"/>
      <c r="C25" s="7" t="s">
        <v>30</v>
      </c>
      <c r="D25" s="19">
        <v>-32277</v>
      </c>
      <c r="E25" s="28">
        <v>33500</v>
      </c>
      <c r="F25" s="39">
        <f t="shared" si="1"/>
        <v>-96.34925373134328</v>
      </c>
      <c r="G25" s="44">
        <f>D25-E25</f>
        <v>-65777</v>
      </c>
    </row>
    <row r="26" spans="2:7" ht="15" customHeight="1">
      <c r="B26" s="6"/>
      <c r="C26" s="7" t="s">
        <v>31</v>
      </c>
      <c r="D26" s="19">
        <v>664597</v>
      </c>
      <c r="E26" s="28">
        <v>474000</v>
      </c>
      <c r="F26" s="38">
        <f t="shared" si="1"/>
        <v>140.2103375527426</v>
      </c>
      <c r="G26" s="44">
        <f aca="true" t="shared" si="2" ref="G26:G39">D26-E26</f>
        <v>190597</v>
      </c>
    </row>
    <row r="27" spans="2:7" ht="15" customHeight="1">
      <c r="B27" s="17" t="s">
        <v>15</v>
      </c>
      <c r="C27" s="8" t="s">
        <v>20</v>
      </c>
      <c r="D27" s="20">
        <v>19827443</v>
      </c>
      <c r="E27" s="29">
        <v>21242200</v>
      </c>
      <c r="F27" s="33">
        <f t="shared" si="1"/>
        <v>93.33987534247865</v>
      </c>
      <c r="G27" s="45">
        <f t="shared" si="2"/>
        <v>-1414757</v>
      </c>
    </row>
    <row r="28" spans="2:7" ht="15" customHeight="1" thickBot="1">
      <c r="B28" s="17" t="s">
        <v>16</v>
      </c>
      <c r="C28" s="8" t="s">
        <v>21</v>
      </c>
      <c r="D28" s="20">
        <v>35881697</v>
      </c>
      <c r="E28" s="29">
        <v>14878200</v>
      </c>
      <c r="F28" s="35">
        <f t="shared" si="1"/>
        <v>241.16961057117123</v>
      </c>
      <c r="G28" s="46">
        <f t="shared" si="2"/>
        <v>21003497</v>
      </c>
    </row>
    <row r="29" spans="2:7" ht="16.5" customHeight="1" thickBot="1">
      <c r="B29" s="18" t="s">
        <v>32</v>
      </c>
      <c r="C29" s="13" t="s">
        <v>33</v>
      </c>
      <c r="D29" s="21">
        <f>D30+D36</f>
        <v>323654951</v>
      </c>
      <c r="E29" s="21">
        <f>SUM(E30+E36)</f>
        <v>292580300</v>
      </c>
      <c r="F29" s="21">
        <f>D29/E29*100</f>
        <v>110.62089655386916</v>
      </c>
      <c r="G29" s="48">
        <f t="shared" si="2"/>
        <v>31074651</v>
      </c>
    </row>
    <row r="30" spans="2:7" ht="15" customHeight="1">
      <c r="B30" s="16" t="s">
        <v>8</v>
      </c>
      <c r="C30" s="9" t="s">
        <v>34</v>
      </c>
      <c r="D30" s="22">
        <f>SUM(D31:D35)</f>
        <v>282757374</v>
      </c>
      <c r="E30" s="30">
        <f>SUM(E31:E35)</f>
        <v>261087600</v>
      </c>
      <c r="F30" s="36">
        <f aca="true" t="shared" si="3" ref="F30:F39">D30/E30*100</f>
        <v>108.29980971903683</v>
      </c>
      <c r="G30" s="47">
        <f t="shared" si="2"/>
        <v>21669774</v>
      </c>
    </row>
    <row r="31" spans="2:7" ht="15" customHeight="1">
      <c r="B31" s="15" t="s">
        <v>10</v>
      </c>
      <c r="C31" s="7" t="s">
        <v>41</v>
      </c>
      <c r="D31" s="19">
        <v>38891546</v>
      </c>
      <c r="E31" s="28">
        <v>35613000</v>
      </c>
      <c r="F31" s="41">
        <f t="shared" si="3"/>
        <v>109.20603712127594</v>
      </c>
      <c r="G31" s="31">
        <f t="shared" si="2"/>
        <v>3278546</v>
      </c>
    </row>
    <row r="32" spans="2:7" ht="15" customHeight="1">
      <c r="B32" s="15" t="s">
        <v>12</v>
      </c>
      <c r="C32" s="7" t="s">
        <v>36</v>
      </c>
      <c r="D32" s="19">
        <v>12053947</v>
      </c>
      <c r="E32" s="28">
        <v>10848600</v>
      </c>
      <c r="F32" s="41">
        <f t="shared" si="3"/>
        <v>111.11062256881073</v>
      </c>
      <c r="G32" s="31">
        <f t="shared" si="2"/>
        <v>1205347</v>
      </c>
    </row>
    <row r="33" spans="2:7" ht="15" customHeight="1">
      <c r="B33" s="15" t="s">
        <v>13</v>
      </c>
      <c r="C33" s="7" t="s">
        <v>37</v>
      </c>
      <c r="D33" s="19">
        <v>41291308</v>
      </c>
      <c r="E33" s="28">
        <v>38456900</v>
      </c>
      <c r="F33" s="41">
        <f t="shared" si="3"/>
        <v>107.3703496641695</v>
      </c>
      <c r="G33" s="31">
        <f t="shared" si="2"/>
        <v>2834408</v>
      </c>
    </row>
    <row r="34" spans="2:7" ht="15" customHeight="1">
      <c r="B34" s="15" t="s">
        <v>14</v>
      </c>
      <c r="C34" s="7" t="s">
        <v>38</v>
      </c>
      <c r="D34" s="19">
        <v>164150566</v>
      </c>
      <c r="E34" s="28">
        <v>152451700</v>
      </c>
      <c r="F34" s="41">
        <f t="shared" si="3"/>
        <v>107.67381800268545</v>
      </c>
      <c r="G34" s="31">
        <f t="shared" si="2"/>
        <v>11698866</v>
      </c>
    </row>
    <row r="35" spans="2:7" ht="15" customHeight="1">
      <c r="B35" s="15" t="s">
        <v>35</v>
      </c>
      <c r="C35" s="7" t="s">
        <v>44</v>
      </c>
      <c r="D35" s="19">
        <v>26370007</v>
      </c>
      <c r="E35" s="28">
        <v>23717400</v>
      </c>
      <c r="F35" s="41">
        <f t="shared" si="3"/>
        <v>111.18422339716831</v>
      </c>
      <c r="G35" s="31">
        <f t="shared" si="2"/>
        <v>2652607</v>
      </c>
    </row>
    <row r="36" spans="2:7" ht="15" customHeight="1">
      <c r="B36" s="17" t="s">
        <v>15</v>
      </c>
      <c r="C36" s="8" t="s">
        <v>39</v>
      </c>
      <c r="D36" s="20">
        <f>SUM(D37:D38)</f>
        <v>40897577</v>
      </c>
      <c r="E36" s="29">
        <f>SUM(E37+E38)</f>
        <v>31492700</v>
      </c>
      <c r="F36" s="34">
        <f t="shared" si="3"/>
        <v>129.8636731687026</v>
      </c>
      <c r="G36" s="43">
        <f t="shared" si="2"/>
        <v>9404877</v>
      </c>
    </row>
    <row r="37" spans="2:7" ht="15" customHeight="1">
      <c r="B37" s="15" t="s">
        <v>10</v>
      </c>
      <c r="C37" s="7" t="s">
        <v>42</v>
      </c>
      <c r="D37" s="19">
        <v>10174104</v>
      </c>
      <c r="E37" s="28">
        <v>10785600</v>
      </c>
      <c r="F37" s="41">
        <f t="shared" si="3"/>
        <v>94.33044058744994</v>
      </c>
      <c r="G37" s="31">
        <f t="shared" si="2"/>
        <v>-611496</v>
      </c>
    </row>
    <row r="38" spans="2:7" ht="15" customHeight="1" thickBot="1">
      <c r="B38" s="15" t="s">
        <v>12</v>
      </c>
      <c r="C38" s="7" t="s">
        <v>40</v>
      </c>
      <c r="D38" s="19">
        <v>30723473</v>
      </c>
      <c r="E38" s="28">
        <v>20707100</v>
      </c>
      <c r="F38" s="42">
        <f t="shared" si="3"/>
        <v>148.3716841083493</v>
      </c>
      <c r="G38" s="49">
        <f t="shared" si="2"/>
        <v>10016373</v>
      </c>
    </row>
    <row r="39" spans="2:7" ht="16.5" customHeight="1" thickBot="1">
      <c r="B39" s="54" t="s">
        <v>46</v>
      </c>
      <c r="C39" s="14" t="s">
        <v>43</v>
      </c>
      <c r="D39" s="23">
        <f>D11-D29</f>
        <v>-31677945</v>
      </c>
      <c r="E39" s="23">
        <f>SUM(E11-E29)</f>
        <v>-33886300</v>
      </c>
      <c r="F39" s="37">
        <f t="shared" si="3"/>
        <v>93.4830447703054</v>
      </c>
      <c r="G39" s="50">
        <f t="shared" si="2"/>
        <v>2208355</v>
      </c>
    </row>
    <row r="40" ht="13.5" thickTop="1"/>
    <row r="43" spans="4:5" ht="12.75">
      <c r="D43" s="4"/>
      <c r="E43" s="4"/>
    </row>
    <row r="44" ht="18" customHeight="1"/>
    <row r="141" ht="15" customHeight="1"/>
  </sheetData>
  <mergeCells count="8">
    <mergeCell ref="B9:B10"/>
    <mergeCell ref="B2:C2"/>
    <mergeCell ref="C4:G4"/>
    <mergeCell ref="D9:E9"/>
    <mergeCell ref="C9:C10"/>
    <mergeCell ref="C5:G5"/>
    <mergeCell ref="F9:F10"/>
    <mergeCell ref="G9:G10"/>
  </mergeCells>
  <printOptions/>
  <pageMargins left="0.3937007874015748" right="0.3937007874015748" top="0.5905511811023623" bottom="0.984251968503937" header="0.1968503937007874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;</cp:lastModifiedBy>
  <cp:lastPrinted>2007-03-30T11:23:06Z</cp:lastPrinted>
  <dcterms:created xsi:type="dcterms:W3CDTF">2006-03-29T08:30:01Z</dcterms:created>
  <dcterms:modified xsi:type="dcterms:W3CDTF">2007-03-30T11:23:12Z</dcterms:modified>
  <cp:category/>
  <cp:version/>
  <cp:contentType/>
  <cp:contentStatus/>
</cp:coreProperties>
</file>