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00" windowHeight="6030" activeTab="4"/>
  </bookViews>
  <sheets>
    <sheet name="úvod-S" sheetId="1" r:id="rId1"/>
    <sheet name="Súv.-A" sheetId="2" r:id="rId2"/>
    <sheet name="Súv.-P" sheetId="3" r:id="rId3"/>
    <sheet name="úvod-V" sheetId="4" r:id="rId4"/>
    <sheet name="Výsl." sheetId="5" r:id="rId5"/>
  </sheets>
  <definedNames/>
  <calcPr fullCalcOnLoad="1"/>
</workbook>
</file>

<file path=xl/sharedStrings.xml><?xml version="1.0" encoding="utf-8"?>
<sst xmlns="http://schemas.openxmlformats.org/spreadsheetml/2006/main" count="1097" uniqueCount="597">
  <si>
    <t>Ministerstvo financií Slovenskej republiky</t>
  </si>
  <si>
    <t>Súvaha Úč EB 1-01</t>
  </si>
  <si>
    <t>Schválené pod č. 3963/1997-sekr.</t>
  </si>
  <si>
    <t>Súvaha Eximbanky</t>
  </si>
  <si>
    <t>(v tis. Sk)</t>
  </si>
  <si>
    <t>Eximbanka doručí výkaz</t>
  </si>
  <si>
    <t>2x MF SR</t>
  </si>
  <si>
    <t>v termíne do 31.3.nasledujúceho roku</t>
  </si>
  <si>
    <t>Rok</t>
  </si>
  <si>
    <t>Mesiac</t>
  </si>
  <si>
    <t>IČO</t>
  </si>
  <si>
    <t>Druh podania výkazu: riadne</t>
  </si>
  <si>
    <t>x</t>
  </si>
  <si>
    <t xml:space="preserve">     opravné</t>
  </si>
  <si>
    <t xml:space="preserve">     dodatočné</t>
  </si>
  <si>
    <t xml:space="preserve">     opakované</t>
  </si>
  <si>
    <t>Názov účtovnej jednotky</t>
  </si>
  <si>
    <t>E</t>
  </si>
  <si>
    <t>p</t>
  </si>
  <si>
    <t>o</t>
  </si>
  <si>
    <t>r</t>
  </si>
  <si>
    <t>t</t>
  </si>
  <si>
    <t>n</t>
  </si>
  <si>
    <t>i</t>
  </si>
  <si>
    <t>m</t>
  </si>
  <si>
    <t>á</t>
  </si>
  <si>
    <t>b</t>
  </si>
  <si>
    <t>a</t>
  </si>
  <si>
    <t>k</t>
  </si>
  <si>
    <t>S</t>
  </si>
  <si>
    <t>l</t>
  </si>
  <si>
    <t>v</t>
  </si>
  <si>
    <t>e</t>
  </si>
  <si>
    <t>s</t>
  </si>
  <si>
    <t>j</t>
  </si>
  <si>
    <t xml:space="preserve"> </t>
  </si>
  <si>
    <t>u</t>
  </si>
  <si>
    <t>y</t>
  </si>
  <si>
    <t>Sídlo účtovnej jednotky</t>
  </si>
  <si>
    <t>Ulica a číslo</t>
  </si>
  <si>
    <t>G</t>
  </si>
  <si>
    <t>ö</t>
  </si>
  <si>
    <t>g</t>
  </si>
  <si>
    <t>PSČ</t>
  </si>
  <si>
    <t>Názov obce</t>
  </si>
  <si>
    <t>B</t>
  </si>
  <si>
    <t>Číslo telefónu</t>
  </si>
  <si>
    <t>Smerové číslo</t>
  </si>
  <si>
    <t>Telefón</t>
  </si>
  <si>
    <t>Číslo faxu</t>
  </si>
  <si>
    <t>Odoslané dňa:</t>
  </si>
  <si>
    <t>Pečiatka a podpis štatutárneho orgánu</t>
  </si>
  <si>
    <t xml:space="preserve">Osoba zodpovedná </t>
  </si>
  <si>
    <t>Osoba zodpovedná</t>
  </si>
  <si>
    <t>účtovnej jednotky:</t>
  </si>
  <si>
    <t>za účtovníctvo:</t>
  </si>
  <si>
    <t>za účtovnú závierku:</t>
  </si>
  <si>
    <t>doc.RNDr.Ing. Ľudomír Šlahor, CSc.</t>
  </si>
  <si>
    <t>Ing. Želmíra Príkazská</t>
  </si>
  <si>
    <t>Ing. Mária Liptáková</t>
  </si>
  <si>
    <t>Podpis:</t>
  </si>
  <si>
    <t>Ing. Michal Borguľa</t>
  </si>
  <si>
    <t>Telefón:      59398419</t>
  </si>
  <si>
    <t>Ozna-</t>
  </si>
  <si>
    <t>SÚVAHOVÁ POLOŽKA</t>
  </si>
  <si>
    <t>Č.r.</t>
  </si>
  <si>
    <t>Bežné účtovné obdobie</t>
  </si>
  <si>
    <t>Predchádz.</t>
  </si>
  <si>
    <t>čenie</t>
  </si>
  <si>
    <t>Brutto</t>
  </si>
  <si>
    <t>Korekcia</t>
  </si>
  <si>
    <t>Netto</t>
  </si>
  <si>
    <t>účt. obdobie</t>
  </si>
  <si>
    <t>c</t>
  </si>
  <si>
    <t>Aktíva</t>
  </si>
  <si>
    <r>
      <t xml:space="preserve">Pokladničné hodnoty </t>
    </r>
    <r>
      <rPr>
        <sz val="9"/>
        <rFont val="AT*Switzerland"/>
        <family val="0"/>
      </rPr>
      <t>(r.2 až r.4)</t>
    </r>
  </si>
  <si>
    <t>1.1.</t>
  </si>
  <si>
    <t>Pokladnica (111)</t>
  </si>
  <si>
    <t>1.2.</t>
  </si>
  <si>
    <t>Iné pokladničné hodnoty (118)</t>
  </si>
  <si>
    <t>1.3.</t>
  </si>
  <si>
    <t>Hodnoty na ceste (119)</t>
  </si>
  <si>
    <t>2.</t>
  </si>
  <si>
    <r>
      <t xml:space="preserve">Účty v bankách </t>
    </r>
    <r>
      <rPr>
        <sz val="9"/>
        <rFont val="AT*Switzerland"/>
        <family val="0"/>
      </rPr>
      <t>(r.6 až r.10)</t>
    </r>
  </si>
  <si>
    <t>2.1.</t>
  </si>
  <si>
    <t>Účty v emisnej banke (121-DZ)</t>
  </si>
  <si>
    <t>2.2.</t>
  </si>
  <si>
    <t>Pohľadávky z úverov poskytnutých</t>
  </si>
  <si>
    <t>emisnej banke (122)</t>
  </si>
  <si>
    <t>2.3.</t>
  </si>
  <si>
    <t>Účty v bankách (124-DZ)</t>
  </si>
  <si>
    <t>2.4.</t>
  </si>
  <si>
    <t>Pohľadávky z poskytnutých úverov</t>
  </si>
  <si>
    <t>bankám (125)</t>
  </si>
  <si>
    <t>2.5.</t>
  </si>
  <si>
    <t xml:space="preserve">Klasifikované úvery voči </t>
  </si>
  <si>
    <t>bankám (127)-(129A)</t>
  </si>
  <si>
    <t>3.</t>
  </si>
  <si>
    <r>
      <t xml:space="preserve">Terminované vklady </t>
    </r>
    <r>
      <rPr>
        <sz val="9"/>
        <rFont val="AT*Switzerland"/>
        <family val="0"/>
      </rPr>
      <t>(r.12 +r.13)</t>
    </r>
  </si>
  <si>
    <t>3.1.</t>
  </si>
  <si>
    <t>Terminované vklady v emisnej banke (131)</t>
  </si>
  <si>
    <t>3.2.</t>
  </si>
  <si>
    <t>Terminované vklady v bankách  (132)</t>
  </si>
  <si>
    <t>4.</t>
  </si>
  <si>
    <r>
      <t>Pohľadávky z iných hodnôt</t>
    </r>
    <r>
      <rPr>
        <sz val="9"/>
        <rFont val="AT*Switzerland"/>
        <family val="0"/>
      </rPr>
      <t xml:space="preserve"> (r.15 až r.17)</t>
    </r>
  </si>
  <si>
    <t>4.1.</t>
  </si>
  <si>
    <t xml:space="preserve">Pohľadávky zo zmeniek a iných </t>
  </si>
  <si>
    <t>obchodných pohľadávok (141)</t>
  </si>
  <si>
    <t>4.2.</t>
  </si>
  <si>
    <t>Pohľadávky z krátkodobých úverov (142)</t>
  </si>
  <si>
    <t>4.3.</t>
  </si>
  <si>
    <t>Pohľadávky z iných pokladničných</t>
  </si>
  <si>
    <t>hodnôt (143)</t>
  </si>
  <si>
    <t>5.</t>
  </si>
  <si>
    <t>Pohľadávky z cenných papierov (r.19 až r.24)</t>
  </si>
  <si>
    <t>5.1.</t>
  </si>
  <si>
    <t>Pohľadávky zo štátnych pokladničných</t>
  </si>
  <si>
    <t>poukážok vydaných v tuzemsku (151)</t>
  </si>
  <si>
    <t>5.2.</t>
  </si>
  <si>
    <t xml:space="preserve">Pohľadávky zo štátnych pokladničných </t>
  </si>
  <si>
    <t>poukážok vydaných v zahraničí (152)</t>
  </si>
  <si>
    <t>5.3.</t>
  </si>
  <si>
    <t>Pohľadávky z pokladničných poukážok NBS</t>
  </si>
  <si>
    <t>a iných podobných hodnôt vydaných</t>
  </si>
  <si>
    <t>v tuzemsku (153)</t>
  </si>
  <si>
    <t>5.4.</t>
  </si>
  <si>
    <t xml:space="preserve">Pohľadávky z pokladničných poukážok </t>
  </si>
  <si>
    <t>v zahraničí (154)</t>
  </si>
  <si>
    <t>5.5.</t>
  </si>
  <si>
    <t>Pohľadávky z dlhopisov (155)</t>
  </si>
  <si>
    <t>5.6.</t>
  </si>
  <si>
    <t>Pohľadávky z akcií (156)</t>
  </si>
  <si>
    <t>6.</t>
  </si>
  <si>
    <t>Nakúpené štátne pokladničné poukážky</t>
  </si>
  <si>
    <t>(r.26 + r.27)</t>
  </si>
  <si>
    <t>6.1.</t>
  </si>
  <si>
    <t>Štátne pokladničné poukážky vydané</t>
  </si>
  <si>
    <t>v tuzemsku (181)-(189A)</t>
  </si>
  <si>
    <t>6.2.</t>
  </si>
  <si>
    <t>v zahraničí (182) - (189A)</t>
  </si>
  <si>
    <t>účt.obdobie</t>
  </si>
  <si>
    <t>7.</t>
  </si>
  <si>
    <t>Nakúpené krátkodobé pokladničné poukážky</t>
  </si>
  <si>
    <r>
      <t xml:space="preserve">a iné podobné hodnoty </t>
    </r>
    <r>
      <rPr>
        <sz val="9"/>
        <rFont val="AT*Switzerland"/>
        <family val="0"/>
      </rPr>
      <t>(r. 29 + r. 30)</t>
    </r>
  </si>
  <si>
    <t>7.1.</t>
  </si>
  <si>
    <t>Krátkodobé pokladničné pokážky NBS</t>
  </si>
  <si>
    <t>a iné podobné hodnoty vydané v tuzemsku</t>
  </si>
  <si>
    <t>(191) - (199A)</t>
  </si>
  <si>
    <t>7.2.</t>
  </si>
  <si>
    <t xml:space="preserve">a iné podobné hodnoty vydané v zahraničí </t>
  </si>
  <si>
    <t>(192) - (199A)</t>
  </si>
  <si>
    <t>8.</t>
  </si>
  <si>
    <t xml:space="preserve">Štandardné pohľadávky z úverov </t>
  </si>
  <si>
    <r>
      <t>poskytnutých klientom</t>
    </r>
    <r>
      <rPr>
        <sz val="9"/>
        <rFont val="AT*Switzerland"/>
        <family val="0"/>
      </rPr>
      <t xml:space="preserve"> (r.32 až r.39)</t>
    </r>
  </si>
  <si>
    <t>8.1.</t>
  </si>
  <si>
    <t xml:space="preserve">Pohľadávky z poskytnutých úverov na obchodné </t>
  </si>
  <si>
    <t>pohľadávky vývozu klienta -</t>
  </si>
  <si>
    <t>dlhodobého charakteru  (211)</t>
  </si>
  <si>
    <t>8.2.</t>
  </si>
  <si>
    <t>strednodobého charakteru (212)</t>
  </si>
  <si>
    <t>8.3.</t>
  </si>
  <si>
    <t>krátkodobého charakteru (213)</t>
  </si>
  <si>
    <t>8.4.</t>
  </si>
  <si>
    <t>záväzky z dovozu klienta -</t>
  </si>
  <si>
    <t>dlhodobého charakteru  (214)</t>
  </si>
  <si>
    <t>8.5.</t>
  </si>
  <si>
    <t>strednodobého charakteru (215)</t>
  </si>
  <si>
    <t>8.6.</t>
  </si>
  <si>
    <t>krátkodobého charakteru (216)</t>
  </si>
  <si>
    <t>8.7.</t>
  </si>
  <si>
    <t xml:space="preserve">Pohľadávky z poskytnutého úveru </t>
  </si>
  <si>
    <t>na eskont zmenky (217)</t>
  </si>
  <si>
    <t>8.8.</t>
  </si>
  <si>
    <t>Ostatné pohľadávky voči klientom (218)</t>
  </si>
  <si>
    <t>9.</t>
  </si>
  <si>
    <t xml:space="preserve">Klasifikované pohľadávky z poskytnutých </t>
  </si>
  <si>
    <r>
      <t>úverov</t>
    </r>
    <r>
      <rPr>
        <sz val="9"/>
        <rFont val="AT*Switzerland"/>
        <family val="0"/>
      </rPr>
      <t xml:space="preserve"> (r.41 až r. 43)</t>
    </r>
  </si>
  <si>
    <t>9.1.</t>
  </si>
  <si>
    <t>Pochybné pohľadávky (231) - (239A)</t>
  </si>
  <si>
    <t>9.2.</t>
  </si>
  <si>
    <t>Sporné pohľadávky (232)-(239A)</t>
  </si>
  <si>
    <t>9.3.</t>
  </si>
  <si>
    <t>Stratové pohľadávky (233)-(239A)</t>
  </si>
  <si>
    <t>10.</t>
  </si>
  <si>
    <t>Pohľadávky z priameho poistenia a zaistenia</t>
  </si>
  <si>
    <r>
      <t xml:space="preserve">vývozných úverov </t>
    </r>
    <r>
      <rPr>
        <sz val="9"/>
        <rFont val="AT*Switzerland"/>
        <family val="0"/>
      </rPr>
      <t>(r.45 až r.49)</t>
    </r>
  </si>
  <si>
    <t>10.1.</t>
  </si>
  <si>
    <t>Pohľadávky z priameho poistenia ( 241)</t>
  </si>
  <si>
    <t>10.2.</t>
  </si>
  <si>
    <t>Pohľadávky zo zaistenia (242)</t>
  </si>
  <si>
    <t>10.3.</t>
  </si>
  <si>
    <t>Pohľadávky z poistného plnenia (243)</t>
  </si>
  <si>
    <t>10.4.</t>
  </si>
  <si>
    <t xml:space="preserve">Pohľadávky z poistného plnenia voči </t>
  </si>
  <si>
    <t>zaisťovateľom (244)</t>
  </si>
  <si>
    <t>10.5.</t>
  </si>
  <si>
    <t xml:space="preserve">Ostatné pohľadávky z poistenia  </t>
  </si>
  <si>
    <t>a zaistenia (248)</t>
  </si>
  <si>
    <t>11.</t>
  </si>
  <si>
    <t xml:space="preserve">Klasifikované pohľadávky z poistenia </t>
  </si>
  <si>
    <r>
      <t xml:space="preserve">a zaistenia </t>
    </r>
    <r>
      <rPr>
        <sz val="9"/>
        <rFont val="AT*Switzerland"/>
        <family val="0"/>
      </rPr>
      <t>(r.51 až r.53)</t>
    </r>
  </si>
  <si>
    <t>11.1.</t>
  </si>
  <si>
    <t>Pochybné pohľadávky (251) - (259A)</t>
  </si>
  <si>
    <t>11.2.</t>
  </si>
  <si>
    <t>Sporné pohľadávky (252)-(259A)</t>
  </si>
  <si>
    <t>11.3.</t>
  </si>
  <si>
    <t>Stratové pohľadávky (253)-(259A)</t>
  </si>
  <si>
    <t>12.</t>
  </si>
  <si>
    <r>
      <t xml:space="preserve">Zúčtovanie so št. rozpočtom </t>
    </r>
    <r>
      <rPr>
        <sz val="9"/>
        <rFont val="AT*Switzerland"/>
        <family val="0"/>
      </rPr>
      <t>(r.55 až r.58)</t>
    </r>
  </si>
  <si>
    <t>12.1.</t>
  </si>
  <si>
    <t>Nárok na prídel do fondu financovania</t>
  </si>
  <si>
    <t>vývozných úverov (281)</t>
  </si>
  <si>
    <t>12.2.</t>
  </si>
  <si>
    <t>Nárok na prídel do fondu na vyrovnávanie</t>
  </si>
  <si>
    <t>ekon. rozdielov zo vzťahov dev. operácií (282)</t>
  </si>
  <si>
    <t>12.3.</t>
  </si>
  <si>
    <t>Nárok na prídel do fondu na poistenie</t>
  </si>
  <si>
    <t>krátkodobých vývozných úverov</t>
  </si>
  <si>
    <t>proti politickým rizikám ... (283)</t>
  </si>
  <si>
    <t>12.4.</t>
  </si>
  <si>
    <t xml:space="preserve">Nárok na prídel do fondu na vyrovnávanie </t>
  </si>
  <si>
    <t>kurzových strát pri poisťovaní</t>
  </si>
  <si>
    <t>zahr. bánk ... (284)</t>
  </si>
  <si>
    <t>13.</t>
  </si>
  <si>
    <r>
      <t xml:space="preserve">Podielové cenné papiere a vklady </t>
    </r>
    <r>
      <rPr>
        <sz val="9"/>
        <rFont val="AT*Switzerland"/>
        <family val="0"/>
      </rPr>
      <t>(r.60 až r.62)</t>
    </r>
  </si>
  <si>
    <t>13.1.</t>
  </si>
  <si>
    <t xml:space="preserve">Podielové cenné papiere a vklady </t>
  </si>
  <si>
    <t>v obchodných spoločnostiach</t>
  </si>
  <si>
    <t>s rozhodujúcim vplyvom (412) - (419A)</t>
  </si>
  <si>
    <t>13.2.</t>
  </si>
  <si>
    <t>s podstatným vplyvom (413) - (419A)</t>
  </si>
  <si>
    <t>13.3.</t>
  </si>
  <si>
    <t>Ostatné podielové cenné papiere a vklady</t>
  </si>
  <si>
    <t>(414) - (419A)</t>
  </si>
  <si>
    <t>13.4.</t>
  </si>
  <si>
    <t>Prostriedky dlhodobo poskytnuté</t>
  </si>
  <si>
    <t>pobočkám v zahraničí (421)</t>
  </si>
  <si>
    <t>14.</t>
  </si>
  <si>
    <t>Nehmotný investičný majetok</t>
  </si>
  <si>
    <t>spolu (r.65 až r.69)</t>
  </si>
  <si>
    <t>14.1.</t>
  </si>
  <si>
    <t xml:space="preserve">Vynaložené prostriedky na zriadenie </t>
  </si>
  <si>
    <t>účtovnej jednotky (475) - (478A)/(479A)</t>
  </si>
  <si>
    <t>14.2.</t>
  </si>
  <si>
    <t>Programové produkty (474) - (478A)/(479A)</t>
  </si>
  <si>
    <t>14.3.</t>
  </si>
  <si>
    <t>Ostatný nehmotný investičný majetok</t>
  </si>
  <si>
    <t>(476) - (478)/(479A)</t>
  </si>
  <si>
    <t>14.4.</t>
  </si>
  <si>
    <t xml:space="preserve">Obstaranie nehmotného investičného  </t>
  </si>
  <si>
    <t>majetku (445)</t>
  </si>
  <si>
    <t>14.5.</t>
  </si>
  <si>
    <t>Poskytované preddavky na obstaranie</t>
  </si>
  <si>
    <t>investičného majetku (nehmotného)</t>
  </si>
  <si>
    <t>(446A) - (449A)</t>
  </si>
  <si>
    <t>15.</t>
  </si>
  <si>
    <t>Hmotný investičný majetok spolu</t>
  </si>
  <si>
    <t>z toho:</t>
  </si>
  <si>
    <t>15.1.</t>
  </si>
  <si>
    <t>Pozemky (432A, 434A)</t>
  </si>
  <si>
    <t>15.2.</t>
  </si>
  <si>
    <t>Stavby (431A, 433A) - (438A)/(439A)</t>
  </si>
  <si>
    <t>15.3.</t>
  </si>
  <si>
    <t>Technické zariadenia a stroje</t>
  </si>
  <si>
    <t>(431A, 433A)-(438A)/(439A)</t>
  </si>
  <si>
    <t>15.4.</t>
  </si>
  <si>
    <t xml:space="preserve">Hmotný investičný majetok vo finančnom </t>
  </si>
  <si>
    <t>prenájme (fin. leasingu) (451, 453)-(458)</t>
  </si>
  <si>
    <t>15.5.</t>
  </si>
  <si>
    <t xml:space="preserve">Obstaranie hmotného investičného majetku </t>
  </si>
  <si>
    <t>(441, 442)</t>
  </si>
  <si>
    <t>15.6.</t>
  </si>
  <si>
    <t xml:space="preserve">Poskytnuté preddavky na obstaranie </t>
  </si>
  <si>
    <t>investičného majetku (hmotného)</t>
  </si>
  <si>
    <t>(446A)-(449A)</t>
  </si>
  <si>
    <t>16.</t>
  </si>
  <si>
    <r>
      <t>Ostatné aktíva</t>
    </r>
    <r>
      <rPr>
        <sz val="9"/>
        <rFont val="AT*Switzerland"/>
        <family val="0"/>
      </rPr>
      <t xml:space="preserve"> (r. 78 až 85, 86, 90, 94, 95)</t>
    </r>
  </si>
  <si>
    <t>16.1.</t>
  </si>
  <si>
    <t>Zásoby (311)</t>
  </si>
  <si>
    <t>16.2.</t>
  </si>
  <si>
    <t>Hodnoty na inkaso prijaté</t>
  </si>
  <si>
    <t>od korešpondentov (321)</t>
  </si>
  <si>
    <t>16.3.</t>
  </si>
  <si>
    <t>Hodnoty na inkaso prijaté od klientov (322)</t>
  </si>
  <si>
    <t>16.4.</t>
  </si>
  <si>
    <t>Pobočky a zastupiteľstvá v tuzemsku</t>
  </si>
  <si>
    <t>(331 - DZ)</t>
  </si>
  <si>
    <t>16.5.</t>
  </si>
  <si>
    <t>Odberatelia (341)</t>
  </si>
  <si>
    <t>16.6.</t>
  </si>
  <si>
    <t xml:space="preserve">Poskytnuté prevádzkové preddavky (344) </t>
  </si>
  <si>
    <t>16.7.</t>
  </si>
  <si>
    <t>Zúčtovanie so štátnym rozpočtom</t>
  </si>
  <si>
    <t>Slovenskej republiky (346-DZ)</t>
  </si>
  <si>
    <t>16.8.</t>
  </si>
  <si>
    <t>Zúčtovanie so sociálnymi inštitúciami</t>
  </si>
  <si>
    <t>(347 - DZ)</t>
  </si>
  <si>
    <t>17.</t>
  </si>
  <si>
    <t>Položky časového rozlíšenia aktívne</t>
  </si>
  <si>
    <t>(r.87 až r.89)</t>
  </si>
  <si>
    <t>17.1.</t>
  </si>
  <si>
    <t>Náklady budúcich období (351)</t>
  </si>
  <si>
    <t>17.2.</t>
  </si>
  <si>
    <t>Príjmy budúcich období (352)</t>
  </si>
  <si>
    <t>17.3.</t>
  </si>
  <si>
    <t>Dohadné účty aktívne (353)</t>
  </si>
  <si>
    <t>18.</t>
  </si>
  <si>
    <r>
      <t>Usporiadacie účty</t>
    </r>
    <r>
      <rPr>
        <sz val="9"/>
        <rFont val="AT*Switzerland"/>
        <family val="0"/>
      </rPr>
      <t xml:space="preserve"> (r.91 až r.93)</t>
    </r>
  </si>
  <si>
    <t>18.1.</t>
  </si>
  <si>
    <t>Usporiadacie účty operácií s finančnými</t>
  </si>
  <si>
    <t>nástrojmi (357-DZ)</t>
  </si>
  <si>
    <t>18.2.</t>
  </si>
  <si>
    <t>Usporiadacie účty devízových operácií</t>
  </si>
  <si>
    <t>(358-DZ)</t>
  </si>
  <si>
    <t>18.3.</t>
  </si>
  <si>
    <t>Usporiadacie účty ostatných operácií</t>
  </si>
  <si>
    <t>(359-DZ)</t>
  </si>
  <si>
    <t>19.</t>
  </si>
  <si>
    <t>Zúčtovanie s burzovými subjektami</t>
  </si>
  <si>
    <t>a príkazcami (371-DZ)</t>
  </si>
  <si>
    <t>20.</t>
  </si>
  <si>
    <t>Intervenčná zásoba cenných papierov</t>
  </si>
  <si>
    <t>(372)-(379A)</t>
  </si>
  <si>
    <t>Obchodovateľné cenné papiere</t>
  </si>
  <si>
    <t>(r.97 až r.100)</t>
  </si>
  <si>
    <t>21.1.</t>
  </si>
  <si>
    <t>Usporiadací účet k obchodovateľným</t>
  </si>
  <si>
    <t>cenným papierom (381-DZ)</t>
  </si>
  <si>
    <t>21.2.</t>
  </si>
  <si>
    <t>Cenné papiere na umiestnenie na verejnosti</t>
  </si>
  <si>
    <t>garantované bankou (382)-(389A)</t>
  </si>
  <si>
    <t>21.3.</t>
  </si>
  <si>
    <t>Dlhopisy, št. dlhopisy a iné cenné papiere</t>
  </si>
  <si>
    <t>pevne úročené (383)-(389A)</t>
  </si>
  <si>
    <t>21.4.</t>
  </si>
  <si>
    <t xml:space="preserve">Akcie a iné cenné papiere s premenlivým </t>
  </si>
  <si>
    <t>vplyvom (384)-(389A)</t>
  </si>
  <si>
    <t>X</t>
  </si>
  <si>
    <r>
      <t xml:space="preserve">Aktíva celkom </t>
    </r>
    <r>
      <rPr>
        <sz val="9"/>
        <rFont val="AT*Switzerland"/>
        <family val="0"/>
      </rPr>
      <t xml:space="preserve">(r.1 + r.5 + r.11 + r.14 + r.18 +  </t>
    </r>
  </si>
  <si>
    <t>r.25 + r.28 + r.31 + r.40 + r.44 + r.50 + r.54 +</t>
  </si>
  <si>
    <t>r.59 + r.63 + r.64 + r.70 + r.77 + r.96)</t>
  </si>
  <si>
    <r>
      <t>Podsúvahové účty</t>
    </r>
    <r>
      <rPr>
        <sz val="9"/>
        <rFont val="AT*Switzerland"/>
        <family val="0"/>
      </rPr>
      <t xml:space="preserve"> (r.103 až 126)</t>
    </r>
  </si>
  <si>
    <t>Prísľuby na poskytnutie úveru bankám (912)</t>
  </si>
  <si>
    <t>Ostatné pohľadávky zo záruk voči bankám (913)</t>
  </si>
  <si>
    <t xml:space="preserve">Klasifikované záruky poskytnuté v prospech </t>
  </si>
  <si>
    <t>alebo z príkazu bánk (919)</t>
  </si>
  <si>
    <t>Prísľuby na poskytnutie úveru klientom (932)</t>
  </si>
  <si>
    <t>Ostatné pohľadávky zo záruk voči klientom (933)</t>
  </si>
  <si>
    <t>alebo z príkazu klienta (939)</t>
  </si>
  <si>
    <t>Pohľadávky z pohotových operácií</t>
  </si>
  <si>
    <t>s úrokovými nástrojmi (941)</t>
  </si>
  <si>
    <t>s cudzou menou (943)</t>
  </si>
  <si>
    <t>s ostatnými nástrojmi (945)</t>
  </si>
  <si>
    <t>Pohľadávky z pevných termínových</t>
  </si>
  <si>
    <t>operácií s úrokovými nástrojmi (951)</t>
  </si>
  <si>
    <t>operácií s cudzou menou (953)</t>
  </si>
  <si>
    <t>operácií s ostatnými nástrojmi (955)</t>
  </si>
  <si>
    <t>Pohľadávky z opcií na úrokové nástroje (961)</t>
  </si>
  <si>
    <t>Pohľadávky z opcií na cudziu menu (963)</t>
  </si>
  <si>
    <t>Pohľadávky z opcií na ostatné nástroje (965)</t>
  </si>
  <si>
    <t>Hodnoty dané ako záruky (972)</t>
  </si>
  <si>
    <t>Ostatné pohľadávky (975)</t>
  </si>
  <si>
    <t>Pohľadávky z finančného prenájmu</t>
  </si>
  <si>
    <t>(fin. leasingu) (978)</t>
  </si>
  <si>
    <t>Hodnoty odovzdané do úschovy iným</t>
  </si>
  <si>
    <t>bankám (983)</t>
  </si>
  <si>
    <t>Vlastné hodnoty banky prevzaté</t>
  </si>
  <si>
    <t>do úschovy (984)</t>
  </si>
  <si>
    <t>Prísne zúčtovateľné tlačivá (985)</t>
  </si>
  <si>
    <t>Iné hodnoty v evidencii (997-DZ)</t>
  </si>
  <si>
    <t>Usporiadacie podsúvahové účty (998-DZ)</t>
  </si>
  <si>
    <t>Evidenčné účty (999-DZ)</t>
  </si>
  <si>
    <t>Kontrolné číslo (r.1 až r.126)</t>
  </si>
  <si>
    <t>Skutočnosť v  účtov. období</t>
  </si>
  <si>
    <t>Bežnom</t>
  </si>
  <si>
    <t>Pasíva</t>
  </si>
  <si>
    <r>
      <t xml:space="preserve">Záväzky voči bankám </t>
    </r>
    <r>
      <rPr>
        <sz val="9"/>
        <rFont val="AT*Switzerland"/>
        <family val="0"/>
      </rPr>
      <t>(r.128 až r.131)</t>
    </r>
  </si>
  <si>
    <t>Účty v emisnej banke (121-KZ)</t>
  </si>
  <si>
    <t>Záväzky z úverov prijatých od emisnej banky (123)</t>
  </si>
  <si>
    <t>Účty v bankách (124-KZ)</t>
  </si>
  <si>
    <t>1.4.</t>
  </si>
  <si>
    <t>Záväzky z prijatých úverov od bánk (126)</t>
  </si>
  <si>
    <t>Záväzky z iných hodnôt (r.133 až r.135)</t>
  </si>
  <si>
    <t>Záväzky zo zmeniek a iných obchodných pohľadávok (161)</t>
  </si>
  <si>
    <t>Záväzky z krátkodobých úverov (162)</t>
  </si>
  <si>
    <t>Záväzky z iných pokladničných hodnôt (163)</t>
  </si>
  <si>
    <t>Záväzky z cenných papierov (r.137 až r.142)</t>
  </si>
  <si>
    <t>Záväzky zo štátnych pokladničných poukážok vydaných v tuzemsku (171)</t>
  </si>
  <si>
    <t>Záväzky zo štátnych pokladničných poukážok vydaných v zahraničí (172)</t>
  </si>
  <si>
    <t>3.3.</t>
  </si>
  <si>
    <t xml:space="preserve">Záväzky z pokladničných poukážok emisnej banky a iných podobných </t>
  </si>
  <si>
    <t>hodnôt vydaných v tuzemsku (173)</t>
  </si>
  <si>
    <t>3.4.</t>
  </si>
  <si>
    <t>hodnôt vydaných v zahraničí (174)</t>
  </si>
  <si>
    <t>3.5.</t>
  </si>
  <si>
    <t>Záväzky z dlhopisov (175)</t>
  </si>
  <si>
    <t>3.6.</t>
  </si>
  <si>
    <t>Záväzky z akcií (176)</t>
  </si>
  <si>
    <t xml:space="preserve">Záväzky z priameho poistenia a zaistenia vývozných úverov </t>
  </si>
  <si>
    <t>(r.144 až r.147)</t>
  </si>
  <si>
    <t>Záväzky z priameho poistenia (261)</t>
  </si>
  <si>
    <t>Záväzky zo zaistenia (262)</t>
  </si>
  <si>
    <t>Záväzky voči sprostredkovateľom (263)</t>
  </si>
  <si>
    <t>4.4.</t>
  </si>
  <si>
    <t>Ostatné záväzky z poistenia a zaistenia (268)</t>
  </si>
  <si>
    <r>
      <t>Rezervy</t>
    </r>
    <r>
      <rPr>
        <sz val="9"/>
        <rFont val="AT*Switzerland"/>
        <family val="0"/>
      </rPr>
      <t xml:space="preserve"> (r.149 až r.152)</t>
    </r>
  </si>
  <si>
    <t>Rezervy z bankových činností (542)</t>
  </si>
  <si>
    <t>Ostatné rezervy z bankových činností (543)</t>
  </si>
  <si>
    <t>Rezervy z poisťovacích činností (544)</t>
  </si>
  <si>
    <t>Ostatné rezervy z poisťovacích činností (545)</t>
  </si>
  <si>
    <r>
      <t xml:space="preserve">Ostatné pasíva </t>
    </r>
    <r>
      <rPr>
        <sz val="9"/>
        <rFont val="AT*Switzerland"/>
        <family val="0"/>
      </rPr>
      <t>(r.154 až r.161, r.162, r.166, r.170 až r.174)</t>
    </r>
  </si>
  <si>
    <t>Účty korešpondentov s pripísaním platby po jej inkase (325)</t>
  </si>
  <si>
    <t>Účty klientov s pripísaním platby po jej inkase (326)</t>
  </si>
  <si>
    <t>6.3.</t>
  </si>
  <si>
    <t>Pobočky a zastupiteľstvá v tuzemsku (331-KZ)</t>
  </si>
  <si>
    <t>6.4.</t>
  </si>
  <si>
    <t>Dodávatelia (342)</t>
  </si>
  <si>
    <t>6.5.</t>
  </si>
  <si>
    <t>Zúčtovania so zamestnancami (343)</t>
  </si>
  <si>
    <t>6.6.</t>
  </si>
  <si>
    <t>Prijaté prevádzkové preddavky (345)</t>
  </si>
  <si>
    <t>6.7.</t>
  </si>
  <si>
    <t>Zúčtovanie so štátnym rozpočtom (346-KZ)</t>
  </si>
  <si>
    <t>6.8.</t>
  </si>
  <si>
    <t>Zúčtovanie so soc. inštitúciami (347-KZ)</t>
  </si>
  <si>
    <r>
      <t xml:space="preserve">Položky časového rozlíšenia pasívne </t>
    </r>
    <r>
      <rPr>
        <sz val="9"/>
        <rFont val="AT*Switzerland"/>
        <family val="0"/>
      </rPr>
      <t>(r.163 až r. 165)</t>
    </r>
  </si>
  <si>
    <t>Výdavky budúcich období (355)</t>
  </si>
  <si>
    <t>Výnosy budúcich období (356)</t>
  </si>
  <si>
    <t>7.3.</t>
  </si>
  <si>
    <t>Dohadné účty pasívne (354)</t>
  </si>
  <si>
    <r>
      <t>Usporiadacie účty</t>
    </r>
    <r>
      <rPr>
        <sz val="9"/>
        <rFont val="AT*Switzerland"/>
        <family val="0"/>
      </rPr>
      <t xml:space="preserve"> (r.167 až r.169)</t>
    </r>
  </si>
  <si>
    <t>Usporiadacie účty operácií s finančnými nástrojmi (357-KZ)</t>
  </si>
  <si>
    <t>Usporiadacie účty devízových operácií (358-KZ)</t>
  </si>
  <si>
    <t>Usporiadacie účty ostatných operácií (359-KZ)</t>
  </si>
  <si>
    <t>Záväzky z vlastnej emisie cenných papierov (dlhopisov) (362)</t>
  </si>
  <si>
    <t>Zúčtovanie s burzovými subjektami a príkazcami (371-KZ)</t>
  </si>
  <si>
    <t>Usporiadací účet k obchodovateľným cenným papierom (381-KZ)</t>
  </si>
  <si>
    <t>Záväzky z nesplatených cenných papierov (391)</t>
  </si>
  <si>
    <t>Záväzky z upísaných podielových cenných papierov a vkladov (392)</t>
  </si>
  <si>
    <r>
      <t xml:space="preserve">Zverené zdroje financovania </t>
    </r>
    <r>
      <rPr>
        <sz val="9"/>
        <rFont val="AT*Switzerland"/>
        <family val="0"/>
      </rPr>
      <t>(r.176 až r.179)</t>
    </r>
  </si>
  <si>
    <t>Fond na financovanie vývozných úverov (501)</t>
  </si>
  <si>
    <t xml:space="preserve">Fond na vyrovnávanie ekonomických rozdielov zo vzťahov </t>
  </si>
  <si>
    <t>devízových operácií na kapitálových trhoch (502)</t>
  </si>
  <si>
    <t>Fond na poistenie krátkodobých vývozných úverov proti politickým</t>
  </si>
  <si>
    <t>rizikám a strednodobých a dlhodobých  vývozných úverov proti</t>
  </si>
  <si>
    <t>politickým a komerčným rizikám (503)</t>
  </si>
  <si>
    <t xml:space="preserve">Fond na vyrovnávanie kurzových strát pri poisťovaní zahraničných </t>
  </si>
  <si>
    <t>bánk a poddodávateľov konečnej dodávky (504)</t>
  </si>
  <si>
    <t>Vlastné zdroje financovania (r.181 až r.186)</t>
  </si>
  <si>
    <t>Dovozný fond na financovanie dovozných úverov (511)</t>
  </si>
  <si>
    <t>Záručný fond (512)</t>
  </si>
  <si>
    <t>Fond na krytie komerč. rizík krátkodobých vývozných úverov (513)</t>
  </si>
  <si>
    <t>Ostatné účelové finančné fondy (514)</t>
  </si>
  <si>
    <t>Emisia dlhopisov (521)</t>
  </si>
  <si>
    <t>Prijaté úvery od bánk (531)</t>
  </si>
  <si>
    <t>Základné imanie a kapitálové fondy (r.188 až r.191)</t>
  </si>
  <si>
    <t>Základné imanie (561)</t>
  </si>
  <si>
    <t>Ostatné kapitálové fondy (564)</t>
  </si>
  <si>
    <t>Rozdiely z prepočtu podiel. CP a vkladov v cudzej mene (567)</t>
  </si>
  <si>
    <t>Oceňovací rozdiel k podielovým cenným papierom a vkladom (565)</t>
  </si>
  <si>
    <r>
      <t>Fondy tvorené zo zisku a ostatné fondy</t>
    </r>
    <r>
      <rPr>
        <sz val="9"/>
        <rFont val="AT*Switzerland"/>
        <family val="0"/>
      </rPr>
      <t xml:space="preserve"> (r.193 až r.195)</t>
    </r>
  </si>
  <si>
    <t>Zákonný rezervný fond (552)</t>
  </si>
  <si>
    <t>Sociálny fond (553)</t>
  </si>
  <si>
    <t>Ostatné fondy tvorené zo zisku (557)</t>
  </si>
  <si>
    <r>
      <t xml:space="preserve">Hospodársky výsledok minulých rokov </t>
    </r>
    <r>
      <rPr>
        <sz val="9"/>
        <rFont val="AT*Switzerland"/>
        <family val="0"/>
      </rPr>
      <t>(r.197 + r.198)</t>
    </r>
  </si>
  <si>
    <t>Neuhradená strata z minulých rokov (572)</t>
  </si>
  <si>
    <t>Nerozdelený zisk minulých rokov (571)</t>
  </si>
  <si>
    <t>Hospodársky výsledok bežného účtovného obdobia (+ - 583)</t>
  </si>
  <si>
    <r>
      <t xml:space="preserve">Pasíva celkom </t>
    </r>
    <r>
      <rPr>
        <sz val="9"/>
        <rFont val="AT*Switzerland"/>
        <family val="0"/>
      </rPr>
      <t>(r.127 + r.132 + r.136 + r.143 + r.148 + r.153 +</t>
    </r>
  </si>
  <si>
    <t>r.175 + r.180 + r.187 + r.192 + r.196 + r.199)</t>
  </si>
  <si>
    <r>
      <t>Podsúvahové účty</t>
    </r>
    <r>
      <rPr>
        <sz val="9"/>
        <rFont val="AT*Switzerland"/>
        <family val="0"/>
      </rPr>
      <t xml:space="preserve"> (r.202 až r.225)</t>
    </r>
  </si>
  <si>
    <t>1.</t>
  </si>
  <si>
    <t>Prísľuby na prijatie úveru od bánk (914)</t>
  </si>
  <si>
    <t>Ostatné záväzky zo záruk voči bankám (915)</t>
  </si>
  <si>
    <t>Záruky poskytnuté štátom (921)</t>
  </si>
  <si>
    <t>Záruky poskytnuté inými subjektami (922)</t>
  </si>
  <si>
    <t>Otvorenie akreditívov klientom (934)</t>
  </si>
  <si>
    <t>Ostatné záväzky zo záruk voči klientom (935)</t>
  </si>
  <si>
    <t>Záväzky z pohotových operácií s úrokovými nástrojmi (942)</t>
  </si>
  <si>
    <t>Záväzky z pohotových operácií s cudzou menou (944)</t>
  </si>
  <si>
    <t>Záväzky z pohotových operácií s ostatnými nástrojmi (946)</t>
  </si>
  <si>
    <t>Záväzky z pevných termínových operácií s úrokovými nástrojmi (952)</t>
  </si>
  <si>
    <t>Záväzky z pevných termínových operácií s cudzou menou (954)</t>
  </si>
  <si>
    <t>Záväzky z pevných termínových operácií s ostatnými nástrojmi (956)</t>
  </si>
  <si>
    <t>Záväzky z opcií na úrokové nástroje (962)</t>
  </si>
  <si>
    <t>Záväzky z opcií na cudziu menu (964)</t>
  </si>
  <si>
    <t>Záväzky z opcií na ostatné nástroje (966)</t>
  </si>
  <si>
    <t>Záväzky z finančného prenájmu (971)</t>
  </si>
  <si>
    <t>Hodnoty prijaté bankou ako záruky (976)</t>
  </si>
  <si>
    <t>Ostatné záväzky (977)</t>
  </si>
  <si>
    <t>Klasifikované záväzky z ostatných operácií (979)</t>
  </si>
  <si>
    <t>Hodnoty prevzaté do úschovy (982)</t>
  </si>
  <si>
    <t>21.</t>
  </si>
  <si>
    <t>Hodnoty prijaté do správy (986)</t>
  </si>
  <si>
    <t>22.</t>
  </si>
  <si>
    <t>Iné hodnoty v evidencii (997-KZ)</t>
  </si>
  <si>
    <t>23.</t>
  </si>
  <si>
    <t>Usporiadacie podsúvahové účty (998-KZ)</t>
  </si>
  <si>
    <t>24.</t>
  </si>
  <si>
    <t>Evidenčné účty (999-KZ)</t>
  </si>
  <si>
    <t>Kontrolné číslo (r.127 až r.225)</t>
  </si>
  <si>
    <t>Výsledovka Úč EB 2-01</t>
  </si>
  <si>
    <t>Výkaz ziskov a strát</t>
  </si>
  <si>
    <t>Eximbanky</t>
  </si>
  <si>
    <t>NÁKLADOVÁ (VÝNOSOVÁ) POLOŽKA</t>
  </si>
  <si>
    <t>Náklady</t>
  </si>
  <si>
    <r>
      <t xml:space="preserve">Náklady na finančné činnosti </t>
    </r>
    <r>
      <rPr>
        <sz val="9"/>
        <rFont val="AT*Switzerland"/>
        <family val="0"/>
      </rPr>
      <t>(r.2 až r.9 bez r.7)</t>
    </r>
  </si>
  <si>
    <t>Náklady na pokladničné a medzibankové operácie (611)</t>
  </si>
  <si>
    <t>Náklady na operácie s klientami (612)</t>
  </si>
  <si>
    <t>Náklady na finančný prenájom (finančný leasing) (613)</t>
  </si>
  <si>
    <t>Náklady na emitované dlhopisy (614)</t>
  </si>
  <si>
    <t>1.5.</t>
  </si>
  <si>
    <t>Náklady na operácie s cennými papiermi (615)</t>
  </si>
  <si>
    <t>1.5.1.</t>
  </si>
  <si>
    <t>Náklady z predaja cenných papierov (615A)</t>
  </si>
  <si>
    <t>1.6.</t>
  </si>
  <si>
    <t>Náklady na devízové operácie (616)</t>
  </si>
  <si>
    <t>1.7.</t>
  </si>
  <si>
    <t>Náklady na ostatné operácie (617)</t>
  </si>
  <si>
    <r>
      <t xml:space="preserve">Náklady spojené s poisťovacou činnosťou </t>
    </r>
    <r>
      <rPr>
        <sz val="9"/>
        <rFont val="AT*Switzerland"/>
        <family val="0"/>
      </rPr>
      <t>(r.11 až r.17)</t>
    </r>
  </si>
  <si>
    <t>Obstarávacie náklady na poistné zmluvy (621)</t>
  </si>
  <si>
    <t>Náklady na poistné plnenia súvisiace s poistením vývozných úverov (622)</t>
  </si>
  <si>
    <t xml:space="preserve">Náklady na poistné plnenia súvisiace s poistením vývozných úverov </t>
  </si>
  <si>
    <t>postúpené zaisťovateľom (623)</t>
  </si>
  <si>
    <t>Poistné prémie a zľavy (624)</t>
  </si>
  <si>
    <t>Poistné prémie a zľavy postúpené zaisťovateľom (625)</t>
  </si>
  <si>
    <t>2.6.</t>
  </si>
  <si>
    <t>Náklady na poradenstvo vo veciach poisťovania (626)</t>
  </si>
  <si>
    <t>2.7.</t>
  </si>
  <si>
    <t>Ostatné náklady súvisiace s poistením a zaistením (629)</t>
  </si>
  <si>
    <r>
      <t>Všeobecné prevádzkové náklady</t>
    </r>
    <r>
      <rPr>
        <sz val="9"/>
        <rFont val="AT*Switzerland"/>
        <family val="0"/>
      </rPr>
      <t xml:space="preserve"> (r.19 až r.24)</t>
    </r>
  </si>
  <si>
    <t>Náklady na zamestnancov (641)</t>
  </si>
  <si>
    <t>Sociálne náklady (642)</t>
  </si>
  <si>
    <t>Dane a poplatky (645)</t>
  </si>
  <si>
    <t>Nakupované výkony (646)</t>
  </si>
  <si>
    <t>Odpisy hmotného investičného majetku (647)</t>
  </si>
  <si>
    <t>Odpisy nehmotného investičného majetku (648)</t>
  </si>
  <si>
    <r>
      <t>Tvorba rezerv a opravných položiek</t>
    </r>
    <r>
      <rPr>
        <sz val="9"/>
        <rFont val="AT*Switzerland"/>
        <family val="0"/>
      </rPr>
      <t xml:space="preserve"> (r.26 až r.31)</t>
    </r>
  </si>
  <si>
    <t>Tvorba rezerv z bankových činností (uznané do základu dane) (651)</t>
  </si>
  <si>
    <t>Tvorba ostatných rezerv z bankových činností (652)</t>
  </si>
  <si>
    <t>Tvorba opravných položiek z bankových činností (653)</t>
  </si>
  <si>
    <t>Tvorba rezerv z poisťovacích činností (uznané do základu dane)(654)</t>
  </si>
  <si>
    <t>4.5.</t>
  </si>
  <si>
    <t>Tvorba ostatných rezerv z poisťovacích činností (655)</t>
  </si>
  <si>
    <t>4.6.</t>
  </si>
  <si>
    <t>Tvorba opravných položiek z poisťovacích činností (656)</t>
  </si>
  <si>
    <r>
      <t>Ostatné prevádzkové náklady</t>
    </r>
    <r>
      <rPr>
        <sz val="9"/>
        <rFont val="AT*Switzerland"/>
        <family val="0"/>
      </rPr>
      <t xml:space="preserve"> (r.33 až r.37)</t>
    </r>
  </si>
  <si>
    <t>Odpis pohľadávok voči bankám (pohľadávky z poistenia a úveru) (661)</t>
  </si>
  <si>
    <t>Odpis pohľadávok voči klientom (pohľadávky z poistenia a úveru) (662)</t>
  </si>
  <si>
    <t>Náklady na prevod podielových cenných papierov a vkladov (665)</t>
  </si>
  <si>
    <t>Náklady na prevod ostatného majetku (666)</t>
  </si>
  <si>
    <t>Iné prevádzkové náklady (667)</t>
  </si>
  <si>
    <t>Mimoriadne náklady (671)</t>
  </si>
  <si>
    <r>
      <t>Daň z príjmu</t>
    </r>
    <r>
      <rPr>
        <sz val="9"/>
        <rFont val="AT*Switzerland"/>
        <family val="0"/>
      </rPr>
      <t xml:space="preserve"> (r.40 až r.42)</t>
    </r>
  </si>
  <si>
    <t>Daň z príjmu z bežnej činnosti - splatná (681)</t>
  </si>
  <si>
    <t>Daň z príjmu z mimoriadnej činnosti - splatná (683)</t>
  </si>
  <si>
    <t>Dodatočné odvody dane z príjmu (685)</t>
  </si>
  <si>
    <r>
      <t>Zisk za účtovné obdobie</t>
    </r>
    <r>
      <rPr>
        <sz val="9"/>
        <rFont val="AT*Switzerland"/>
        <family val="0"/>
      </rPr>
      <t xml:space="preserve"> (r.44 + r.45)</t>
    </r>
  </si>
  <si>
    <t>Zisk z bežnej činnosti po zdanení  (583A)</t>
  </si>
  <si>
    <t>Zisk z mimoriadnej činnosti po zdanení  (583A)</t>
  </si>
  <si>
    <r>
      <t xml:space="preserve">Náklady celkom </t>
    </r>
    <r>
      <rPr>
        <sz val="9"/>
        <rFont val="AT*Switzerland"/>
        <family val="0"/>
      </rPr>
      <t>(r.1 + r.10 + r.18 + r.25 + r.32 + r.38 + r.39)</t>
    </r>
  </si>
  <si>
    <t>Kontrolné číslo (r.1 až r.46)</t>
  </si>
  <si>
    <t>Výnosy</t>
  </si>
  <si>
    <r>
      <t>Výnosy z finančných činností</t>
    </r>
    <r>
      <rPr>
        <sz val="9"/>
        <rFont val="AT*Switzerland"/>
        <family val="0"/>
      </rPr>
      <t xml:space="preserve"> (r.48 až r.53)</t>
    </r>
  </si>
  <si>
    <t>Výnosy z pokladničných a medzibankových operácií (711)</t>
  </si>
  <si>
    <t>Výnosy z operácií s klientami (712)</t>
  </si>
  <si>
    <t>Výnosy z finančného prenájmu (finančného leasingu)(713)</t>
  </si>
  <si>
    <t>Výnosy z operácií s cennými papiermi (715)</t>
  </si>
  <si>
    <t xml:space="preserve">Výnosy z devízových operácií (716) </t>
  </si>
  <si>
    <t>Výnosy z ostatných operácií (717)</t>
  </si>
  <si>
    <r>
      <t>Výnosy spojené s poisťovacou činnosťou</t>
    </r>
    <r>
      <rPr>
        <sz val="9"/>
        <rFont val="AT*Switzerland"/>
        <family val="0"/>
      </rPr>
      <t xml:space="preserve"> (r.55 až r.60)</t>
    </r>
  </si>
  <si>
    <t>Výnosy z poskytovania služieb súvisiacich s poisťovacou činnosťou (721)</t>
  </si>
  <si>
    <t>Prijaté poistné súvisiace s poisťovaním vývozných úverov (722)</t>
  </si>
  <si>
    <t xml:space="preserve">Prijaté poistné súvisiace s poisťovaním vývozných úverov </t>
  </si>
  <si>
    <t>postúpené zaisťovateľom (723)</t>
  </si>
  <si>
    <t>Prijaté provízie (724)</t>
  </si>
  <si>
    <t>Výnosy z poradenstva vo veciach poisťovania (726)</t>
  </si>
  <si>
    <t>Ostatné výnosy súvisiace s poistením a zaistením (729)</t>
  </si>
  <si>
    <r>
      <t xml:space="preserve">Použitie rezerv a opravných položiek </t>
    </r>
    <r>
      <rPr>
        <sz val="9"/>
        <rFont val="AT*Switzerland"/>
        <family val="0"/>
      </rPr>
      <t>(r.62 až r.67)</t>
    </r>
  </si>
  <si>
    <t>Použitie rezerv z bankových činností (uznané do základu dane)(751)</t>
  </si>
  <si>
    <t>Použitie ostatných rezerv z bankových činností (752)</t>
  </si>
  <si>
    <t>Použitie opravných položiek z bankových činností (753)</t>
  </si>
  <si>
    <t>Použitie rezerv z poisťovacích činností (uznané do základu dane)(754)</t>
  </si>
  <si>
    <t>Použitie ostatných rezerv z poisťovacích činností (755)</t>
  </si>
  <si>
    <t>Použitie opravných položiek z poisťovacích činností (756)</t>
  </si>
  <si>
    <t>Ostatné prevádzkové výnosy (r.69 až r.73)</t>
  </si>
  <si>
    <t>Výnosy z odpísaných pohľadávok voči bankám (z poistenia a úveru) (761)</t>
  </si>
  <si>
    <t>Výnosy z odpísaných pohľadávok voči klientom (z poistenia a úveru) (762)</t>
  </si>
  <si>
    <t>Výnosy z prevodu podielových cenných papierov a vkladov (765)</t>
  </si>
  <si>
    <t>Výnosy z prevodu ostatného majetku (766)</t>
  </si>
  <si>
    <t>Iné prevádzkové výnosy (767)</t>
  </si>
  <si>
    <t>Mimoriadne výnosy (771)</t>
  </si>
  <si>
    <r>
      <t xml:space="preserve">Strata za účtovné obdobie </t>
    </r>
    <r>
      <rPr>
        <sz val="9"/>
        <rFont val="AT*Switzerland"/>
        <family val="0"/>
      </rPr>
      <t>(r.76 a r.77)</t>
    </r>
  </si>
  <si>
    <t>Strata z bežnej činnosti po zdanení (583A)</t>
  </si>
  <si>
    <t>Strata z mimoriadnej činnosti po zdanení (583A)</t>
  </si>
  <si>
    <r>
      <t>Výnosy celkom</t>
    </r>
    <r>
      <rPr>
        <sz val="9"/>
        <rFont val="AT*Switzerland"/>
        <family val="0"/>
      </rPr>
      <t xml:space="preserve"> (r.47 + r.54 + r.61 + r.68 + r.74)</t>
    </r>
  </si>
  <si>
    <t>Kontrolné číslo (r.47 až r. 78)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</si>
</sst>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</numFmts>
  <fonts count="11">
    <font>
      <sz val="12"/>
      <name val="AT*Switzerland"/>
      <family val="0"/>
    </font>
    <font>
      <sz val="8"/>
      <name val="Arial CE"/>
      <family val="2"/>
    </font>
    <font>
      <b/>
      <sz val="10"/>
      <name val="Arial CE"/>
      <family val="2"/>
    </font>
    <font>
      <sz val="16"/>
      <name val="Arial CE"/>
      <family val="2"/>
    </font>
    <font>
      <b/>
      <sz val="8"/>
      <name val="Arial CE"/>
      <family val="2"/>
    </font>
    <font>
      <sz val="8"/>
      <name val="AT*Switzerland"/>
      <family val="0"/>
    </font>
    <font>
      <b/>
      <sz val="10"/>
      <name val="AT*Switzerland"/>
      <family val="0"/>
    </font>
    <font>
      <sz val="10"/>
      <name val="AT*Switzerland"/>
      <family val="0"/>
    </font>
    <font>
      <b/>
      <sz val="9"/>
      <name val="AT*Switzerland"/>
      <family val="0"/>
    </font>
    <font>
      <sz val="9"/>
      <name val="AT*Switzerland"/>
      <family val="0"/>
    </font>
    <font>
      <sz val="7"/>
      <name val="AT*Switzerlan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5" fillId="0" borderId="13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4" fontId="8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164" fontId="9" fillId="0" borderId="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64" fontId="9" fillId="0" borderId="13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right" vertical="center"/>
    </xf>
    <xf numFmtId="164" fontId="9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right" vertical="center"/>
    </xf>
    <xf numFmtId="164" fontId="9" fillId="0" borderId="1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4" fontId="8" fillId="0" borderId="14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/>
    </xf>
    <xf numFmtId="164" fontId="8" fillId="0" borderId="13" xfId="0" applyNumberFormat="1" applyFont="1" applyBorder="1" applyAlignment="1">
      <alignment horizontal="right" vertical="center"/>
    </xf>
    <xf numFmtId="164" fontId="9" fillId="0" borderId="10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right" vertical="center"/>
    </xf>
    <xf numFmtId="164" fontId="8" fillId="0" borderId="12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164" fontId="9" fillId="0" borderId="0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164" fontId="9" fillId="0" borderId="13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164" fontId="8" fillId="0" borderId="15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164" fontId="9" fillId="0" borderId="7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vertical="center"/>
    </xf>
    <xf numFmtId="164" fontId="9" fillId="0" borderId="6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vertical="center"/>
    </xf>
    <xf numFmtId="164" fontId="9" fillId="0" borderId="8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64" fontId="8" fillId="0" borderId="4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64" fontId="9" fillId="0" borderId="13" xfId="0" applyNumberFormat="1" applyFont="1" applyBorder="1" applyAlignment="1">
      <alignment horizontal="right" vertical="center"/>
    </xf>
    <xf numFmtId="164" fontId="9" fillId="0" borderId="1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164" fontId="9" fillId="0" borderId="4" xfId="0" applyNumberFormat="1" applyFont="1" applyBorder="1" applyAlignment="1" quotePrefix="1">
      <alignment vertical="center"/>
    </xf>
    <xf numFmtId="164" fontId="9" fillId="0" borderId="13" xfId="0" applyNumberFormat="1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64" fontId="8" fillId="0" borderId="13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164" fontId="8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164" fontId="8" fillId="2" borderId="4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49" fontId="9" fillId="0" borderId="14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left"/>
    </xf>
    <xf numFmtId="0" fontId="10" fillId="0" borderId="1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6" fontId="5" fillId="0" borderId="4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9" fillId="0" borderId="0" xfId="0" applyNumberFormat="1" applyFont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S53"/>
  <sheetViews>
    <sheetView workbookViewId="0" topLeftCell="A1">
      <selection activeCell="D4" sqref="D4"/>
    </sheetView>
  </sheetViews>
  <sheetFormatPr defaultColWidth="8.796875" defaultRowHeight="15"/>
  <cols>
    <col min="1" max="5" width="1.2890625" style="0" customWidth="1"/>
    <col min="6" max="8" width="1.390625" style="0" customWidth="1"/>
    <col min="9" max="9" width="1.2890625" style="0" customWidth="1"/>
    <col min="10" max="17" width="1.390625" style="0" customWidth="1"/>
    <col min="18" max="20" width="1.2890625" style="0" customWidth="1"/>
    <col min="21" max="21" width="1.390625" style="0" customWidth="1"/>
    <col min="22" max="23" width="1.2890625" style="0" customWidth="1"/>
    <col min="24" max="28" width="1.390625" style="0" customWidth="1"/>
    <col min="29" max="29" width="1.2890625" style="0" customWidth="1"/>
    <col min="30" max="35" width="1.390625" style="0" customWidth="1"/>
    <col min="36" max="36" width="1.2890625" style="0" customWidth="1"/>
    <col min="37" max="37" width="1.390625" style="0" customWidth="1"/>
    <col min="38" max="38" width="1.2890625" style="0" customWidth="1"/>
    <col min="39" max="39" width="1.59765625" style="0" customWidth="1"/>
    <col min="40" max="40" width="1.390625" style="0" customWidth="1"/>
    <col min="41" max="41" width="1.59765625" style="0" customWidth="1"/>
    <col min="42" max="42" width="1.390625" style="0" customWidth="1"/>
    <col min="43" max="45" width="1.69921875" style="0" customWidth="1"/>
  </cols>
  <sheetData>
    <row r="2" spans="1:45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AI2" s="2" t="s">
        <v>1</v>
      </c>
      <c r="AJ2" s="3"/>
      <c r="AK2" s="3"/>
      <c r="AL2" s="3"/>
      <c r="AM2" s="3"/>
      <c r="AN2" s="3"/>
      <c r="AO2" s="3"/>
      <c r="AP2" s="3"/>
      <c r="AQ2" s="3"/>
      <c r="AR2" s="3"/>
      <c r="AS2" s="4"/>
    </row>
    <row r="3" spans="1:19" ht="15.75">
      <c r="A3" s="1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10" spans="12:34" ht="15.75">
      <c r="L10" s="6" t="s">
        <v>3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2:34" ht="15.75"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21:27" ht="15.75">
      <c r="U12" s="7" t="s">
        <v>4</v>
      </c>
      <c r="V12" s="7"/>
      <c r="W12" s="7"/>
      <c r="X12" s="7"/>
      <c r="Y12" s="7"/>
      <c r="Z12" s="7"/>
      <c r="AA12" s="7"/>
    </row>
    <row r="15" spans="1:20" ht="15.75">
      <c r="A15" s="1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5.75">
      <c r="B16" s="1" t="s">
        <v>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ht="15.75">
      <c r="B17" s="1" t="s">
        <v>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9" spans="29:44" ht="15.75">
      <c r="AC19" s="1" t="s">
        <v>8</v>
      </c>
      <c r="AD19" s="1"/>
      <c r="AE19" s="1"/>
      <c r="AF19" s="8"/>
      <c r="AG19" s="9">
        <v>2</v>
      </c>
      <c r="AH19" s="9">
        <v>0</v>
      </c>
      <c r="AI19" s="9">
        <v>0</v>
      </c>
      <c r="AJ19" s="9">
        <v>0</v>
      </c>
      <c r="AK19" s="8"/>
      <c r="AL19" s="1" t="s">
        <v>9</v>
      </c>
      <c r="AM19" s="1"/>
      <c r="AN19" s="1"/>
      <c r="AO19" s="10"/>
      <c r="AP19" s="11"/>
      <c r="AQ19" s="9">
        <v>1</v>
      </c>
      <c r="AR19" s="9">
        <v>2</v>
      </c>
    </row>
    <row r="20" spans="29:44" ht="15.75"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9:44" ht="15.75">
      <c r="AC21" s="1" t="s">
        <v>10</v>
      </c>
      <c r="AD21" s="1"/>
      <c r="AE21" s="1"/>
      <c r="AF21" s="8"/>
      <c r="AG21" s="9">
        <v>3</v>
      </c>
      <c r="AH21" s="9">
        <v>5</v>
      </c>
      <c r="AI21" s="9">
        <v>7</v>
      </c>
      <c r="AJ21" s="9">
        <v>2</v>
      </c>
      <c r="AK21" s="9">
        <v>2</v>
      </c>
      <c r="AL21" s="9">
        <v>9</v>
      </c>
      <c r="AM21" s="9">
        <v>5</v>
      </c>
      <c r="AN21" s="9">
        <v>9</v>
      </c>
      <c r="AO21" s="8"/>
      <c r="AP21" s="8"/>
      <c r="AQ21" s="8"/>
      <c r="AR21" s="8"/>
    </row>
    <row r="22" spans="29:44" ht="15.75"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9:44" ht="15.75">
      <c r="AC23" s="1" t="s">
        <v>11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1"/>
      <c r="AR23" s="12" t="s">
        <v>12</v>
      </c>
    </row>
    <row r="24" spans="29:44" ht="15.75">
      <c r="AC24" s="8"/>
      <c r="AD24" s="8"/>
      <c r="AE24" s="8"/>
      <c r="AF24" s="8"/>
      <c r="AG24" s="8"/>
      <c r="AH24" s="8"/>
      <c r="AI24" s="8"/>
      <c r="AJ24" s="1" t="s">
        <v>13</v>
      </c>
      <c r="AK24" s="1"/>
      <c r="AL24" s="1"/>
      <c r="AM24" s="1"/>
      <c r="AN24" s="1"/>
      <c r="AO24" s="1"/>
      <c r="AP24" s="1"/>
      <c r="AQ24" s="11"/>
      <c r="AR24" s="13"/>
    </row>
    <row r="25" spans="29:44" ht="15.75">
      <c r="AC25" s="8"/>
      <c r="AD25" s="8"/>
      <c r="AE25" s="8"/>
      <c r="AF25" s="8"/>
      <c r="AG25" s="8"/>
      <c r="AH25" s="8"/>
      <c r="AI25" s="8"/>
      <c r="AJ25" s="1" t="s">
        <v>14</v>
      </c>
      <c r="AK25" s="1"/>
      <c r="AL25" s="1"/>
      <c r="AM25" s="1"/>
      <c r="AN25" s="1"/>
      <c r="AO25" s="1"/>
      <c r="AP25" s="1"/>
      <c r="AQ25" s="11"/>
      <c r="AR25" s="13"/>
    </row>
    <row r="26" spans="29:44" ht="15.75">
      <c r="AC26" s="8"/>
      <c r="AD26" s="8"/>
      <c r="AE26" s="8"/>
      <c r="AF26" s="8"/>
      <c r="AG26" s="8"/>
      <c r="AH26" s="8"/>
      <c r="AI26" s="8"/>
      <c r="AJ26" s="1" t="s">
        <v>15</v>
      </c>
      <c r="AK26" s="1"/>
      <c r="AL26" s="1"/>
      <c r="AM26" s="1"/>
      <c r="AN26" s="1"/>
      <c r="AO26" s="1"/>
      <c r="AP26" s="1"/>
      <c r="AQ26" s="11"/>
      <c r="AR26" s="13"/>
    </row>
    <row r="27" spans="1:19" ht="15.75">
      <c r="A27" s="1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9" spans="1:45" ht="15.75">
      <c r="A29" s="14" t="s">
        <v>17</v>
      </c>
      <c r="B29" s="14" t="s">
        <v>12</v>
      </c>
      <c r="C29" s="14" t="s">
        <v>18</v>
      </c>
      <c r="D29" s="14" t="s">
        <v>19</v>
      </c>
      <c r="E29" s="14" t="s">
        <v>20</v>
      </c>
      <c r="F29" s="14" t="s">
        <v>21</v>
      </c>
      <c r="G29" s="14" t="s">
        <v>22</v>
      </c>
      <c r="H29" s="14" t="s">
        <v>19</v>
      </c>
      <c r="I29" s="14"/>
      <c r="J29" s="14" t="s">
        <v>23</v>
      </c>
      <c r="K29" s="14" t="s">
        <v>24</v>
      </c>
      <c r="L29" s="14" t="s">
        <v>18</v>
      </c>
      <c r="M29" s="14" t="s">
        <v>19</v>
      </c>
      <c r="N29" s="14" t="s">
        <v>20</v>
      </c>
      <c r="O29" s="14" t="s">
        <v>21</v>
      </c>
      <c r="P29" s="14" t="s">
        <v>22</v>
      </c>
      <c r="Q29" s="14" t="s">
        <v>25</v>
      </c>
      <c r="R29" s="14"/>
      <c r="S29" s="14" t="s">
        <v>26</v>
      </c>
      <c r="T29" s="14" t="s">
        <v>27</v>
      </c>
      <c r="U29" s="14" t="s">
        <v>22</v>
      </c>
      <c r="V29" s="14" t="s">
        <v>28</v>
      </c>
      <c r="W29" s="14" t="s">
        <v>27</v>
      </c>
      <c r="X29" s="14"/>
      <c r="Y29" s="14" t="s">
        <v>29</v>
      </c>
      <c r="Z29" s="14" t="s">
        <v>30</v>
      </c>
      <c r="AA29" s="14" t="s">
        <v>19</v>
      </c>
      <c r="AB29" s="14" t="s">
        <v>31</v>
      </c>
      <c r="AC29" s="14" t="s">
        <v>32</v>
      </c>
      <c r="AD29" s="14" t="s">
        <v>22</v>
      </c>
      <c r="AE29" s="14" t="s">
        <v>33</v>
      </c>
      <c r="AF29" s="14" t="s">
        <v>28</v>
      </c>
      <c r="AG29" s="14" t="s">
        <v>32</v>
      </c>
      <c r="AH29" s="14" t="s">
        <v>34</v>
      </c>
      <c r="AI29" s="14" t="s">
        <v>35</v>
      </c>
      <c r="AJ29" s="14" t="s">
        <v>20</v>
      </c>
      <c r="AK29" s="14" t="s">
        <v>32</v>
      </c>
      <c r="AL29" s="14" t="s">
        <v>18</v>
      </c>
      <c r="AM29" s="14" t="s">
        <v>36</v>
      </c>
      <c r="AN29" s="14" t="s">
        <v>26</v>
      </c>
      <c r="AO29" s="14" t="s">
        <v>30</v>
      </c>
      <c r="AP29" s="14" t="s">
        <v>23</v>
      </c>
      <c r="AQ29" s="14" t="s">
        <v>28</v>
      </c>
      <c r="AR29" s="14" t="s">
        <v>37</v>
      </c>
      <c r="AS29" s="9"/>
    </row>
    <row r="30" spans="1:45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5.75">
      <c r="A31" s="1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5.75">
      <c r="A33" s="1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5.75">
      <c r="A35" s="13"/>
      <c r="B35" s="13"/>
      <c r="C35" s="13"/>
      <c r="D35" s="13"/>
      <c r="E35" s="13"/>
      <c r="F35" s="13"/>
      <c r="G35" s="15"/>
      <c r="H35" s="16"/>
      <c r="I35" s="17" t="s">
        <v>40</v>
      </c>
      <c r="J35" s="14" t="s">
        <v>20</v>
      </c>
      <c r="K35" s="14" t="s">
        <v>41</v>
      </c>
      <c r="L35" s="14" t="s">
        <v>33</v>
      </c>
      <c r="M35" s="14" t="s">
        <v>33</v>
      </c>
      <c r="N35" s="14" t="s">
        <v>30</v>
      </c>
      <c r="O35" s="14" t="s">
        <v>23</v>
      </c>
      <c r="P35" s="14" t="s">
        <v>22</v>
      </c>
      <c r="Q35" s="14" t="s">
        <v>42</v>
      </c>
      <c r="R35" s="14" t="s">
        <v>19</v>
      </c>
      <c r="S35" s="14" t="s">
        <v>31</v>
      </c>
      <c r="T35" s="14" t="s">
        <v>25</v>
      </c>
      <c r="U35" s="14"/>
      <c r="V35" s="14">
        <v>1</v>
      </c>
      <c r="W35" s="14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5.75">
      <c r="A37" s="1" t="s">
        <v>43</v>
      </c>
      <c r="B37" s="1"/>
      <c r="C37" s="1"/>
      <c r="D37" s="1"/>
      <c r="E37" s="1"/>
      <c r="F37" s="8"/>
      <c r="G37" s="8"/>
      <c r="H37" s="8"/>
      <c r="I37" s="1" t="s">
        <v>44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5.75">
      <c r="A39" s="14">
        <v>8</v>
      </c>
      <c r="B39" s="14">
        <v>1</v>
      </c>
      <c r="C39" s="14">
        <v>3</v>
      </c>
      <c r="D39" s="14"/>
      <c r="E39" s="14">
        <v>5</v>
      </c>
      <c r="F39" s="14">
        <v>0</v>
      </c>
      <c r="G39" s="18"/>
      <c r="H39" s="19"/>
      <c r="I39" s="14" t="s">
        <v>45</v>
      </c>
      <c r="J39" s="14" t="s">
        <v>20</v>
      </c>
      <c r="K39" s="14" t="s">
        <v>27</v>
      </c>
      <c r="L39" s="14" t="s">
        <v>21</v>
      </c>
      <c r="M39" s="14" t="s">
        <v>23</v>
      </c>
      <c r="N39" s="14" t="s">
        <v>33</v>
      </c>
      <c r="O39" s="14" t="s">
        <v>30</v>
      </c>
      <c r="P39" s="14" t="s">
        <v>27</v>
      </c>
      <c r="Q39" s="14" t="s">
        <v>31</v>
      </c>
      <c r="R39" s="14" t="s">
        <v>27</v>
      </c>
      <c r="S39" s="14"/>
      <c r="T39" s="1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5.75">
      <c r="A41" s="1" t="s">
        <v>46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5.75">
      <c r="A43" s="20" t="s">
        <v>47</v>
      </c>
      <c r="B43" s="20"/>
      <c r="C43" s="20"/>
      <c r="D43" s="20"/>
      <c r="E43" s="20"/>
      <c r="F43" s="20"/>
      <c r="G43" s="20"/>
      <c r="H43" s="10"/>
      <c r="I43" s="20" t="s">
        <v>48</v>
      </c>
      <c r="J43" s="20"/>
      <c r="K43" s="20"/>
      <c r="L43" s="20"/>
      <c r="M43" s="20"/>
      <c r="N43" s="20"/>
      <c r="O43" s="20"/>
      <c r="P43" s="20"/>
      <c r="Q43" s="8"/>
      <c r="R43" s="8"/>
      <c r="S43" s="8"/>
      <c r="T43" s="8"/>
      <c r="U43" s="8"/>
      <c r="V43" s="8"/>
      <c r="W43" s="8"/>
      <c r="X43" s="20" t="s">
        <v>49</v>
      </c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5.75">
      <c r="A44" s="13"/>
      <c r="B44" s="14"/>
      <c r="C44" s="14"/>
      <c r="D44" s="14"/>
      <c r="E44" s="14"/>
      <c r="F44" s="14">
        <v>0</v>
      </c>
      <c r="G44" s="18">
        <v>7</v>
      </c>
      <c r="H44" s="19"/>
      <c r="I44" s="14">
        <v>5</v>
      </c>
      <c r="J44" s="14">
        <v>9</v>
      </c>
      <c r="K44" s="14">
        <v>3</v>
      </c>
      <c r="L44" s="14">
        <v>9</v>
      </c>
      <c r="M44" s="14">
        <v>8</v>
      </c>
      <c r="N44" s="14">
        <v>2</v>
      </c>
      <c r="O44" s="14">
        <v>0</v>
      </c>
      <c r="P44" s="14">
        <v>4</v>
      </c>
      <c r="Q44" s="14"/>
      <c r="R44" s="14"/>
      <c r="S44" s="14"/>
      <c r="T44" s="14"/>
      <c r="U44" s="14"/>
      <c r="V44" s="18"/>
      <c r="W44" s="19"/>
      <c r="X44" s="14">
        <v>5</v>
      </c>
      <c r="Y44" s="14">
        <v>2</v>
      </c>
      <c r="Z44" s="14">
        <v>9</v>
      </c>
      <c r="AA44" s="14">
        <v>6</v>
      </c>
      <c r="AB44" s="14">
        <v>5</v>
      </c>
      <c r="AC44" s="14">
        <v>5</v>
      </c>
      <c r="AD44" s="14">
        <v>9</v>
      </c>
      <c r="AE44" s="14">
        <v>8</v>
      </c>
      <c r="AF44" s="14"/>
      <c r="AG44" s="14"/>
      <c r="AH44" s="14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5.75">
      <c r="A48" s="21" t="s">
        <v>50</v>
      </c>
      <c r="B48" s="22"/>
      <c r="C48" s="22"/>
      <c r="D48" s="22"/>
      <c r="E48" s="22"/>
      <c r="F48" s="22"/>
      <c r="G48" s="22"/>
      <c r="H48" s="21" t="s">
        <v>51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3"/>
      <c r="V48" s="24" t="s">
        <v>52</v>
      </c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6"/>
      <c r="AI48" s="27" t="s">
        <v>53</v>
      </c>
      <c r="AJ48" s="28"/>
      <c r="AK48" s="28"/>
      <c r="AL48" s="28"/>
      <c r="AM48" s="28"/>
      <c r="AN48" s="28"/>
      <c r="AO48" s="28"/>
      <c r="AP48" s="28"/>
      <c r="AQ48" s="28"/>
      <c r="AR48" s="25"/>
      <c r="AS48" s="26"/>
    </row>
    <row r="49" spans="1:45" ht="15.75">
      <c r="A49" s="16"/>
      <c r="B49" s="11"/>
      <c r="C49" s="11"/>
      <c r="D49" s="11"/>
      <c r="E49" s="11"/>
      <c r="F49" s="11"/>
      <c r="G49" s="11"/>
      <c r="H49" s="29" t="s">
        <v>54</v>
      </c>
      <c r="I49" s="10"/>
      <c r="J49" s="10"/>
      <c r="K49" s="10"/>
      <c r="L49" s="10"/>
      <c r="M49" s="10"/>
      <c r="N49" s="10"/>
      <c r="O49" s="10"/>
      <c r="P49" s="10"/>
      <c r="Q49" s="11"/>
      <c r="R49" s="11"/>
      <c r="S49" s="11"/>
      <c r="T49" s="11"/>
      <c r="U49" s="30"/>
      <c r="V49" s="16" t="s">
        <v>55</v>
      </c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30"/>
      <c r="AI49" s="29" t="s">
        <v>56</v>
      </c>
      <c r="AJ49" s="10"/>
      <c r="AK49" s="10"/>
      <c r="AL49" s="10"/>
      <c r="AM49" s="10"/>
      <c r="AN49" s="10"/>
      <c r="AO49" s="10"/>
      <c r="AP49" s="10"/>
      <c r="AQ49" s="10"/>
      <c r="AR49" s="11"/>
      <c r="AS49" s="30"/>
    </row>
    <row r="50" spans="1:45" ht="15.75">
      <c r="A50" s="16"/>
      <c r="B50" s="31">
        <v>36980</v>
      </c>
      <c r="C50" s="31"/>
      <c r="D50" s="31"/>
      <c r="E50" s="31"/>
      <c r="F50" s="31"/>
      <c r="G50" s="31"/>
      <c r="H50" s="29" t="s">
        <v>57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32"/>
      <c r="V50" s="16" t="s">
        <v>58</v>
      </c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30"/>
      <c r="AI50" s="29" t="s">
        <v>59</v>
      </c>
      <c r="AJ50" s="10"/>
      <c r="AK50" s="10"/>
      <c r="AL50" s="10"/>
      <c r="AM50" s="10"/>
      <c r="AN50" s="10"/>
      <c r="AO50" s="10"/>
      <c r="AP50" s="10"/>
      <c r="AQ50" s="10"/>
      <c r="AR50" s="10"/>
      <c r="AS50" s="32"/>
    </row>
    <row r="51" spans="1:45" ht="15.75">
      <c r="A51" s="16"/>
      <c r="B51" s="11"/>
      <c r="C51" s="11"/>
      <c r="D51" s="11"/>
      <c r="E51" s="11"/>
      <c r="F51" s="11"/>
      <c r="G51" s="11"/>
      <c r="H51" s="2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32"/>
      <c r="V51" s="16" t="s">
        <v>60</v>
      </c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30"/>
      <c r="AI51" s="29" t="s">
        <v>60</v>
      </c>
      <c r="AJ51" s="10"/>
      <c r="AK51" s="10"/>
      <c r="AL51" s="10"/>
      <c r="AM51" s="10"/>
      <c r="AN51" s="10"/>
      <c r="AO51" s="10"/>
      <c r="AP51" s="11"/>
      <c r="AQ51" s="11"/>
      <c r="AR51" s="11"/>
      <c r="AS51" s="30"/>
    </row>
    <row r="52" spans="1:45" ht="15.75">
      <c r="A52" s="16"/>
      <c r="B52" s="11"/>
      <c r="C52" s="11"/>
      <c r="D52" s="11"/>
      <c r="E52" s="11"/>
      <c r="F52" s="11"/>
      <c r="G52" s="11"/>
      <c r="H52" s="16" t="s">
        <v>61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30"/>
      <c r="V52" s="16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30"/>
      <c r="AI52" s="16"/>
      <c r="AJ52" s="11"/>
      <c r="AK52" s="11"/>
      <c r="AL52" s="11"/>
      <c r="AM52" s="11"/>
      <c r="AN52" s="11"/>
      <c r="AO52" s="11"/>
      <c r="AP52" s="11"/>
      <c r="AQ52" s="11"/>
      <c r="AR52" s="11"/>
      <c r="AS52" s="30"/>
    </row>
    <row r="53" spans="1:45" ht="15.75">
      <c r="A53" s="33"/>
      <c r="B53" s="34"/>
      <c r="C53" s="34"/>
      <c r="D53" s="34"/>
      <c r="E53" s="34"/>
      <c r="F53" s="34"/>
      <c r="G53" s="34"/>
      <c r="H53" s="33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5"/>
      <c r="V53" s="36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8"/>
      <c r="AI53" s="39" t="s">
        <v>62</v>
      </c>
      <c r="AJ53" s="20"/>
      <c r="AK53" s="20"/>
      <c r="AL53" s="20"/>
      <c r="AM53" s="20"/>
      <c r="AN53" s="20"/>
      <c r="AO53" s="20"/>
      <c r="AP53" s="20"/>
      <c r="AQ53" s="20"/>
      <c r="AR53" s="20"/>
      <c r="AS53" s="40"/>
    </row>
  </sheetData>
  <mergeCells count="36">
    <mergeCell ref="V53:AH53"/>
    <mergeCell ref="AI53:AS53"/>
    <mergeCell ref="B50:G50"/>
    <mergeCell ref="H50:U50"/>
    <mergeCell ref="AI50:AS50"/>
    <mergeCell ref="H51:U51"/>
    <mergeCell ref="AI51:AO51"/>
    <mergeCell ref="A48:G48"/>
    <mergeCell ref="H48:U48"/>
    <mergeCell ref="AI48:AQ48"/>
    <mergeCell ref="H49:P49"/>
    <mergeCell ref="AI49:AQ49"/>
    <mergeCell ref="A41:P41"/>
    <mergeCell ref="A43:H43"/>
    <mergeCell ref="I43:P43"/>
    <mergeCell ref="X43:AI43"/>
    <mergeCell ref="A31:S31"/>
    <mergeCell ref="A33:S33"/>
    <mergeCell ref="A37:E37"/>
    <mergeCell ref="I37:X37"/>
    <mergeCell ref="AJ24:AP24"/>
    <mergeCell ref="AJ25:AP25"/>
    <mergeCell ref="AJ26:AP26"/>
    <mergeCell ref="A27:S27"/>
    <mergeCell ref="AC19:AE19"/>
    <mergeCell ref="AL19:AO19"/>
    <mergeCell ref="AC21:AE21"/>
    <mergeCell ref="AC23:AP23"/>
    <mergeCell ref="U12:AA12"/>
    <mergeCell ref="A15:T15"/>
    <mergeCell ref="B16:T16"/>
    <mergeCell ref="B17:T17"/>
    <mergeCell ref="A2:S2"/>
    <mergeCell ref="AI2:AS2"/>
    <mergeCell ref="A3:S3"/>
    <mergeCell ref="L10:AH1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4"/>
  <sheetViews>
    <sheetView workbookViewId="0" topLeftCell="A1">
      <selection activeCell="B1" sqref="B1:D2"/>
    </sheetView>
  </sheetViews>
  <sheetFormatPr defaultColWidth="8.796875" defaultRowHeight="15" customHeight="1"/>
  <cols>
    <col min="1" max="1" width="3.296875" style="48" customWidth="1"/>
    <col min="2" max="2" width="6.8984375" style="48" customWidth="1"/>
    <col min="3" max="3" width="8.8984375" style="48" customWidth="1"/>
    <col min="4" max="4" width="15.19921875" style="48" customWidth="1"/>
    <col min="5" max="5" width="2.59765625" style="109" customWidth="1"/>
    <col min="6" max="8" width="8" style="48" customWidth="1"/>
    <col min="9" max="9" width="8.296875" style="48" customWidth="1"/>
    <col min="10" max="16384" width="6.8984375" style="48" customWidth="1"/>
  </cols>
  <sheetData>
    <row r="1" spans="1:9" ht="15" customHeight="1">
      <c r="A1" s="41" t="s">
        <v>63</v>
      </c>
      <c r="B1" s="42" t="s">
        <v>64</v>
      </c>
      <c r="C1" s="43"/>
      <c r="D1" s="44"/>
      <c r="E1" s="45" t="s">
        <v>65</v>
      </c>
      <c r="F1" s="46" t="s">
        <v>66</v>
      </c>
      <c r="G1" s="46"/>
      <c r="H1" s="46"/>
      <c r="I1" s="47" t="s">
        <v>67</v>
      </c>
    </row>
    <row r="2" spans="1:9" ht="15" customHeight="1">
      <c r="A2" s="49" t="s">
        <v>68</v>
      </c>
      <c r="B2" s="50"/>
      <c r="C2" s="51"/>
      <c r="D2" s="52"/>
      <c r="E2" s="45"/>
      <c r="F2" s="53" t="s">
        <v>69</v>
      </c>
      <c r="G2" s="53" t="s">
        <v>70</v>
      </c>
      <c r="H2" s="53" t="s">
        <v>71</v>
      </c>
      <c r="I2" s="54" t="s">
        <v>72</v>
      </c>
    </row>
    <row r="3" spans="1:9" ht="15" customHeight="1">
      <c r="A3" s="55" t="s">
        <v>27</v>
      </c>
      <c r="B3" s="45" t="s">
        <v>26</v>
      </c>
      <c r="C3" s="45"/>
      <c r="D3" s="45"/>
      <c r="E3" s="56" t="s">
        <v>73</v>
      </c>
      <c r="F3" s="56">
        <v>1</v>
      </c>
      <c r="G3" s="56">
        <v>2</v>
      </c>
      <c r="H3" s="56">
        <v>3</v>
      </c>
      <c r="I3" s="56">
        <v>4</v>
      </c>
    </row>
    <row r="4" spans="1:9" ht="15" customHeight="1">
      <c r="A4" s="56" t="s">
        <v>12</v>
      </c>
      <c r="B4" s="57" t="s">
        <v>74</v>
      </c>
      <c r="C4" s="57"/>
      <c r="D4" s="57"/>
      <c r="E4" s="56" t="s">
        <v>12</v>
      </c>
      <c r="F4" s="56" t="s">
        <v>12</v>
      </c>
      <c r="G4" s="56" t="s">
        <v>12</v>
      </c>
      <c r="H4" s="56" t="s">
        <v>12</v>
      </c>
      <c r="I4" s="56" t="s">
        <v>12</v>
      </c>
    </row>
    <row r="5" spans="1:9" ht="15" customHeight="1">
      <c r="A5" s="58">
        <v>1</v>
      </c>
      <c r="B5" s="59" t="s">
        <v>75</v>
      </c>
      <c r="C5" s="59"/>
      <c r="D5" s="59"/>
      <c r="E5" s="53">
        <v>1</v>
      </c>
      <c r="F5" s="60">
        <f>SUM(F6:F8)</f>
        <v>344</v>
      </c>
      <c r="G5" s="60">
        <f>SUM(G6:G8)</f>
        <v>0</v>
      </c>
      <c r="H5" s="60">
        <f aca="true" t="shared" si="0" ref="H5:H10">SUM(F5-G5)</f>
        <v>344</v>
      </c>
      <c r="I5" s="60">
        <f>SUM(I6:I8)</f>
        <v>251</v>
      </c>
    </row>
    <row r="6" spans="1:9" ht="15" customHeight="1">
      <c r="A6" s="58" t="s">
        <v>76</v>
      </c>
      <c r="B6" s="61" t="s">
        <v>77</v>
      </c>
      <c r="C6" s="61"/>
      <c r="D6" s="61"/>
      <c r="E6" s="53">
        <v>2</v>
      </c>
      <c r="F6" s="62">
        <v>237</v>
      </c>
      <c r="G6" s="62">
        <v>0</v>
      </c>
      <c r="H6" s="62">
        <f t="shared" si="0"/>
        <v>237</v>
      </c>
      <c r="I6" s="62">
        <v>115</v>
      </c>
    </row>
    <row r="7" spans="1:9" ht="15" customHeight="1">
      <c r="A7" s="58" t="s">
        <v>78</v>
      </c>
      <c r="B7" s="61" t="s">
        <v>79</v>
      </c>
      <c r="C7" s="61"/>
      <c r="D7" s="61"/>
      <c r="E7" s="53">
        <v>3</v>
      </c>
      <c r="F7" s="62">
        <v>107</v>
      </c>
      <c r="G7" s="62">
        <v>0</v>
      </c>
      <c r="H7" s="62">
        <f t="shared" si="0"/>
        <v>107</v>
      </c>
      <c r="I7" s="62">
        <v>136</v>
      </c>
    </row>
    <row r="8" spans="1:9" ht="15" customHeight="1">
      <c r="A8" s="58" t="s">
        <v>80</v>
      </c>
      <c r="B8" s="61" t="s">
        <v>81</v>
      </c>
      <c r="C8" s="61"/>
      <c r="D8" s="61"/>
      <c r="E8" s="53">
        <v>4</v>
      </c>
      <c r="F8" s="62">
        <v>0</v>
      </c>
      <c r="G8" s="62">
        <v>0</v>
      </c>
      <c r="H8" s="62">
        <f t="shared" si="0"/>
        <v>0</v>
      </c>
      <c r="I8" s="62">
        <v>0</v>
      </c>
    </row>
    <row r="9" spans="1:9" ht="15" customHeight="1">
      <c r="A9" s="58" t="s">
        <v>82</v>
      </c>
      <c r="B9" s="59" t="s">
        <v>83</v>
      </c>
      <c r="C9" s="61"/>
      <c r="D9" s="61"/>
      <c r="E9" s="53">
        <v>5</v>
      </c>
      <c r="F9" s="60">
        <f>SUM(F10:F17)</f>
        <v>2258353</v>
      </c>
      <c r="G9" s="60">
        <f>SUM(G10:G17)</f>
        <v>0</v>
      </c>
      <c r="H9" s="60">
        <f t="shared" si="0"/>
        <v>2258353</v>
      </c>
      <c r="I9" s="60">
        <f>SUM(I10:I17)</f>
        <v>1682497</v>
      </c>
    </row>
    <row r="10" spans="1:9" ht="15" customHeight="1">
      <c r="A10" s="63" t="s">
        <v>84</v>
      </c>
      <c r="B10" s="64" t="s">
        <v>85</v>
      </c>
      <c r="C10" s="64"/>
      <c r="D10" s="64"/>
      <c r="E10" s="47">
        <v>6</v>
      </c>
      <c r="F10" s="65">
        <v>672</v>
      </c>
      <c r="G10" s="65">
        <v>0</v>
      </c>
      <c r="H10" s="62">
        <f t="shared" si="0"/>
        <v>672</v>
      </c>
      <c r="I10" s="65">
        <v>5317</v>
      </c>
    </row>
    <row r="11" spans="1:9" ht="15" customHeight="1">
      <c r="A11" s="66" t="s">
        <v>86</v>
      </c>
      <c r="B11" s="67" t="s">
        <v>87</v>
      </c>
      <c r="C11" s="68"/>
      <c r="D11" s="68"/>
      <c r="E11" s="69"/>
      <c r="F11" s="70"/>
      <c r="G11" s="70"/>
      <c r="H11" s="70"/>
      <c r="I11" s="65"/>
    </row>
    <row r="12" spans="1:9" ht="15" customHeight="1">
      <c r="A12" s="71"/>
      <c r="B12" s="72" t="s">
        <v>88</v>
      </c>
      <c r="C12" s="73"/>
      <c r="D12" s="73"/>
      <c r="E12" s="74">
        <v>7</v>
      </c>
      <c r="F12" s="75">
        <v>0</v>
      </c>
      <c r="G12" s="75">
        <v>0</v>
      </c>
      <c r="H12" s="75">
        <f>SUM(F12-G12)</f>
        <v>0</v>
      </c>
      <c r="I12" s="76">
        <v>0</v>
      </c>
    </row>
    <row r="13" spans="1:9" ht="15" customHeight="1">
      <c r="A13" s="77" t="s">
        <v>89</v>
      </c>
      <c r="B13" s="78" t="s">
        <v>90</v>
      </c>
      <c r="C13" s="78"/>
      <c r="D13" s="78"/>
      <c r="E13" s="79">
        <v>8</v>
      </c>
      <c r="F13" s="80">
        <v>4201</v>
      </c>
      <c r="G13" s="81">
        <v>0</v>
      </c>
      <c r="H13" s="75">
        <f>SUM(F13-G13)</f>
        <v>4201</v>
      </c>
      <c r="I13" s="81">
        <v>19291</v>
      </c>
    </row>
    <row r="14" spans="1:9" ht="15" customHeight="1">
      <c r="A14" s="66" t="s">
        <v>91</v>
      </c>
      <c r="B14" s="67" t="s">
        <v>92</v>
      </c>
      <c r="C14" s="68"/>
      <c r="D14" s="68"/>
      <c r="E14" s="69"/>
      <c r="F14" s="70"/>
      <c r="G14" s="70"/>
      <c r="H14" s="70"/>
      <c r="I14" s="65"/>
    </row>
    <row r="15" spans="1:9" ht="15" customHeight="1">
      <c r="A15" s="71"/>
      <c r="B15" s="72" t="s">
        <v>93</v>
      </c>
      <c r="C15" s="73"/>
      <c r="D15" s="73"/>
      <c r="E15" s="74">
        <v>9</v>
      </c>
      <c r="F15" s="75">
        <v>2253480</v>
      </c>
      <c r="G15" s="75">
        <v>0</v>
      </c>
      <c r="H15" s="75">
        <f>SUM(F15-G15)</f>
        <v>2253480</v>
      </c>
      <c r="I15" s="76">
        <v>1587304</v>
      </c>
    </row>
    <row r="16" spans="1:9" ht="15" customHeight="1">
      <c r="A16" s="82" t="s">
        <v>94</v>
      </c>
      <c r="B16" s="83" t="s">
        <v>95</v>
      </c>
      <c r="C16" s="84"/>
      <c r="D16" s="84"/>
      <c r="E16" s="85"/>
      <c r="F16" s="86"/>
      <c r="G16" s="86"/>
      <c r="H16" s="86"/>
      <c r="I16" s="81"/>
    </row>
    <row r="17" spans="1:9" ht="15" customHeight="1">
      <c r="A17" s="71"/>
      <c r="B17" s="72" t="s">
        <v>96</v>
      </c>
      <c r="C17" s="73"/>
      <c r="D17" s="73"/>
      <c r="E17" s="74">
        <v>10</v>
      </c>
      <c r="F17" s="75">
        <v>0</v>
      </c>
      <c r="G17" s="75">
        <v>0</v>
      </c>
      <c r="H17" s="75">
        <f>SUM(F17-G17)</f>
        <v>0</v>
      </c>
      <c r="I17" s="76">
        <v>70585</v>
      </c>
    </row>
    <row r="18" spans="1:9" ht="15" customHeight="1">
      <c r="A18" s="87" t="s">
        <v>97</v>
      </c>
      <c r="B18" s="88" t="s">
        <v>98</v>
      </c>
      <c r="C18" s="89"/>
      <c r="D18" s="89"/>
      <c r="E18" s="54">
        <v>11</v>
      </c>
      <c r="F18" s="90">
        <f>SUM(F19:F20)</f>
        <v>2433502</v>
      </c>
      <c r="G18" s="90">
        <f>SUM(G19:G20)</f>
        <v>0</v>
      </c>
      <c r="H18" s="90">
        <f>SUM(F18-G18)</f>
        <v>2433502</v>
      </c>
      <c r="I18" s="90">
        <f>SUM(I19:I20)</f>
        <v>2552149</v>
      </c>
    </row>
    <row r="19" spans="1:9" ht="15" customHeight="1">
      <c r="A19" s="58" t="s">
        <v>99</v>
      </c>
      <c r="B19" s="61" t="s">
        <v>100</v>
      </c>
      <c r="C19" s="61"/>
      <c r="D19" s="61"/>
      <c r="E19" s="53">
        <v>12</v>
      </c>
      <c r="F19" s="62">
        <v>0</v>
      </c>
      <c r="G19" s="62">
        <v>0</v>
      </c>
      <c r="H19" s="76">
        <f>SUM(F19-G19)</f>
        <v>0</v>
      </c>
      <c r="I19" s="62">
        <v>0</v>
      </c>
    </row>
    <row r="20" spans="1:9" ht="15" customHeight="1">
      <c r="A20" s="58" t="s">
        <v>101</v>
      </c>
      <c r="B20" s="61" t="s">
        <v>102</v>
      </c>
      <c r="C20" s="61"/>
      <c r="D20" s="61"/>
      <c r="E20" s="53">
        <v>13</v>
      </c>
      <c r="F20" s="62">
        <v>2433502</v>
      </c>
      <c r="G20" s="62">
        <v>0</v>
      </c>
      <c r="H20" s="76">
        <f>SUM(F20-G20)</f>
        <v>2433502</v>
      </c>
      <c r="I20" s="62">
        <v>2552149</v>
      </c>
    </row>
    <row r="21" spans="1:9" ht="15" customHeight="1">
      <c r="A21" s="63" t="s">
        <v>103</v>
      </c>
      <c r="B21" s="91" t="s">
        <v>104</v>
      </c>
      <c r="C21" s="64"/>
      <c r="D21" s="64"/>
      <c r="E21" s="47">
        <v>14</v>
      </c>
      <c r="F21" s="92">
        <f>SUM(F23+F24+F26)</f>
        <v>0</v>
      </c>
      <c r="G21" s="92">
        <f>SUM(G23+G24+G26)</f>
        <v>0</v>
      </c>
      <c r="H21" s="92">
        <f>SUM(F21-G21)</f>
        <v>0</v>
      </c>
      <c r="I21" s="92">
        <f>SUM(I22:I26)</f>
        <v>0</v>
      </c>
    </row>
    <row r="22" spans="1:9" ht="15" customHeight="1">
      <c r="A22" s="66" t="s">
        <v>105</v>
      </c>
      <c r="B22" s="67" t="s">
        <v>106</v>
      </c>
      <c r="C22" s="68"/>
      <c r="D22" s="68"/>
      <c r="E22" s="69"/>
      <c r="F22" s="70"/>
      <c r="G22" s="70"/>
      <c r="H22" s="70"/>
      <c r="I22" s="65"/>
    </row>
    <row r="23" spans="1:9" ht="15" customHeight="1">
      <c r="A23" s="71"/>
      <c r="B23" s="72" t="s">
        <v>107</v>
      </c>
      <c r="C23" s="73"/>
      <c r="D23" s="73"/>
      <c r="E23" s="74">
        <v>15</v>
      </c>
      <c r="F23" s="75">
        <v>0</v>
      </c>
      <c r="G23" s="75">
        <v>0</v>
      </c>
      <c r="H23" s="75">
        <f>SUM(F23-G23)</f>
        <v>0</v>
      </c>
      <c r="I23" s="76">
        <v>0</v>
      </c>
    </row>
    <row r="24" spans="1:9" ht="15" customHeight="1">
      <c r="A24" s="77" t="s">
        <v>108</v>
      </c>
      <c r="B24" s="78" t="s">
        <v>109</v>
      </c>
      <c r="C24" s="78"/>
      <c r="D24" s="78"/>
      <c r="E24" s="85">
        <v>16</v>
      </c>
      <c r="F24" s="81">
        <v>0</v>
      </c>
      <c r="G24" s="93">
        <v>0</v>
      </c>
      <c r="H24" s="75">
        <f>SUM(F24-G24)</f>
        <v>0</v>
      </c>
      <c r="I24" s="81">
        <v>0</v>
      </c>
    </row>
    <row r="25" spans="1:9" ht="15" customHeight="1">
      <c r="A25" s="66" t="s">
        <v>110</v>
      </c>
      <c r="B25" s="67" t="s">
        <v>111</v>
      </c>
      <c r="C25" s="68"/>
      <c r="D25" s="68"/>
      <c r="E25" s="69"/>
      <c r="F25" s="70"/>
      <c r="G25" s="70"/>
      <c r="H25" s="70"/>
      <c r="I25" s="65"/>
    </row>
    <row r="26" spans="1:9" ht="15" customHeight="1">
      <c r="A26" s="71"/>
      <c r="B26" s="72" t="s">
        <v>112</v>
      </c>
      <c r="C26" s="73"/>
      <c r="D26" s="73"/>
      <c r="E26" s="74">
        <v>17</v>
      </c>
      <c r="F26" s="75">
        <v>0</v>
      </c>
      <c r="G26" s="75">
        <v>0</v>
      </c>
      <c r="H26" s="75">
        <f>SUM(F26-G26)</f>
        <v>0</v>
      </c>
      <c r="I26" s="76">
        <v>0</v>
      </c>
    </row>
    <row r="27" spans="1:9" ht="15" customHeight="1">
      <c r="A27" s="77" t="s">
        <v>113</v>
      </c>
      <c r="B27" s="94" t="s">
        <v>114</v>
      </c>
      <c r="C27" s="94"/>
      <c r="D27" s="94"/>
      <c r="E27" s="79">
        <v>18</v>
      </c>
      <c r="F27" s="95">
        <f>SUM(F29+F31+F34+F37+F38+F39)</f>
        <v>0</v>
      </c>
      <c r="G27" s="95">
        <f>SUM(G29+G31+G34+G37+G38+G39)</f>
        <v>0</v>
      </c>
      <c r="H27" s="95">
        <f>SUM(F27-G27)</f>
        <v>0</v>
      </c>
      <c r="I27" s="95">
        <f>SUM(I28:I39)</f>
        <v>0</v>
      </c>
    </row>
    <row r="28" spans="1:9" ht="15" customHeight="1">
      <c r="A28" s="66" t="s">
        <v>115</v>
      </c>
      <c r="B28" s="67" t="s">
        <v>116</v>
      </c>
      <c r="C28" s="68"/>
      <c r="D28" s="68"/>
      <c r="E28" s="69"/>
      <c r="F28" s="70"/>
      <c r="G28" s="70"/>
      <c r="H28" s="70"/>
      <c r="I28" s="65"/>
    </row>
    <row r="29" spans="1:9" ht="15" customHeight="1">
      <c r="A29" s="71"/>
      <c r="B29" s="72" t="s">
        <v>117</v>
      </c>
      <c r="C29" s="73"/>
      <c r="D29" s="73"/>
      <c r="E29" s="74">
        <v>19</v>
      </c>
      <c r="F29" s="75">
        <v>0</v>
      </c>
      <c r="G29" s="75">
        <v>0</v>
      </c>
      <c r="H29" s="75">
        <f>SUM(F29-G29)</f>
        <v>0</v>
      </c>
      <c r="I29" s="76">
        <v>0</v>
      </c>
    </row>
    <row r="30" spans="1:9" ht="15" customHeight="1">
      <c r="A30" s="77" t="s">
        <v>118</v>
      </c>
      <c r="B30" s="84" t="s">
        <v>119</v>
      </c>
      <c r="C30" s="84"/>
      <c r="D30" s="96"/>
      <c r="E30" s="97"/>
      <c r="F30" s="93"/>
      <c r="G30" s="93"/>
      <c r="H30" s="93"/>
      <c r="I30" s="93"/>
    </row>
    <row r="31" spans="1:9" ht="15" customHeight="1">
      <c r="A31" s="87"/>
      <c r="B31" s="73" t="s">
        <v>120</v>
      </c>
      <c r="C31" s="73"/>
      <c r="D31" s="98"/>
      <c r="E31" s="99">
        <v>20</v>
      </c>
      <c r="F31" s="100">
        <v>0</v>
      </c>
      <c r="G31" s="100">
        <v>0</v>
      </c>
      <c r="H31" s="100">
        <f>SUM(F31-G31)</f>
        <v>0</v>
      </c>
      <c r="I31" s="100">
        <v>0</v>
      </c>
    </row>
    <row r="32" spans="1:9" ht="15" customHeight="1">
      <c r="A32" s="82" t="s">
        <v>121</v>
      </c>
      <c r="B32" s="83" t="s">
        <v>122</v>
      </c>
      <c r="C32" s="84"/>
      <c r="D32" s="84"/>
      <c r="E32" s="85"/>
      <c r="F32" s="86"/>
      <c r="G32" s="86"/>
      <c r="H32" s="86"/>
      <c r="I32" s="81"/>
    </row>
    <row r="33" spans="1:9" ht="15" customHeight="1">
      <c r="A33" s="101"/>
      <c r="B33" s="83" t="s">
        <v>123</v>
      </c>
      <c r="C33" s="84"/>
      <c r="D33" s="84"/>
      <c r="E33" s="85"/>
      <c r="F33" s="86"/>
      <c r="G33" s="86"/>
      <c r="H33" s="86"/>
      <c r="I33" s="81"/>
    </row>
    <row r="34" spans="1:9" ht="15" customHeight="1">
      <c r="A34" s="102"/>
      <c r="B34" s="72" t="s">
        <v>124</v>
      </c>
      <c r="C34" s="73"/>
      <c r="D34" s="73"/>
      <c r="E34" s="74">
        <v>21</v>
      </c>
      <c r="F34" s="75">
        <v>0</v>
      </c>
      <c r="G34" s="75">
        <v>0</v>
      </c>
      <c r="H34" s="75">
        <f>SUM(F34-G34)</f>
        <v>0</v>
      </c>
      <c r="I34" s="76">
        <v>0</v>
      </c>
    </row>
    <row r="35" spans="1:9" ht="15" customHeight="1">
      <c r="A35" s="82" t="s">
        <v>125</v>
      </c>
      <c r="B35" s="83" t="s">
        <v>126</v>
      </c>
      <c r="C35" s="84"/>
      <c r="D35" s="84"/>
      <c r="E35" s="85"/>
      <c r="F35" s="86"/>
      <c r="G35" s="86"/>
      <c r="H35" s="86"/>
      <c r="I35" s="81"/>
    </row>
    <row r="36" spans="1:9" ht="15" customHeight="1">
      <c r="A36" s="82"/>
      <c r="B36" s="83" t="s">
        <v>123</v>
      </c>
      <c r="C36" s="84"/>
      <c r="D36" s="84"/>
      <c r="E36" s="85"/>
      <c r="F36" s="86"/>
      <c r="G36" s="86"/>
      <c r="H36" s="86"/>
      <c r="I36" s="81"/>
    </row>
    <row r="37" spans="1:9" ht="15" customHeight="1">
      <c r="A37" s="71"/>
      <c r="B37" s="72" t="s">
        <v>127</v>
      </c>
      <c r="C37" s="73"/>
      <c r="D37" s="73"/>
      <c r="E37" s="74">
        <v>22</v>
      </c>
      <c r="F37" s="75">
        <v>0</v>
      </c>
      <c r="G37" s="75">
        <v>0</v>
      </c>
      <c r="H37" s="75">
        <f>SUM(F37-G37)</f>
        <v>0</v>
      </c>
      <c r="I37" s="76">
        <v>0</v>
      </c>
    </row>
    <row r="38" spans="1:9" ht="15" customHeight="1">
      <c r="A38" s="87" t="s">
        <v>128</v>
      </c>
      <c r="B38" s="89" t="s">
        <v>129</v>
      </c>
      <c r="C38" s="89"/>
      <c r="D38" s="89"/>
      <c r="E38" s="54">
        <v>23</v>
      </c>
      <c r="F38" s="76">
        <v>0</v>
      </c>
      <c r="G38" s="76">
        <v>0</v>
      </c>
      <c r="H38" s="75">
        <f>SUM(F38-G38)</f>
        <v>0</v>
      </c>
      <c r="I38" s="76">
        <v>0</v>
      </c>
    </row>
    <row r="39" spans="1:9" ht="15" customHeight="1">
      <c r="A39" s="63" t="s">
        <v>130</v>
      </c>
      <c r="B39" s="64" t="s">
        <v>131</v>
      </c>
      <c r="C39" s="64"/>
      <c r="D39" s="64"/>
      <c r="E39" s="47">
        <v>24</v>
      </c>
      <c r="F39" s="65">
        <v>0</v>
      </c>
      <c r="G39" s="65">
        <v>0</v>
      </c>
      <c r="H39" s="75">
        <f>SUM(F39-G39)</f>
        <v>0</v>
      </c>
      <c r="I39" s="65">
        <v>0</v>
      </c>
    </row>
    <row r="40" spans="1:9" ht="15" customHeight="1">
      <c r="A40" s="63" t="s">
        <v>132</v>
      </c>
      <c r="B40" s="103" t="s">
        <v>133</v>
      </c>
      <c r="C40" s="103"/>
      <c r="D40" s="104"/>
      <c r="E40" s="105"/>
      <c r="F40" s="106"/>
      <c r="G40" s="106"/>
      <c r="H40" s="106"/>
      <c r="I40" s="106"/>
    </row>
    <row r="41" spans="1:9" ht="15" customHeight="1">
      <c r="A41" s="87"/>
      <c r="B41" s="73" t="s">
        <v>134</v>
      </c>
      <c r="C41" s="73"/>
      <c r="D41" s="98"/>
      <c r="E41" s="99">
        <v>25</v>
      </c>
      <c r="F41" s="107">
        <f>SUM(F43+F45)</f>
        <v>699936</v>
      </c>
      <c r="G41" s="107">
        <f>SUM(G43+G45)</f>
        <v>0</v>
      </c>
      <c r="H41" s="107">
        <f>SUM(F41-G41)</f>
        <v>699936</v>
      </c>
      <c r="I41" s="107">
        <f>SUM(I43:I45)</f>
        <v>441913</v>
      </c>
    </row>
    <row r="42" spans="1:9" ht="15" customHeight="1">
      <c r="A42" s="82" t="s">
        <v>135</v>
      </c>
      <c r="B42" s="83" t="s">
        <v>136</v>
      </c>
      <c r="C42" s="84"/>
      <c r="D42" s="84"/>
      <c r="E42" s="85"/>
      <c r="F42" s="86"/>
      <c r="G42" s="86"/>
      <c r="H42" s="86"/>
      <c r="I42" s="81"/>
    </row>
    <row r="43" spans="1:9" ht="15" customHeight="1">
      <c r="A43" s="71"/>
      <c r="B43" s="72" t="s">
        <v>137</v>
      </c>
      <c r="C43" s="73"/>
      <c r="D43" s="73"/>
      <c r="E43" s="74">
        <v>26</v>
      </c>
      <c r="F43" s="75">
        <v>699936</v>
      </c>
      <c r="G43" s="75">
        <v>0</v>
      </c>
      <c r="H43" s="75">
        <f>SUM(F43-G43)</f>
        <v>699936</v>
      </c>
      <c r="I43" s="76">
        <v>441913</v>
      </c>
    </row>
    <row r="44" spans="1:9" ht="15" customHeight="1">
      <c r="A44" s="82" t="s">
        <v>138</v>
      </c>
      <c r="B44" s="83" t="s">
        <v>136</v>
      </c>
      <c r="C44" s="84"/>
      <c r="D44" s="84"/>
      <c r="E44" s="85"/>
      <c r="F44" s="86"/>
      <c r="G44" s="86"/>
      <c r="H44" s="86"/>
      <c r="I44" s="81"/>
    </row>
    <row r="45" spans="1:9" ht="15" customHeight="1">
      <c r="A45" s="108"/>
      <c r="B45" s="72" t="s">
        <v>139</v>
      </c>
      <c r="C45" s="73"/>
      <c r="D45" s="73"/>
      <c r="E45" s="74">
        <v>27</v>
      </c>
      <c r="F45" s="75">
        <v>0</v>
      </c>
      <c r="G45" s="75">
        <v>0</v>
      </c>
      <c r="H45" s="75">
        <f>SUM(F45-G45)</f>
        <v>0</v>
      </c>
      <c r="I45" s="76">
        <v>0</v>
      </c>
    </row>
    <row r="46" spans="6:9" ht="15" customHeight="1">
      <c r="F46" s="110"/>
      <c r="G46" s="110"/>
      <c r="H46" s="110"/>
      <c r="I46" s="110"/>
    </row>
    <row r="47" spans="6:9" ht="15" customHeight="1">
      <c r="F47" s="110"/>
      <c r="G47" s="110"/>
      <c r="H47" s="110"/>
      <c r="I47" s="110"/>
    </row>
    <row r="48" spans="6:9" ht="15" customHeight="1">
      <c r="F48" s="110"/>
      <c r="G48" s="110"/>
      <c r="H48" s="110"/>
      <c r="I48" s="110"/>
    </row>
    <row r="49" spans="6:9" ht="15" customHeight="1">
      <c r="F49" s="110"/>
      <c r="G49" s="110"/>
      <c r="H49" s="110"/>
      <c r="I49" s="110"/>
    </row>
    <row r="50" spans="1:9" ht="15" customHeight="1">
      <c r="A50" s="63" t="s">
        <v>63</v>
      </c>
      <c r="B50" s="42" t="s">
        <v>64</v>
      </c>
      <c r="C50" s="43"/>
      <c r="D50" s="44"/>
      <c r="E50" s="46" t="s">
        <v>65</v>
      </c>
      <c r="F50" s="111" t="s">
        <v>66</v>
      </c>
      <c r="G50" s="111"/>
      <c r="H50" s="111"/>
      <c r="I50" s="112" t="s">
        <v>67</v>
      </c>
    </row>
    <row r="51" spans="1:9" ht="15" customHeight="1">
      <c r="A51" s="87" t="s">
        <v>68</v>
      </c>
      <c r="B51" s="50"/>
      <c r="C51" s="51"/>
      <c r="D51" s="52"/>
      <c r="E51" s="46"/>
      <c r="F51" s="112" t="s">
        <v>69</v>
      </c>
      <c r="G51" s="112" t="s">
        <v>70</v>
      </c>
      <c r="H51" s="112" t="s">
        <v>71</v>
      </c>
      <c r="I51" s="112" t="s">
        <v>140</v>
      </c>
    </row>
    <row r="52" spans="1:9" ht="15" customHeight="1">
      <c r="A52" s="58" t="s">
        <v>27</v>
      </c>
      <c r="B52" s="45" t="s">
        <v>26</v>
      </c>
      <c r="C52" s="45"/>
      <c r="D52" s="45"/>
      <c r="E52" s="53" t="s">
        <v>73</v>
      </c>
      <c r="F52" s="112">
        <v>1</v>
      </c>
      <c r="G52" s="112">
        <v>2</v>
      </c>
      <c r="H52" s="112">
        <v>3</v>
      </c>
      <c r="I52" s="112">
        <v>4</v>
      </c>
    </row>
    <row r="53" spans="1:9" ht="15" customHeight="1">
      <c r="A53" s="53" t="s">
        <v>12</v>
      </c>
      <c r="B53" s="57" t="s">
        <v>74</v>
      </c>
      <c r="C53" s="57"/>
      <c r="D53" s="57"/>
      <c r="E53" s="53" t="s">
        <v>12</v>
      </c>
      <c r="F53" s="112" t="s">
        <v>12</v>
      </c>
      <c r="G53" s="112" t="s">
        <v>12</v>
      </c>
      <c r="H53" s="112" t="s">
        <v>12</v>
      </c>
      <c r="I53" s="112" t="s">
        <v>12</v>
      </c>
    </row>
    <row r="54" spans="1:9" ht="15" customHeight="1">
      <c r="A54" s="77" t="s">
        <v>141</v>
      </c>
      <c r="B54" s="113" t="s">
        <v>142</v>
      </c>
      <c r="C54" s="113"/>
      <c r="D54" s="114"/>
      <c r="E54" s="97"/>
      <c r="F54" s="115"/>
      <c r="G54" s="81"/>
      <c r="H54" s="93"/>
      <c r="I54" s="93"/>
    </row>
    <row r="55" spans="1:9" ht="15" customHeight="1">
      <c r="A55" s="87"/>
      <c r="B55" s="116" t="s">
        <v>143</v>
      </c>
      <c r="C55" s="73"/>
      <c r="D55" s="98"/>
      <c r="E55" s="99">
        <v>28</v>
      </c>
      <c r="F55" s="107">
        <f>SUM(F58+F61)</f>
        <v>0</v>
      </c>
      <c r="G55" s="107">
        <f>SUM(G58+G61)</f>
        <v>0</v>
      </c>
      <c r="H55" s="107">
        <f>SUM(F55-G55)</f>
        <v>0</v>
      </c>
      <c r="I55" s="107">
        <f>SUM(I58:I61)</f>
        <v>0</v>
      </c>
    </row>
    <row r="56" spans="1:9" ht="15" customHeight="1">
      <c r="A56" s="82" t="s">
        <v>144</v>
      </c>
      <c r="B56" s="83" t="s">
        <v>145</v>
      </c>
      <c r="C56" s="84"/>
      <c r="D56" s="84"/>
      <c r="E56" s="85"/>
      <c r="F56" s="86"/>
      <c r="G56" s="86"/>
      <c r="H56" s="86"/>
      <c r="I56" s="81"/>
    </row>
    <row r="57" spans="1:9" ht="15" customHeight="1">
      <c r="A57" s="82"/>
      <c r="B57" s="83" t="s">
        <v>146</v>
      </c>
      <c r="C57" s="84"/>
      <c r="D57" s="84"/>
      <c r="E57" s="85"/>
      <c r="F57" s="86"/>
      <c r="G57" s="86"/>
      <c r="H57" s="86"/>
      <c r="I57" s="81"/>
    </row>
    <row r="58" spans="1:9" ht="15" customHeight="1">
      <c r="A58" s="71"/>
      <c r="B58" s="72" t="s">
        <v>147</v>
      </c>
      <c r="C58" s="73"/>
      <c r="D58" s="73"/>
      <c r="E58" s="74">
        <v>29</v>
      </c>
      <c r="F58" s="75">
        <v>0</v>
      </c>
      <c r="G58" s="75">
        <v>0</v>
      </c>
      <c r="H58" s="75">
        <f>SUM(F58-G58)</f>
        <v>0</v>
      </c>
      <c r="I58" s="76">
        <v>0</v>
      </c>
    </row>
    <row r="59" spans="1:9" ht="15" customHeight="1">
      <c r="A59" s="82" t="s">
        <v>148</v>
      </c>
      <c r="B59" s="83" t="s">
        <v>145</v>
      </c>
      <c r="C59" s="84"/>
      <c r="D59" s="84"/>
      <c r="E59" s="85"/>
      <c r="F59" s="86"/>
      <c r="G59" s="86"/>
      <c r="H59" s="86"/>
      <c r="I59" s="81"/>
    </row>
    <row r="60" spans="1:9" ht="15" customHeight="1">
      <c r="A60" s="82"/>
      <c r="B60" s="83" t="s">
        <v>149</v>
      </c>
      <c r="C60" s="84"/>
      <c r="D60" s="84"/>
      <c r="E60" s="85"/>
      <c r="F60" s="86"/>
      <c r="G60" s="86"/>
      <c r="H60" s="86"/>
      <c r="I60" s="81"/>
    </row>
    <row r="61" spans="1:9" ht="15" customHeight="1">
      <c r="A61" s="71"/>
      <c r="B61" s="72" t="s">
        <v>150</v>
      </c>
      <c r="C61" s="73"/>
      <c r="D61" s="73"/>
      <c r="E61" s="74">
        <v>30</v>
      </c>
      <c r="F61" s="75">
        <v>0</v>
      </c>
      <c r="G61" s="75">
        <v>0</v>
      </c>
      <c r="H61" s="75">
        <f>SUM(F61-G61)</f>
        <v>0</v>
      </c>
      <c r="I61" s="76">
        <v>0</v>
      </c>
    </row>
    <row r="62" spans="1:9" ht="15" customHeight="1">
      <c r="A62" s="63" t="s">
        <v>151</v>
      </c>
      <c r="B62" s="117" t="s">
        <v>152</v>
      </c>
      <c r="C62" s="103"/>
      <c r="D62" s="103"/>
      <c r="E62" s="47"/>
      <c r="F62" s="118"/>
      <c r="G62" s="118"/>
      <c r="H62" s="118"/>
      <c r="I62" s="119"/>
    </row>
    <row r="63" spans="1:9" ht="15" customHeight="1">
      <c r="A63" s="87"/>
      <c r="B63" s="120" t="s">
        <v>153</v>
      </c>
      <c r="C63" s="73"/>
      <c r="D63" s="73"/>
      <c r="E63" s="54">
        <v>31</v>
      </c>
      <c r="F63" s="121">
        <f>SUM(F66+F69+F72+F75+F78+F81+F83+F84)</f>
        <v>59888</v>
      </c>
      <c r="G63" s="121">
        <f>SUM(G66+G69+G72+G75+G78+G81+G83+G84)</f>
        <v>0</v>
      </c>
      <c r="H63" s="90">
        <f>+F63-G63</f>
        <v>59888</v>
      </c>
      <c r="I63" s="122">
        <f>SUM(I64:I84)</f>
        <v>92298</v>
      </c>
    </row>
    <row r="64" spans="1:9" ht="15" customHeight="1">
      <c r="A64" s="63" t="s">
        <v>154</v>
      </c>
      <c r="B64" s="67" t="s">
        <v>155</v>
      </c>
      <c r="C64" s="68"/>
      <c r="D64" s="123"/>
      <c r="E64" s="47"/>
      <c r="F64" s="124"/>
      <c r="G64" s="118"/>
      <c r="H64" s="118"/>
      <c r="I64" s="119"/>
    </row>
    <row r="65" spans="1:9" ht="15" customHeight="1">
      <c r="A65" s="77"/>
      <c r="B65" s="83" t="s">
        <v>156</v>
      </c>
      <c r="C65" s="84"/>
      <c r="D65" s="96"/>
      <c r="E65" s="79"/>
      <c r="F65" s="125"/>
      <c r="G65" s="126"/>
      <c r="H65" s="126"/>
      <c r="I65" s="127"/>
    </row>
    <row r="66" spans="1:9" ht="15" customHeight="1">
      <c r="A66" s="87"/>
      <c r="B66" s="72" t="s">
        <v>157</v>
      </c>
      <c r="C66" s="73"/>
      <c r="D66" s="98"/>
      <c r="E66" s="54">
        <v>32</v>
      </c>
      <c r="F66" s="128">
        <v>29408</v>
      </c>
      <c r="G66" s="129">
        <v>0</v>
      </c>
      <c r="H66" s="129">
        <f>SUM(F66-G66)</f>
        <v>29408</v>
      </c>
      <c r="I66" s="130">
        <v>36408</v>
      </c>
    </row>
    <row r="67" spans="1:9" ht="15" customHeight="1">
      <c r="A67" s="63" t="s">
        <v>158</v>
      </c>
      <c r="B67" s="131" t="s">
        <v>155</v>
      </c>
      <c r="C67" s="131"/>
      <c r="D67" s="131"/>
      <c r="E67" s="47"/>
      <c r="F67" s="132"/>
      <c r="G67" s="118"/>
      <c r="H67" s="132"/>
      <c r="I67" s="118"/>
    </row>
    <row r="68" spans="1:9" ht="15" customHeight="1">
      <c r="A68" s="77"/>
      <c r="B68" s="131" t="s">
        <v>156</v>
      </c>
      <c r="C68" s="131"/>
      <c r="D68" s="131"/>
      <c r="E68" s="79"/>
      <c r="F68" s="132"/>
      <c r="G68" s="126"/>
      <c r="H68" s="132"/>
      <c r="I68" s="126"/>
    </row>
    <row r="69" spans="1:9" ht="15" customHeight="1">
      <c r="A69" s="87"/>
      <c r="B69" s="72" t="s">
        <v>159</v>
      </c>
      <c r="C69" s="73"/>
      <c r="D69" s="73"/>
      <c r="E69" s="54">
        <v>33</v>
      </c>
      <c r="F69" s="76">
        <v>0</v>
      </c>
      <c r="G69" s="129">
        <v>0</v>
      </c>
      <c r="H69" s="76">
        <f>SUM(F69-G69)</f>
        <v>0</v>
      </c>
      <c r="I69" s="129">
        <v>0</v>
      </c>
    </row>
    <row r="70" spans="1:9" ht="15" customHeight="1">
      <c r="A70" s="63" t="s">
        <v>160</v>
      </c>
      <c r="B70" s="131" t="s">
        <v>155</v>
      </c>
      <c r="C70" s="131"/>
      <c r="D70" s="131"/>
      <c r="E70" s="47"/>
      <c r="F70" s="132"/>
      <c r="G70" s="118"/>
      <c r="H70" s="132"/>
      <c r="I70" s="118"/>
    </row>
    <row r="71" spans="1:9" ht="15" customHeight="1">
      <c r="A71" s="77"/>
      <c r="B71" s="131" t="s">
        <v>156</v>
      </c>
      <c r="C71" s="131"/>
      <c r="D71" s="131"/>
      <c r="E71" s="79"/>
      <c r="F71" s="132"/>
      <c r="G71" s="126"/>
      <c r="H71" s="132"/>
      <c r="I71" s="126"/>
    </row>
    <row r="72" spans="1:9" ht="15" customHeight="1">
      <c r="A72" s="87"/>
      <c r="B72" s="73" t="s">
        <v>161</v>
      </c>
      <c r="C72" s="73"/>
      <c r="D72" s="73"/>
      <c r="E72" s="54">
        <v>34</v>
      </c>
      <c r="F72" s="133">
        <v>0</v>
      </c>
      <c r="G72" s="129">
        <v>0</v>
      </c>
      <c r="H72" s="130">
        <f>SUM(F72-G72)</f>
        <v>0</v>
      </c>
      <c r="I72" s="129">
        <v>0</v>
      </c>
    </row>
    <row r="73" spans="1:9" ht="15" customHeight="1">
      <c r="A73" s="63" t="s">
        <v>162</v>
      </c>
      <c r="B73" s="131" t="s">
        <v>155</v>
      </c>
      <c r="C73" s="131"/>
      <c r="D73" s="131"/>
      <c r="E73" s="47"/>
      <c r="F73" s="132"/>
      <c r="G73" s="118"/>
      <c r="H73" s="132"/>
      <c r="I73" s="118"/>
    </row>
    <row r="74" spans="1:9" ht="15" customHeight="1">
      <c r="A74" s="77"/>
      <c r="B74" s="131" t="s">
        <v>163</v>
      </c>
      <c r="C74" s="131"/>
      <c r="D74" s="131"/>
      <c r="E74" s="79"/>
      <c r="F74" s="132"/>
      <c r="G74" s="126"/>
      <c r="H74" s="132"/>
      <c r="I74" s="126"/>
    </row>
    <row r="75" spans="1:9" ht="15" customHeight="1">
      <c r="A75" s="87"/>
      <c r="B75" s="72" t="s">
        <v>164</v>
      </c>
      <c r="C75" s="73"/>
      <c r="D75" s="73"/>
      <c r="E75" s="54">
        <v>35</v>
      </c>
      <c r="F75" s="133">
        <v>0</v>
      </c>
      <c r="G75" s="129">
        <v>0</v>
      </c>
      <c r="H75" s="130">
        <f>SUM(F75-G75)</f>
        <v>0</v>
      </c>
      <c r="I75" s="129">
        <v>0</v>
      </c>
    </row>
    <row r="76" spans="1:9" ht="15" customHeight="1">
      <c r="A76" s="63" t="s">
        <v>165</v>
      </c>
      <c r="B76" s="131" t="s">
        <v>155</v>
      </c>
      <c r="C76" s="131"/>
      <c r="D76" s="131"/>
      <c r="E76" s="47"/>
      <c r="F76" s="132"/>
      <c r="G76" s="118"/>
      <c r="H76" s="132"/>
      <c r="I76" s="118"/>
    </row>
    <row r="77" spans="1:9" ht="15" customHeight="1">
      <c r="A77" s="77"/>
      <c r="B77" s="131" t="s">
        <v>163</v>
      </c>
      <c r="C77" s="131"/>
      <c r="D77" s="131"/>
      <c r="E77" s="79"/>
      <c r="F77" s="132"/>
      <c r="G77" s="126"/>
      <c r="H77" s="132"/>
      <c r="I77" s="126"/>
    </row>
    <row r="78" spans="1:9" ht="15" customHeight="1">
      <c r="A78" s="87"/>
      <c r="B78" s="73" t="s">
        <v>166</v>
      </c>
      <c r="C78" s="73"/>
      <c r="D78" s="73"/>
      <c r="E78" s="54">
        <v>36</v>
      </c>
      <c r="F78" s="129">
        <v>0</v>
      </c>
      <c r="G78" s="129">
        <v>0</v>
      </c>
      <c r="H78" s="129">
        <f>SUM(F78-G78)</f>
        <v>0</v>
      </c>
      <c r="I78" s="129">
        <v>34375</v>
      </c>
    </row>
    <row r="79" spans="1:9" ht="15" customHeight="1">
      <c r="A79" s="63" t="s">
        <v>167</v>
      </c>
      <c r="B79" s="131" t="s">
        <v>155</v>
      </c>
      <c r="C79" s="131"/>
      <c r="D79" s="131"/>
      <c r="E79" s="47"/>
      <c r="F79" s="132"/>
      <c r="G79" s="118"/>
      <c r="H79" s="132"/>
      <c r="I79" s="118"/>
    </row>
    <row r="80" spans="1:9" ht="15" customHeight="1">
      <c r="A80" s="77"/>
      <c r="B80" s="131" t="s">
        <v>163</v>
      </c>
      <c r="C80" s="131"/>
      <c r="D80" s="131"/>
      <c r="E80" s="79"/>
      <c r="F80" s="132"/>
      <c r="G80" s="126"/>
      <c r="H80" s="132"/>
      <c r="I80" s="126"/>
    </row>
    <row r="81" spans="1:9" ht="15" customHeight="1">
      <c r="A81" s="87"/>
      <c r="B81" s="72" t="s">
        <v>168</v>
      </c>
      <c r="C81" s="73"/>
      <c r="D81" s="73"/>
      <c r="E81" s="54">
        <v>37</v>
      </c>
      <c r="F81" s="133">
        <v>0</v>
      </c>
      <c r="G81" s="129">
        <v>0</v>
      </c>
      <c r="H81" s="130">
        <f>SUM(F81-G81)</f>
        <v>0</v>
      </c>
      <c r="I81" s="129">
        <v>0</v>
      </c>
    </row>
    <row r="82" spans="1:9" ht="15" customHeight="1">
      <c r="A82" s="63" t="s">
        <v>169</v>
      </c>
      <c r="B82" s="64" t="s">
        <v>170</v>
      </c>
      <c r="C82" s="64"/>
      <c r="D82" s="64"/>
      <c r="E82" s="47"/>
      <c r="F82" s="118"/>
      <c r="G82" s="118"/>
      <c r="H82" s="118"/>
      <c r="I82" s="118"/>
    </row>
    <row r="83" spans="1:9" ht="15" customHeight="1">
      <c r="A83" s="87"/>
      <c r="B83" s="89" t="s">
        <v>171</v>
      </c>
      <c r="C83" s="89"/>
      <c r="D83" s="89"/>
      <c r="E83" s="54">
        <v>38</v>
      </c>
      <c r="F83" s="129">
        <v>30480</v>
      </c>
      <c r="G83" s="129">
        <v>0</v>
      </c>
      <c r="H83" s="129">
        <f>SUM(F83-G83)</f>
        <v>30480</v>
      </c>
      <c r="I83" s="129">
        <v>21515</v>
      </c>
    </row>
    <row r="84" spans="1:9" ht="15" customHeight="1">
      <c r="A84" s="58" t="s">
        <v>172</v>
      </c>
      <c r="B84" s="61" t="s">
        <v>173</v>
      </c>
      <c r="C84" s="61"/>
      <c r="D84" s="61"/>
      <c r="E84" s="53">
        <v>39</v>
      </c>
      <c r="F84" s="134">
        <v>0</v>
      </c>
      <c r="G84" s="134">
        <v>0</v>
      </c>
      <c r="H84" s="129">
        <f>SUM(F84-G84)</f>
        <v>0</v>
      </c>
      <c r="I84" s="134">
        <v>0</v>
      </c>
    </row>
    <row r="85" spans="1:9" ht="15" customHeight="1">
      <c r="A85" s="63" t="s">
        <v>174</v>
      </c>
      <c r="B85" s="117" t="s">
        <v>175</v>
      </c>
      <c r="C85" s="103"/>
      <c r="D85" s="104"/>
      <c r="E85" s="47"/>
      <c r="F85" s="124"/>
      <c r="G85" s="118"/>
      <c r="H85" s="135"/>
      <c r="I85" s="118"/>
    </row>
    <row r="86" spans="1:9" ht="15" customHeight="1">
      <c r="A86" s="87"/>
      <c r="B86" s="120" t="s">
        <v>176</v>
      </c>
      <c r="C86" s="73"/>
      <c r="D86" s="98"/>
      <c r="E86" s="54">
        <v>40</v>
      </c>
      <c r="F86" s="136">
        <f>SUM(F87:F89)</f>
        <v>56098</v>
      </c>
      <c r="G86" s="137">
        <f>SUM(G87:G89)</f>
        <v>51877</v>
      </c>
      <c r="H86" s="138">
        <f>SUM(F86-G86)</f>
        <v>4221</v>
      </c>
      <c r="I86" s="137">
        <f>SUM(I87:I89)</f>
        <v>0</v>
      </c>
    </row>
    <row r="87" spans="1:9" ht="15" customHeight="1">
      <c r="A87" s="58" t="s">
        <v>177</v>
      </c>
      <c r="B87" s="61" t="s">
        <v>178</v>
      </c>
      <c r="C87" s="61"/>
      <c r="D87" s="61"/>
      <c r="E87" s="53">
        <v>41</v>
      </c>
      <c r="F87" s="134">
        <v>4500</v>
      </c>
      <c r="G87" s="134">
        <v>900</v>
      </c>
      <c r="H87" s="134">
        <f>SUM(F87-G87)</f>
        <v>3600</v>
      </c>
      <c r="I87" s="134">
        <v>0</v>
      </c>
    </row>
    <row r="88" spans="1:9" ht="15" customHeight="1">
      <c r="A88" s="58" t="s">
        <v>179</v>
      </c>
      <c r="B88" s="61" t="s">
        <v>180</v>
      </c>
      <c r="C88" s="61"/>
      <c r="D88" s="61"/>
      <c r="E88" s="53">
        <v>42</v>
      </c>
      <c r="F88" s="134">
        <v>0</v>
      </c>
      <c r="G88" s="134">
        <v>0</v>
      </c>
      <c r="H88" s="134">
        <f>SUM(F88-G88)</f>
        <v>0</v>
      </c>
      <c r="I88" s="134">
        <v>0</v>
      </c>
    </row>
    <row r="89" spans="1:9" ht="15" customHeight="1">
      <c r="A89" s="58" t="s">
        <v>181</v>
      </c>
      <c r="B89" s="61" t="s">
        <v>182</v>
      </c>
      <c r="C89" s="61"/>
      <c r="D89" s="61"/>
      <c r="E89" s="53">
        <v>43</v>
      </c>
      <c r="F89" s="134">
        <v>51598</v>
      </c>
      <c r="G89" s="134">
        <v>50977</v>
      </c>
      <c r="H89" s="134">
        <f>SUM(F89-G89)</f>
        <v>621</v>
      </c>
      <c r="I89" s="134">
        <v>0</v>
      </c>
    </row>
    <row r="90" spans="1:9" ht="15" customHeight="1">
      <c r="A90" s="66" t="s">
        <v>183</v>
      </c>
      <c r="B90" s="117" t="s">
        <v>184</v>
      </c>
      <c r="C90" s="103"/>
      <c r="D90" s="104"/>
      <c r="E90" s="139"/>
      <c r="F90" s="118"/>
      <c r="G90" s="135"/>
      <c r="H90" s="118"/>
      <c r="I90" s="119"/>
    </row>
    <row r="91" spans="1:9" ht="15" customHeight="1">
      <c r="A91" s="71"/>
      <c r="B91" s="120" t="s">
        <v>185</v>
      </c>
      <c r="C91" s="116"/>
      <c r="D91" s="140"/>
      <c r="E91" s="141">
        <v>44</v>
      </c>
      <c r="F91" s="137">
        <f>SUM(F92:F94,F96,F98)</f>
        <v>7531</v>
      </c>
      <c r="G91" s="137">
        <f>SUM(G92:G94,G96,G98)</f>
        <v>0</v>
      </c>
      <c r="H91" s="137">
        <f>SUM(F91-G91)</f>
        <v>7531</v>
      </c>
      <c r="I91" s="142">
        <f>SUM(I92:I98)</f>
        <v>4016</v>
      </c>
    </row>
    <row r="92" spans="1:9" ht="15" customHeight="1">
      <c r="A92" s="58" t="s">
        <v>186</v>
      </c>
      <c r="B92" s="61" t="s">
        <v>187</v>
      </c>
      <c r="C92" s="61"/>
      <c r="D92" s="61"/>
      <c r="E92" s="53">
        <v>45</v>
      </c>
      <c r="F92" s="134">
        <v>5038</v>
      </c>
      <c r="G92" s="134">
        <v>0</v>
      </c>
      <c r="H92" s="134">
        <f>SUM(F92-G92)</f>
        <v>5038</v>
      </c>
      <c r="I92" s="134">
        <v>2506</v>
      </c>
    </row>
    <row r="93" spans="1:9" ht="15" customHeight="1">
      <c r="A93" s="58" t="s">
        <v>188</v>
      </c>
      <c r="B93" s="61" t="s">
        <v>189</v>
      </c>
      <c r="C93" s="61"/>
      <c r="D93" s="61"/>
      <c r="E93" s="53">
        <v>46</v>
      </c>
      <c r="F93" s="134">
        <v>2373</v>
      </c>
      <c r="G93" s="134">
        <v>0</v>
      </c>
      <c r="H93" s="134">
        <f>SUM(F93-G93)</f>
        <v>2373</v>
      </c>
      <c r="I93" s="134">
        <v>873</v>
      </c>
    </row>
    <row r="94" spans="1:9" ht="15" customHeight="1">
      <c r="A94" s="58" t="s">
        <v>190</v>
      </c>
      <c r="B94" s="61" t="s">
        <v>191</v>
      </c>
      <c r="C94" s="61"/>
      <c r="D94" s="61"/>
      <c r="E94" s="53">
        <v>47</v>
      </c>
      <c r="F94" s="134">
        <v>0</v>
      </c>
      <c r="G94" s="134">
        <v>0</v>
      </c>
      <c r="H94" s="134">
        <f>SUM(F94-G94)</f>
        <v>0</v>
      </c>
      <c r="I94" s="134">
        <v>0</v>
      </c>
    </row>
    <row r="95" spans="1:9" ht="15" customHeight="1">
      <c r="A95" s="63" t="s">
        <v>192</v>
      </c>
      <c r="B95" s="64" t="s">
        <v>193</v>
      </c>
      <c r="C95" s="64"/>
      <c r="D95" s="64"/>
      <c r="E95" s="47"/>
      <c r="F95" s="118"/>
      <c r="G95" s="118"/>
      <c r="H95" s="118"/>
      <c r="I95" s="118"/>
    </row>
    <row r="96" spans="1:9" ht="15" customHeight="1">
      <c r="A96" s="87"/>
      <c r="B96" s="89" t="s">
        <v>194</v>
      </c>
      <c r="C96" s="89"/>
      <c r="D96" s="89"/>
      <c r="E96" s="54">
        <v>48</v>
      </c>
      <c r="F96" s="129">
        <v>0</v>
      </c>
      <c r="G96" s="129">
        <v>0</v>
      </c>
      <c r="H96" s="129">
        <f>SUM(F96-G96)</f>
        <v>0</v>
      </c>
      <c r="I96" s="129">
        <v>538</v>
      </c>
    </row>
    <row r="97" spans="1:9" ht="15" customHeight="1">
      <c r="A97" s="63" t="s">
        <v>195</v>
      </c>
      <c r="B97" s="64" t="s">
        <v>196</v>
      </c>
      <c r="C97" s="64"/>
      <c r="D97" s="64"/>
      <c r="E97" s="47"/>
      <c r="F97" s="118"/>
      <c r="G97" s="118"/>
      <c r="H97" s="118"/>
      <c r="I97" s="118"/>
    </row>
    <row r="98" spans="1:9" ht="15" customHeight="1">
      <c r="A98" s="87"/>
      <c r="B98" s="89" t="s">
        <v>197</v>
      </c>
      <c r="C98" s="89"/>
      <c r="D98" s="89"/>
      <c r="E98" s="54">
        <v>49</v>
      </c>
      <c r="F98" s="129">
        <v>120</v>
      </c>
      <c r="G98" s="129">
        <v>0</v>
      </c>
      <c r="H98" s="129">
        <f>SUM(F98-G98)</f>
        <v>120</v>
      </c>
      <c r="I98" s="129">
        <v>99</v>
      </c>
    </row>
    <row r="99" spans="1:9" ht="15" customHeight="1">
      <c r="A99" s="63" t="s">
        <v>63</v>
      </c>
      <c r="B99" s="42" t="s">
        <v>64</v>
      </c>
      <c r="C99" s="43"/>
      <c r="D99" s="44"/>
      <c r="E99" s="53" t="s">
        <v>65</v>
      </c>
      <c r="F99" s="143" t="s">
        <v>66</v>
      </c>
      <c r="G99" s="144"/>
      <c r="H99" s="145"/>
      <c r="I99" s="112" t="s">
        <v>67</v>
      </c>
    </row>
    <row r="100" spans="1:9" ht="15" customHeight="1">
      <c r="A100" s="87" t="s">
        <v>68</v>
      </c>
      <c r="B100" s="50"/>
      <c r="C100" s="51"/>
      <c r="D100" s="52"/>
      <c r="E100" s="53"/>
      <c r="F100" s="112" t="s">
        <v>69</v>
      </c>
      <c r="G100" s="112" t="s">
        <v>70</v>
      </c>
      <c r="H100" s="112" t="s">
        <v>71</v>
      </c>
      <c r="I100" s="112" t="s">
        <v>140</v>
      </c>
    </row>
    <row r="101" spans="1:9" ht="15" customHeight="1">
      <c r="A101" s="53" t="s">
        <v>27</v>
      </c>
      <c r="B101" s="45" t="s">
        <v>26</v>
      </c>
      <c r="C101" s="45"/>
      <c r="D101" s="45"/>
      <c r="E101" s="53" t="s">
        <v>73</v>
      </c>
      <c r="F101" s="112">
        <v>1</v>
      </c>
      <c r="G101" s="112">
        <v>2</v>
      </c>
      <c r="H101" s="112">
        <v>3</v>
      </c>
      <c r="I101" s="112">
        <v>4</v>
      </c>
    </row>
    <row r="102" spans="1:9" ht="15" customHeight="1">
      <c r="A102" s="53" t="s">
        <v>12</v>
      </c>
      <c r="B102" s="57" t="s">
        <v>74</v>
      </c>
      <c r="C102" s="57"/>
      <c r="D102" s="57"/>
      <c r="E102" s="53" t="s">
        <v>12</v>
      </c>
      <c r="F102" s="112" t="s">
        <v>12</v>
      </c>
      <c r="G102" s="112" t="s">
        <v>12</v>
      </c>
      <c r="H102" s="112" t="s">
        <v>12</v>
      </c>
      <c r="I102" s="112" t="s">
        <v>12</v>
      </c>
    </row>
    <row r="103" spans="1:9" ht="15" customHeight="1">
      <c r="A103" s="63" t="s">
        <v>198</v>
      </c>
      <c r="B103" s="91" t="s">
        <v>199</v>
      </c>
      <c r="C103" s="91"/>
      <c r="D103" s="91"/>
      <c r="E103" s="47"/>
      <c r="F103" s="118"/>
      <c r="G103" s="118"/>
      <c r="H103" s="118"/>
      <c r="I103" s="118"/>
    </row>
    <row r="104" spans="1:9" ht="15" customHeight="1">
      <c r="A104" s="87"/>
      <c r="B104" s="120" t="s">
        <v>200</v>
      </c>
      <c r="C104" s="116"/>
      <c r="D104" s="140"/>
      <c r="E104" s="54">
        <v>50</v>
      </c>
      <c r="F104" s="137">
        <f>SUM(F105:F107)</f>
        <v>2064</v>
      </c>
      <c r="G104" s="137">
        <f>SUM(G105:G107)</f>
        <v>2064</v>
      </c>
      <c r="H104" s="137">
        <f>SUM(F104-G104)</f>
        <v>0</v>
      </c>
      <c r="I104" s="137">
        <f>SUM(I105:I107)</f>
        <v>497</v>
      </c>
    </row>
    <row r="105" spans="1:9" ht="15" customHeight="1">
      <c r="A105" s="58" t="s">
        <v>201</v>
      </c>
      <c r="B105" s="146" t="s">
        <v>202</v>
      </c>
      <c r="C105" s="147"/>
      <c r="D105" s="148"/>
      <c r="E105" s="53">
        <v>51</v>
      </c>
      <c r="F105" s="134">
        <v>62</v>
      </c>
      <c r="G105" s="134">
        <v>62</v>
      </c>
      <c r="H105" s="134">
        <f>SUM(F105-G105)</f>
        <v>0</v>
      </c>
      <c r="I105" s="134">
        <v>0</v>
      </c>
    </row>
    <row r="106" spans="1:9" ht="15" customHeight="1">
      <c r="A106" s="58" t="s">
        <v>203</v>
      </c>
      <c r="B106" s="146" t="s">
        <v>204</v>
      </c>
      <c r="C106" s="147"/>
      <c r="D106" s="148"/>
      <c r="E106" s="53">
        <v>52</v>
      </c>
      <c r="F106" s="134">
        <v>479</v>
      </c>
      <c r="G106" s="134">
        <v>479</v>
      </c>
      <c r="H106" s="134">
        <f>SUM(F106-G106)</f>
        <v>0</v>
      </c>
      <c r="I106" s="134">
        <v>0</v>
      </c>
    </row>
    <row r="107" spans="1:9" ht="15" customHeight="1">
      <c r="A107" s="58" t="s">
        <v>205</v>
      </c>
      <c r="B107" s="146" t="s">
        <v>206</v>
      </c>
      <c r="C107" s="147"/>
      <c r="D107" s="148"/>
      <c r="E107" s="53">
        <v>53</v>
      </c>
      <c r="F107" s="134">
        <v>1523</v>
      </c>
      <c r="G107" s="134">
        <v>1523</v>
      </c>
      <c r="H107" s="134">
        <f>SUM(F107-G107)</f>
        <v>0</v>
      </c>
      <c r="I107" s="134">
        <v>497</v>
      </c>
    </row>
    <row r="108" spans="1:9" ht="15" customHeight="1">
      <c r="A108" s="58" t="s">
        <v>207</v>
      </c>
      <c r="B108" s="149" t="s">
        <v>208</v>
      </c>
      <c r="C108" s="147"/>
      <c r="D108" s="148"/>
      <c r="E108" s="53">
        <v>54</v>
      </c>
      <c r="F108" s="150">
        <f>SUM(F110+F112+F115+F118)</f>
        <v>0</v>
      </c>
      <c r="G108" s="150">
        <f>SUM(G110+G112+G115+G118)</f>
        <v>0</v>
      </c>
      <c r="H108" s="150">
        <f>SUM(F108-G108)</f>
        <v>0</v>
      </c>
      <c r="I108" s="150">
        <f>SUM(I110:I118)</f>
        <v>0</v>
      </c>
    </row>
    <row r="109" spans="1:9" ht="15" customHeight="1">
      <c r="A109" s="63" t="s">
        <v>209</v>
      </c>
      <c r="B109" s="67" t="s">
        <v>210</v>
      </c>
      <c r="C109" s="103"/>
      <c r="D109" s="104"/>
      <c r="E109" s="47"/>
      <c r="F109" s="118"/>
      <c r="G109" s="118"/>
      <c r="H109" s="118"/>
      <c r="I109" s="118"/>
    </row>
    <row r="110" spans="1:9" ht="15" customHeight="1">
      <c r="A110" s="87"/>
      <c r="B110" s="72" t="s">
        <v>211</v>
      </c>
      <c r="C110" s="116"/>
      <c r="D110" s="140"/>
      <c r="E110" s="54">
        <v>55</v>
      </c>
      <c r="F110" s="129">
        <v>0</v>
      </c>
      <c r="G110" s="129">
        <v>0</v>
      </c>
      <c r="H110" s="129">
        <f>SUM(F110-G110)</f>
        <v>0</v>
      </c>
      <c r="I110" s="129">
        <v>0</v>
      </c>
    </row>
    <row r="111" spans="1:9" ht="15" customHeight="1">
      <c r="A111" s="63" t="s">
        <v>212</v>
      </c>
      <c r="B111" s="67" t="s">
        <v>213</v>
      </c>
      <c r="C111" s="103"/>
      <c r="D111" s="104"/>
      <c r="E111" s="47"/>
      <c r="F111" s="118"/>
      <c r="G111" s="118"/>
      <c r="H111" s="118"/>
      <c r="I111" s="118"/>
    </row>
    <row r="112" spans="1:9" ht="15" customHeight="1">
      <c r="A112" s="87"/>
      <c r="B112" s="72" t="s">
        <v>214</v>
      </c>
      <c r="C112" s="116"/>
      <c r="D112" s="140"/>
      <c r="E112" s="54">
        <v>56</v>
      </c>
      <c r="F112" s="129">
        <v>0</v>
      </c>
      <c r="G112" s="129">
        <v>0</v>
      </c>
      <c r="H112" s="129">
        <f>SUM(F112-G112)</f>
        <v>0</v>
      </c>
      <c r="I112" s="129">
        <v>0</v>
      </c>
    </row>
    <row r="113" spans="1:9" ht="15" customHeight="1">
      <c r="A113" s="63" t="s">
        <v>215</v>
      </c>
      <c r="B113" s="67" t="s">
        <v>216</v>
      </c>
      <c r="C113" s="103"/>
      <c r="D113" s="104"/>
      <c r="E113" s="47"/>
      <c r="F113" s="118"/>
      <c r="G113" s="118"/>
      <c r="H113" s="118"/>
      <c r="I113" s="118"/>
    </row>
    <row r="114" spans="1:9" ht="15" customHeight="1">
      <c r="A114" s="77"/>
      <c r="B114" s="83" t="s">
        <v>217</v>
      </c>
      <c r="C114" s="113"/>
      <c r="D114" s="114"/>
      <c r="E114" s="79"/>
      <c r="F114" s="126"/>
      <c r="G114" s="126"/>
      <c r="H114" s="126"/>
      <c r="I114" s="126"/>
    </row>
    <row r="115" spans="1:9" ht="15" customHeight="1">
      <c r="A115" s="87"/>
      <c r="B115" s="72" t="s">
        <v>218</v>
      </c>
      <c r="C115" s="116"/>
      <c r="D115" s="140"/>
      <c r="E115" s="54">
        <v>57</v>
      </c>
      <c r="F115" s="129">
        <v>0</v>
      </c>
      <c r="G115" s="129">
        <v>0</v>
      </c>
      <c r="H115" s="129">
        <f>SUM(F115-G115)</f>
        <v>0</v>
      </c>
      <c r="I115" s="129">
        <v>0</v>
      </c>
    </row>
    <row r="116" spans="1:9" ht="15" customHeight="1">
      <c r="A116" s="63" t="s">
        <v>219</v>
      </c>
      <c r="B116" s="67" t="s">
        <v>220</v>
      </c>
      <c r="C116" s="103"/>
      <c r="D116" s="104"/>
      <c r="E116" s="47"/>
      <c r="F116" s="118"/>
      <c r="G116" s="118"/>
      <c r="H116" s="118"/>
      <c r="I116" s="118"/>
    </row>
    <row r="117" spans="1:9" ht="15" customHeight="1">
      <c r="A117" s="77"/>
      <c r="B117" s="83" t="s">
        <v>221</v>
      </c>
      <c r="C117" s="113"/>
      <c r="D117" s="114"/>
      <c r="E117" s="79"/>
      <c r="F117" s="126"/>
      <c r="G117" s="126"/>
      <c r="H117" s="126"/>
      <c r="I117" s="126"/>
    </row>
    <row r="118" spans="1:9" ht="15" customHeight="1">
      <c r="A118" s="87"/>
      <c r="B118" s="72" t="s">
        <v>222</v>
      </c>
      <c r="C118" s="116"/>
      <c r="D118" s="140"/>
      <c r="E118" s="54">
        <v>58</v>
      </c>
      <c r="F118" s="129">
        <v>0</v>
      </c>
      <c r="G118" s="129">
        <v>0</v>
      </c>
      <c r="H118" s="129">
        <f>SUM(F118-G118)</f>
        <v>0</v>
      </c>
      <c r="I118" s="129">
        <v>0</v>
      </c>
    </row>
    <row r="119" spans="1:9" ht="15" customHeight="1">
      <c r="A119" s="58" t="s">
        <v>223</v>
      </c>
      <c r="B119" s="149" t="s">
        <v>224</v>
      </c>
      <c r="C119" s="147"/>
      <c r="D119" s="148"/>
      <c r="E119" s="53">
        <v>59</v>
      </c>
      <c r="F119" s="150">
        <f>SUM(F122+F125+F127)</f>
        <v>0</v>
      </c>
      <c r="G119" s="150">
        <f>SUM(G122+G125+G127)</f>
        <v>0</v>
      </c>
      <c r="H119" s="150">
        <f>SUM(F119-G119)</f>
        <v>0</v>
      </c>
      <c r="I119" s="150">
        <f>SUM(I122:I127)</f>
        <v>0</v>
      </c>
    </row>
    <row r="120" spans="1:9" ht="15" customHeight="1">
      <c r="A120" s="63" t="s">
        <v>225</v>
      </c>
      <c r="B120" s="67" t="s">
        <v>226</v>
      </c>
      <c r="C120" s="103"/>
      <c r="D120" s="104"/>
      <c r="E120" s="47"/>
      <c r="F120" s="118"/>
      <c r="G120" s="118"/>
      <c r="H120" s="118"/>
      <c r="I120" s="118"/>
    </row>
    <row r="121" spans="1:9" ht="15" customHeight="1">
      <c r="A121" s="77"/>
      <c r="B121" s="83" t="s">
        <v>227</v>
      </c>
      <c r="C121" s="113"/>
      <c r="D121" s="114"/>
      <c r="E121" s="79"/>
      <c r="F121" s="126"/>
      <c r="G121" s="126"/>
      <c r="H121" s="126"/>
      <c r="I121" s="126"/>
    </row>
    <row r="122" spans="1:9" ht="15" customHeight="1">
      <c r="A122" s="87"/>
      <c r="B122" s="72" t="s">
        <v>228</v>
      </c>
      <c r="C122" s="116"/>
      <c r="D122" s="140"/>
      <c r="E122" s="54">
        <v>60</v>
      </c>
      <c r="F122" s="129">
        <v>0</v>
      </c>
      <c r="G122" s="129">
        <v>0</v>
      </c>
      <c r="H122" s="129">
        <f>SUM(F122-G122)</f>
        <v>0</v>
      </c>
      <c r="I122" s="129">
        <v>0</v>
      </c>
    </row>
    <row r="123" spans="1:9" ht="15" customHeight="1">
      <c r="A123" s="63" t="s">
        <v>229</v>
      </c>
      <c r="B123" s="67" t="s">
        <v>226</v>
      </c>
      <c r="C123" s="103"/>
      <c r="D123" s="104"/>
      <c r="E123" s="47"/>
      <c r="F123" s="118"/>
      <c r="G123" s="118"/>
      <c r="H123" s="118"/>
      <c r="I123" s="118"/>
    </row>
    <row r="124" spans="1:9" ht="15" customHeight="1">
      <c r="A124" s="77"/>
      <c r="B124" s="83" t="s">
        <v>227</v>
      </c>
      <c r="C124" s="113"/>
      <c r="D124" s="114"/>
      <c r="E124" s="79"/>
      <c r="F124" s="126"/>
      <c r="G124" s="126"/>
      <c r="H124" s="126"/>
      <c r="I124" s="126"/>
    </row>
    <row r="125" spans="1:9" ht="15" customHeight="1">
      <c r="A125" s="87"/>
      <c r="B125" s="72" t="s">
        <v>230</v>
      </c>
      <c r="C125" s="116"/>
      <c r="D125" s="140"/>
      <c r="E125" s="54">
        <v>61</v>
      </c>
      <c r="F125" s="129">
        <v>0</v>
      </c>
      <c r="G125" s="129">
        <v>0</v>
      </c>
      <c r="H125" s="129">
        <f>SUM(F125-G125)</f>
        <v>0</v>
      </c>
      <c r="I125" s="129">
        <v>0</v>
      </c>
    </row>
    <row r="126" spans="1:9" ht="15" customHeight="1">
      <c r="A126" s="63" t="s">
        <v>231</v>
      </c>
      <c r="B126" s="67" t="s">
        <v>232</v>
      </c>
      <c r="C126" s="103"/>
      <c r="D126" s="104"/>
      <c r="E126" s="47"/>
      <c r="F126" s="118"/>
      <c r="G126" s="118"/>
      <c r="H126" s="118"/>
      <c r="I126" s="118"/>
    </row>
    <row r="127" spans="1:9" ht="15" customHeight="1">
      <c r="A127" s="87"/>
      <c r="B127" s="72" t="s">
        <v>233</v>
      </c>
      <c r="C127" s="116"/>
      <c r="D127" s="140"/>
      <c r="E127" s="54">
        <v>62</v>
      </c>
      <c r="F127" s="129">
        <v>0</v>
      </c>
      <c r="G127" s="129">
        <v>0</v>
      </c>
      <c r="H127" s="129">
        <f>SUM(F127-G127)</f>
        <v>0</v>
      </c>
      <c r="I127" s="129">
        <v>0</v>
      </c>
    </row>
    <row r="128" spans="1:9" ht="15" customHeight="1">
      <c r="A128" s="63" t="s">
        <v>234</v>
      </c>
      <c r="B128" s="67" t="s">
        <v>235</v>
      </c>
      <c r="C128" s="103"/>
      <c r="D128" s="104"/>
      <c r="E128" s="47"/>
      <c r="F128" s="118"/>
      <c r="G128" s="118"/>
      <c r="H128" s="118"/>
      <c r="I128" s="118"/>
    </row>
    <row r="129" spans="1:9" ht="15" customHeight="1">
      <c r="A129" s="87"/>
      <c r="B129" s="72" t="s">
        <v>236</v>
      </c>
      <c r="C129" s="116"/>
      <c r="D129" s="140"/>
      <c r="E129" s="54">
        <v>63</v>
      </c>
      <c r="F129" s="126">
        <v>0</v>
      </c>
      <c r="G129" s="129">
        <v>0</v>
      </c>
      <c r="H129" s="129">
        <f>SUM(F129-G129)</f>
        <v>0</v>
      </c>
      <c r="I129" s="129">
        <v>0</v>
      </c>
    </row>
    <row r="130" spans="1:9" ht="15" customHeight="1">
      <c r="A130" s="63" t="s">
        <v>237</v>
      </c>
      <c r="B130" s="117" t="s">
        <v>238</v>
      </c>
      <c r="C130" s="103"/>
      <c r="D130" s="104"/>
      <c r="E130" s="69"/>
      <c r="F130" s="151">
        <f>SUM(F132+F134+F136+F139+F142)</f>
        <v>168412</v>
      </c>
      <c r="G130" s="152">
        <f>SUM(G132:G142)</f>
        <v>94879</v>
      </c>
      <c r="H130" s="151">
        <f>SUM(F130-G130-G131)</f>
        <v>73533</v>
      </c>
      <c r="I130" s="151">
        <f>SUM(I132+I134+I136+I139+I142)</f>
        <v>111329</v>
      </c>
    </row>
    <row r="131" spans="1:9" ht="15" customHeight="1">
      <c r="A131" s="87"/>
      <c r="B131" s="72" t="s">
        <v>239</v>
      </c>
      <c r="C131" s="116"/>
      <c r="D131" s="140"/>
      <c r="E131" s="74">
        <v>64</v>
      </c>
      <c r="F131" s="153"/>
      <c r="G131" s="152">
        <v>0</v>
      </c>
      <c r="H131" s="153"/>
      <c r="I131" s="153"/>
    </row>
    <row r="132" spans="1:9" ht="15" customHeight="1">
      <c r="A132" s="63" t="s">
        <v>240</v>
      </c>
      <c r="B132" s="67" t="s">
        <v>241</v>
      </c>
      <c r="C132" s="103"/>
      <c r="D132" s="104"/>
      <c r="E132" s="47"/>
      <c r="F132" s="154">
        <v>0</v>
      </c>
      <c r="G132" s="134">
        <v>0</v>
      </c>
      <c r="H132" s="154">
        <v>0</v>
      </c>
      <c r="I132" s="154">
        <v>0</v>
      </c>
    </row>
    <row r="133" spans="1:9" ht="15" customHeight="1">
      <c r="A133" s="87"/>
      <c r="B133" s="72" t="s">
        <v>242</v>
      </c>
      <c r="C133" s="116"/>
      <c r="D133" s="140"/>
      <c r="E133" s="54">
        <v>65</v>
      </c>
      <c r="F133" s="155"/>
      <c r="G133" s="129">
        <v>0</v>
      </c>
      <c r="H133" s="155"/>
      <c r="I133" s="155"/>
    </row>
    <row r="134" spans="1:9" ht="15" customHeight="1">
      <c r="A134" s="156" t="s">
        <v>243</v>
      </c>
      <c r="B134" s="67" t="s">
        <v>244</v>
      </c>
      <c r="C134" s="68"/>
      <c r="D134" s="123"/>
      <c r="E134" s="157">
        <v>66</v>
      </c>
      <c r="F134" s="154">
        <v>156050</v>
      </c>
      <c r="G134" s="134">
        <v>94030</v>
      </c>
      <c r="H134" s="154">
        <f>SUM(F134-G134-G135)</f>
        <v>62020</v>
      </c>
      <c r="I134" s="154">
        <v>98352</v>
      </c>
    </row>
    <row r="135" spans="1:9" ht="15" customHeight="1">
      <c r="A135" s="158"/>
      <c r="B135" s="72"/>
      <c r="C135" s="73"/>
      <c r="D135" s="98"/>
      <c r="E135" s="159"/>
      <c r="F135" s="155"/>
      <c r="G135" s="160">
        <v>0</v>
      </c>
      <c r="H135" s="155"/>
      <c r="I135" s="155"/>
    </row>
    <row r="136" spans="1:9" ht="15" customHeight="1">
      <c r="A136" s="63" t="s">
        <v>245</v>
      </c>
      <c r="B136" s="67" t="s">
        <v>246</v>
      </c>
      <c r="C136" s="103"/>
      <c r="D136" s="104"/>
      <c r="E136" s="47"/>
      <c r="F136" s="161">
        <v>1415</v>
      </c>
      <c r="G136" s="134">
        <v>849</v>
      </c>
      <c r="H136" s="154">
        <f>SUM(F136-G136-G137)</f>
        <v>566</v>
      </c>
      <c r="I136" s="154">
        <v>849</v>
      </c>
    </row>
    <row r="137" spans="1:9" ht="15" customHeight="1">
      <c r="A137" s="87"/>
      <c r="B137" s="72" t="s">
        <v>247</v>
      </c>
      <c r="C137" s="116"/>
      <c r="D137" s="140"/>
      <c r="E137" s="54">
        <v>67</v>
      </c>
      <c r="F137" s="153"/>
      <c r="G137" s="134">
        <v>0</v>
      </c>
      <c r="H137" s="155"/>
      <c r="I137" s="155"/>
    </row>
    <row r="138" spans="1:9" ht="15" customHeight="1">
      <c r="A138" s="63" t="s">
        <v>248</v>
      </c>
      <c r="B138" s="67" t="s">
        <v>249</v>
      </c>
      <c r="C138" s="103"/>
      <c r="D138" s="104"/>
      <c r="E138" s="47"/>
      <c r="F138" s="118"/>
      <c r="G138" s="118"/>
      <c r="H138" s="118"/>
      <c r="I138" s="118"/>
    </row>
    <row r="139" spans="1:9" ht="15" customHeight="1">
      <c r="A139" s="87"/>
      <c r="B139" s="72" t="s">
        <v>250</v>
      </c>
      <c r="C139" s="116"/>
      <c r="D139" s="140"/>
      <c r="E139" s="54">
        <v>68</v>
      </c>
      <c r="F139" s="129">
        <v>10794</v>
      </c>
      <c r="G139" s="129">
        <v>0</v>
      </c>
      <c r="H139" s="129">
        <f>SUM(F139-G139)</f>
        <v>10794</v>
      </c>
      <c r="I139" s="129">
        <v>11975</v>
      </c>
    </row>
    <row r="140" spans="1:9" ht="15" customHeight="1">
      <c r="A140" s="63" t="s">
        <v>251</v>
      </c>
      <c r="B140" s="67" t="s">
        <v>252</v>
      </c>
      <c r="C140" s="103"/>
      <c r="D140" s="104"/>
      <c r="E140" s="47"/>
      <c r="F140" s="118"/>
      <c r="G140" s="118"/>
      <c r="H140" s="118"/>
      <c r="I140" s="118"/>
    </row>
    <row r="141" spans="1:9" ht="15" customHeight="1">
      <c r="A141" s="77"/>
      <c r="B141" s="83" t="s">
        <v>253</v>
      </c>
      <c r="C141" s="113"/>
      <c r="D141" s="114"/>
      <c r="E141" s="79"/>
      <c r="F141" s="126"/>
      <c r="G141" s="126"/>
      <c r="H141" s="126"/>
      <c r="I141" s="126"/>
    </row>
    <row r="142" spans="1:9" ht="15" customHeight="1">
      <c r="A142" s="87"/>
      <c r="B142" s="72" t="s">
        <v>254</v>
      </c>
      <c r="C142" s="116"/>
      <c r="D142" s="140"/>
      <c r="E142" s="54">
        <v>69</v>
      </c>
      <c r="F142" s="129">
        <v>153</v>
      </c>
      <c r="G142" s="129">
        <v>0</v>
      </c>
      <c r="H142" s="129">
        <f>SUM(F142-G142)</f>
        <v>153</v>
      </c>
      <c r="I142" s="129">
        <v>153</v>
      </c>
    </row>
    <row r="143" spans="1:9" ht="15" customHeight="1">
      <c r="A143" s="63" t="s">
        <v>255</v>
      </c>
      <c r="B143" s="162" t="s">
        <v>256</v>
      </c>
      <c r="C143" s="163"/>
      <c r="D143" s="164"/>
      <c r="E143" s="47"/>
      <c r="F143" s="165">
        <v>317138</v>
      </c>
      <c r="G143" s="60">
        <v>112102</v>
      </c>
      <c r="H143" s="165">
        <f>SUM(F143-G143-G144)</f>
        <v>205036</v>
      </c>
      <c r="I143" s="165">
        <v>226947</v>
      </c>
    </row>
    <row r="144" spans="1:9" ht="15" customHeight="1">
      <c r="A144" s="166"/>
      <c r="B144" s="72" t="s">
        <v>257</v>
      </c>
      <c r="C144" s="116"/>
      <c r="D144" s="140"/>
      <c r="E144" s="54">
        <v>70</v>
      </c>
      <c r="F144" s="167"/>
      <c r="G144" s="150">
        <v>0</v>
      </c>
      <c r="H144" s="167"/>
      <c r="I144" s="167"/>
    </row>
    <row r="145" spans="1:9" ht="15" customHeight="1">
      <c r="A145" s="58" t="s">
        <v>258</v>
      </c>
      <c r="B145" s="146" t="s">
        <v>259</v>
      </c>
      <c r="C145" s="147"/>
      <c r="D145" s="148"/>
      <c r="E145" s="53">
        <v>71</v>
      </c>
      <c r="F145" s="134">
        <v>10000</v>
      </c>
      <c r="G145" s="134">
        <v>0</v>
      </c>
      <c r="H145" s="134">
        <f>SUM(F145-G145)</f>
        <v>10000</v>
      </c>
      <c r="I145" s="134">
        <v>10000</v>
      </c>
    </row>
    <row r="146" spans="1:9" ht="15" customHeight="1">
      <c r="A146" s="63" t="s">
        <v>260</v>
      </c>
      <c r="B146" s="67" t="s">
        <v>261</v>
      </c>
      <c r="C146" s="103"/>
      <c r="D146" s="104"/>
      <c r="E146" s="47"/>
      <c r="F146" s="154">
        <v>188105</v>
      </c>
      <c r="G146" s="134">
        <v>20558</v>
      </c>
      <c r="H146" s="154">
        <f>SUM(F146-G146-G147)</f>
        <v>167547</v>
      </c>
      <c r="I146" s="154">
        <v>172250</v>
      </c>
    </row>
    <row r="147" spans="1:9" ht="15" customHeight="1">
      <c r="A147" s="87"/>
      <c r="B147" s="72"/>
      <c r="C147" s="73"/>
      <c r="D147" s="98"/>
      <c r="E147" s="54">
        <v>72</v>
      </c>
      <c r="F147" s="155"/>
      <c r="G147" s="134">
        <v>0</v>
      </c>
      <c r="H147" s="155"/>
      <c r="I147" s="155"/>
    </row>
    <row r="148" spans="1:9" ht="15" customHeight="1">
      <c r="A148" s="63" t="s">
        <v>63</v>
      </c>
      <c r="B148" s="42" t="s">
        <v>64</v>
      </c>
      <c r="C148" s="43"/>
      <c r="D148" s="44"/>
      <c r="E148" s="157" t="s">
        <v>65</v>
      </c>
      <c r="F148" s="143" t="s">
        <v>66</v>
      </c>
      <c r="G148" s="144"/>
      <c r="H148" s="145"/>
      <c r="I148" s="112" t="s">
        <v>67</v>
      </c>
    </row>
    <row r="149" spans="1:9" ht="15" customHeight="1">
      <c r="A149" s="87" t="s">
        <v>68</v>
      </c>
      <c r="B149" s="50"/>
      <c r="C149" s="51"/>
      <c r="D149" s="52"/>
      <c r="E149" s="168"/>
      <c r="F149" s="112" t="s">
        <v>69</v>
      </c>
      <c r="G149" s="112" t="s">
        <v>70</v>
      </c>
      <c r="H149" s="112" t="s">
        <v>71</v>
      </c>
      <c r="I149" s="112" t="s">
        <v>140</v>
      </c>
    </row>
    <row r="150" spans="1:9" ht="15" customHeight="1">
      <c r="A150" s="58" t="s">
        <v>27</v>
      </c>
      <c r="B150" s="45" t="s">
        <v>26</v>
      </c>
      <c r="C150" s="45"/>
      <c r="D150" s="45"/>
      <c r="E150" s="53" t="s">
        <v>73</v>
      </c>
      <c r="F150" s="112">
        <v>1</v>
      </c>
      <c r="G150" s="112">
        <v>2</v>
      </c>
      <c r="H150" s="112">
        <v>3</v>
      </c>
      <c r="I150" s="112">
        <v>4</v>
      </c>
    </row>
    <row r="151" spans="1:9" ht="15" customHeight="1">
      <c r="A151" s="53" t="s">
        <v>12</v>
      </c>
      <c r="B151" s="57" t="s">
        <v>74</v>
      </c>
      <c r="C151" s="57"/>
      <c r="D151" s="57"/>
      <c r="E151" s="53" t="s">
        <v>12</v>
      </c>
      <c r="F151" s="112" t="s">
        <v>12</v>
      </c>
      <c r="G151" s="112" t="s">
        <v>12</v>
      </c>
      <c r="H151" s="112" t="s">
        <v>12</v>
      </c>
      <c r="I151" s="112" t="s">
        <v>12</v>
      </c>
    </row>
    <row r="152" spans="1:9" ht="15" customHeight="1">
      <c r="A152" s="63" t="s">
        <v>262</v>
      </c>
      <c r="B152" s="64" t="s">
        <v>263</v>
      </c>
      <c r="C152" s="64"/>
      <c r="D152" s="64"/>
      <c r="E152" s="47"/>
      <c r="F152" s="154">
        <v>102899</v>
      </c>
      <c r="G152" s="134">
        <v>83918</v>
      </c>
      <c r="H152" s="154">
        <f>SUM(F152-G152-G153)</f>
        <v>18981</v>
      </c>
      <c r="I152" s="154">
        <v>33942</v>
      </c>
    </row>
    <row r="153" spans="1:9" ht="15" customHeight="1">
      <c r="A153" s="87"/>
      <c r="B153" s="72" t="s">
        <v>264</v>
      </c>
      <c r="C153" s="116"/>
      <c r="D153" s="140"/>
      <c r="E153" s="54">
        <v>73</v>
      </c>
      <c r="F153" s="155"/>
      <c r="G153" s="134">
        <v>0</v>
      </c>
      <c r="H153" s="155"/>
      <c r="I153" s="155"/>
    </row>
    <row r="154" spans="1:9" ht="15" customHeight="1">
      <c r="A154" s="63" t="s">
        <v>265</v>
      </c>
      <c r="B154" s="64" t="s">
        <v>266</v>
      </c>
      <c r="C154" s="64"/>
      <c r="D154" s="64"/>
      <c r="E154" s="47"/>
      <c r="F154" s="118"/>
      <c r="G154" s="118"/>
      <c r="H154" s="118"/>
      <c r="I154" s="118"/>
    </row>
    <row r="155" spans="1:9" ht="15" customHeight="1">
      <c r="A155" s="87"/>
      <c r="B155" s="72" t="s">
        <v>267</v>
      </c>
      <c r="C155" s="116"/>
      <c r="D155" s="140"/>
      <c r="E155" s="54">
        <v>74</v>
      </c>
      <c r="F155" s="129">
        <v>0</v>
      </c>
      <c r="G155" s="129">
        <v>0</v>
      </c>
      <c r="H155" s="129">
        <v>0</v>
      </c>
      <c r="I155" s="129">
        <v>0</v>
      </c>
    </row>
    <row r="156" spans="1:9" ht="15" customHeight="1">
      <c r="A156" s="63" t="s">
        <v>268</v>
      </c>
      <c r="B156" s="64" t="s">
        <v>269</v>
      </c>
      <c r="C156" s="64"/>
      <c r="D156" s="64"/>
      <c r="E156" s="47"/>
      <c r="F156" s="118"/>
      <c r="G156" s="118"/>
      <c r="H156" s="118"/>
      <c r="I156" s="118"/>
    </row>
    <row r="157" spans="1:9" ht="15" customHeight="1">
      <c r="A157" s="87"/>
      <c r="B157" s="72" t="s">
        <v>270</v>
      </c>
      <c r="C157" s="116"/>
      <c r="D157" s="140"/>
      <c r="E157" s="54">
        <v>75</v>
      </c>
      <c r="F157" s="129">
        <v>0</v>
      </c>
      <c r="G157" s="129">
        <v>0</v>
      </c>
      <c r="H157" s="129">
        <f>SUM(F157-G157)</f>
        <v>0</v>
      </c>
      <c r="I157" s="129">
        <v>208</v>
      </c>
    </row>
    <row r="158" spans="1:9" ht="15" customHeight="1">
      <c r="A158" s="63" t="s">
        <v>271</v>
      </c>
      <c r="B158" s="67" t="s">
        <v>272</v>
      </c>
      <c r="C158" s="103"/>
      <c r="D158" s="104"/>
      <c r="E158" s="47"/>
      <c r="F158" s="118"/>
      <c r="G158" s="118"/>
      <c r="H158" s="118"/>
      <c r="I158" s="118"/>
    </row>
    <row r="159" spans="1:9" ht="15" customHeight="1">
      <c r="A159" s="77"/>
      <c r="B159" s="83" t="s">
        <v>273</v>
      </c>
      <c r="C159" s="113"/>
      <c r="D159" s="114"/>
      <c r="E159" s="79"/>
      <c r="F159" s="126"/>
      <c r="G159" s="126"/>
      <c r="H159" s="126"/>
      <c r="I159" s="126"/>
    </row>
    <row r="160" spans="1:9" ht="15" customHeight="1">
      <c r="A160" s="87"/>
      <c r="B160" s="72" t="s">
        <v>274</v>
      </c>
      <c r="C160" s="116"/>
      <c r="D160" s="140"/>
      <c r="E160" s="54">
        <v>76</v>
      </c>
      <c r="F160" s="129">
        <v>6</v>
      </c>
      <c r="G160" s="129">
        <v>0</v>
      </c>
      <c r="H160" s="129">
        <f>SUM(F160-G160)</f>
        <v>6</v>
      </c>
      <c r="I160" s="129">
        <v>0</v>
      </c>
    </row>
    <row r="161" spans="1:9" ht="15" customHeight="1">
      <c r="A161" s="58" t="s">
        <v>275</v>
      </c>
      <c r="B161" s="59" t="s">
        <v>276</v>
      </c>
      <c r="C161" s="59"/>
      <c r="D161" s="59"/>
      <c r="E161" s="53">
        <v>77</v>
      </c>
      <c r="F161" s="169">
        <f>SUM(F162,F164,F165,F167,F168,F169,F171,F173,F175,F179,F187,F189)</f>
        <v>421314</v>
      </c>
      <c r="G161" s="150">
        <f>SUM(G162,G164,G165,G167,G168,G169,G171,G173,G175,G179,G187,G189)</f>
        <v>52849</v>
      </c>
      <c r="H161" s="150">
        <f>SUM(F161-G161)</f>
        <v>368465</v>
      </c>
      <c r="I161" s="169">
        <f>SUM(I162,I164,I165,I167,I168,I169,I171,I173,I175,I179,I187,I189)</f>
        <v>82666</v>
      </c>
    </row>
    <row r="162" spans="1:9" ht="15" customHeight="1">
      <c r="A162" s="58" t="s">
        <v>277</v>
      </c>
      <c r="B162" s="61" t="s">
        <v>278</v>
      </c>
      <c r="C162" s="59"/>
      <c r="D162" s="59"/>
      <c r="E162" s="53">
        <v>78</v>
      </c>
      <c r="F162" s="134">
        <v>641</v>
      </c>
      <c r="G162" s="134">
        <v>0</v>
      </c>
      <c r="H162" s="134">
        <f>SUM(F162-G162)</f>
        <v>641</v>
      </c>
      <c r="I162" s="134">
        <v>745</v>
      </c>
    </row>
    <row r="163" spans="1:9" ht="15" customHeight="1">
      <c r="A163" s="63" t="s">
        <v>279</v>
      </c>
      <c r="B163" s="64" t="s">
        <v>280</v>
      </c>
      <c r="C163" s="91"/>
      <c r="D163" s="91"/>
      <c r="E163" s="47"/>
      <c r="F163" s="118"/>
      <c r="G163" s="118"/>
      <c r="H163" s="118"/>
      <c r="I163" s="118"/>
    </row>
    <row r="164" spans="1:9" ht="15" customHeight="1">
      <c r="A164" s="87"/>
      <c r="B164" s="89" t="s">
        <v>281</v>
      </c>
      <c r="C164" s="88"/>
      <c r="D164" s="88"/>
      <c r="E164" s="54">
        <v>79</v>
      </c>
      <c r="F164" s="129">
        <v>0</v>
      </c>
      <c r="G164" s="129">
        <v>0</v>
      </c>
      <c r="H164" s="129">
        <f>SUM(F164-G164)</f>
        <v>0</v>
      </c>
      <c r="I164" s="129">
        <v>0</v>
      </c>
    </row>
    <row r="165" spans="1:9" ht="15" customHeight="1">
      <c r="A165" s="58" t="s">
        <v>282</v>
      </c>
      <c r="B165" s="61" t="s">
        <v>283</v>
      </c>
      <c r="C165" s="59"/>
      <c r="D165" s="59"/>
      <c r="E165" s="53">
        <v>80</v>
      </c>
      <c r="F165" s="134">
        <v>0</v>
      </c>
      <c r="G165" s="134">
        <v>0</v>
      </c>
      <c r="H165" s="134">
        <v>0</v>
      </c>
      <c r="I165" s="134">
        <v>0</v>
      </c>
    </row>
    <row r="166" spans="1:9" ht="15" customHeight="1">
      <c r="A166" s="63" t="s">
        <v>284</v>
      </c>
      <c r="B166" s="64" t="s">
        <v>285</v>
      </c>
      <c r="C166" s="91"/>
      <c r="D166" s="91"/>
      <c r="E166" s="47"/>
      <c r="F166" s="118"/>
      <c r="G166" s="118"/>
      <c r="H166" s="118"/>
      <c r="I166" s="118"/>
    </row>
    <row r="167" spans="1:9" ht="15" customHeight="1">
      <c r="A167" s="87"/>
      <c r="B167" s="89" t="s">
        <v>286</v>
      </c>
      <c r="C167" s="88"/>
      <c r="D167" s="88"/>
      <c r="E167" s="54">
        <v>81</v>
      </c>
      <c r="F167" s="129">
        <v>0</v>
      </c>
      <c r="G167" s="129">
        <v>0</v>
      </c>
      <c r="H167" s="129">
        <f>SUM(F167-G167)</f>
        <v>0</v>
      </c>
      <c r="I167" s="129">
        <v>0</v>
      </c>
    </row>
    <row r="168" spans="1:9" ht="15" customHeight="1">
      <c r="A168" s="58" t="s">
        <v>287</v>
      </c>
      <c r="B168" s="61" t="s">
        <v>288</v>
      </c>
      <c r="C168" s="59"/>
      <c r="D168" s="59"/>
      <c r="E168" s="53">
        <v>82</v>
      </c>
      <c r="F168" s="134">
        <v>262535</v>
      </c>
      <c r="G168" s="134">
        <v>2974</v>
      </c>
      <c r="H168" s="129">
        <f>SUM(F168-G168)</f>
        <v>259561</v>
      </c>
      <c r="I168" s="134">
        <v>1171</v>
      </c>
    </row>
    <row r="169" spans="1:9" ht="15" customHeight="1">
      <c r="A169" s="58" t="s">
        <v>289</v>
      </c>
      <c r="B169" s="61" t="s">
        <v>290</v>
      </c>
      <c r="C169" s="59"/>
      <c r="D169" s="59"/>
      <c r="E169" s="53">
        <v>83</v>
      </c>
      <c r="F169" s="134">
        <v>50157</v>
      </c>
      <c r="G169" s="134">
        <v>49875</v>
      </c>
      <c r="H169" s="129">
        <f>SUM(F169-G169)</f>
        <v>282</v>
      </c>
      <c r="I169" s="134">
        <v>525</v>
      </c>
    </row>
    <row r="170" spans="1:9" ht="15" customHeight="1">
      <c r="A170" s="63" t="s">
        <v>291</v>
      </c>
      <c r="B170" s="64" t="s">
        <v>292</v>
      </c>
      <c r="C170" s="91"/>
      <c r="D170" s="91"/>
      <c r="E170" s="47"/>
      <c r="F170" s="118"/>
      <c r="G170" s="118"/>
      <c r="H170" s="118"/>
      <c r="I170" s="118"/>
    </row>
    <row r="171" spans="1:9" ht="15" customHeight="1">
      <c r="A171" s="87"/>
      <c r="B171" s="89" t="s">
        <v>293</v>
      </c>
      <c r="C171" s="88"/>
      <c r="D171" s="88"/>
      <c r="E171" s="54">
        <v>84</v>
      </c>
      <c r="F171" s="129">
        <v>30241</v>
      </c>
      <c r="G171" s="129">
        <v>0</v>
      </c>
      <c r="H171" s="129">
        <f>SUM(F171-G171)</f>
        <v>30241</v>
      </c>
      <c r="I171" s="129">
        <v>14267</v>
      </c>
    </row>
    <row r="172" spans="1:9" ht="15" customHeight="1">
      <c r="A172" s="63" t="s">
        <v>294</v>
      </c>
      <c r="B172" s="67" t="s">
        <v>295</v>
      </c>
      <c r="C172" s="103"/>
      <c r="D172" s="104"/>
      <c r="E172" s="47"/>
      <c r="F172" s="118"/>
      <c r="G172" s="118"/>
      <c r="H172" s="118"/>
      <c r="I172" s="118"/>
    </row>
    <row r="173" spans="1:9" ht="15" customHeight="1">
      <c r="A173" s="87"/>
      <c r="B173" s="72" t="s">
        <v>296</v>
      </c>
      <c r="C173" s="116"/>
      <c r="D173" s="140"/>
      <c r="E173" s="54">
        <v>85</v>
      </c>
      <c r="F173" s="129">
        <v>51</v>
      </c>
      <c r="G173" s="129">
        <v>0</v>
      </c>
      <c r="H173" s="129">
        <f>SUM(F173-G173)</f>
        <v>51</v>
      </c>
      <c r="I173" s="129">
        <v>71</v>
      </c>
    </row>
    <row r="174" spans="1:9" ht="15" customHeight="1">
      <c r="A174" s="63" t="s">
        <v>297</v>
      </c>
      <c r="B174" s="117" t="s">
        <v>298</v>
      </c>
      <c r="C174" s="103"/>
      <c r="D174" s="104"/>
      <c r="E174" s="47"/>
      <c r="F174" s="118"/>
      <c r="G174" s="118"/>
      <c r="H174" s="118"/>
      <c r="I174" s="118"/>
    </row>
    <row r="175" spans="1:9" ht="15" customHeight="1">
      <c r="A175" s="87"/>
      <c r="B175" s="72" t="s">
        <v>299</v>
      </c>
      <c r="C175" s="116"/>
      <c r="D175" s="140"/>
      <c r="E175" s="54">
        <v>86</v>
      </c>
      <c r="F175" s="137">
        <f>SUM(F176:F178)</f>
        <v>67307</v>
      </c>
      <c r="G175" s="137">
        <f>SUM(G176:G178)</f>
        <v>0</v>
      </c>
      <c r="H175" s="137">
        <f>SUM(F175-G175)</f>
        <v>67307</v>
      </c>
      <c r="I175" s="137">
        <f>SUM(I176:I178)</f>
        <v>64396</v>
      </c>
    </row>
    <row r="176" spans="1:9" ht="15" customHeight="1">
      <c r="A176" s="58" t="s">
        <v>300</v>
      </c>
      <c r="B176" s="61" t="s">
        <v>301</v>
      </c>
      <c r="C176" s="61"/>
      <c r="D176" s="61"/>
      <c r="E176" s="53">
        <v>87</v>
      </c>
      <c r="F176" s="134">
        <v>1470</v>
      </c>
      <c r="G176" s="134">
        <v>0</v>
      </c>
      <c r="H176" s="134">
        <f>SUM(F176-G176)</f>
        <v>1470</v>
      </c>
      <c r="I176" s="134">
        <v>6366</v>
      </c>
    </row>
    <row r="177" spans="1:9" ht="15" customHeight="1">
      <c r="A177" s="58" t="s">
        <v>302</v>
      </c>
      <c r="B177" s="61" t="s">
        <v>303</v>
      </c>
      <c r="C177" s="59"/>
      <c r="D177" s="59"/>
      <c r="E177" s="53">
        <v>88</v>
      </c>
      <c r="F177" s="134">
        <v>65706</v>
      </c>
      <c r="G177" s="134">
        <v>0</v>
      </c>
      <c r="H177" s="134">
        <f>SUM(F177-G177)</f>
        <v>65706</v>
      </c>
      <c r="I177" s="134">
        <v>58030</v>
      </c>
    </row>
    <row r="178" spans="1:9" ht="15" customHeight="1">
      <c r="A178" s="58" t="s">
        <v>304</v>
      </c>
      <c r="B178" s="61" t="s">
        <v>305</v>
      </c>
      <c r="C178" s="59"/>
      <c r="D178" s="59"/>
      <c r="E178" s="53">
        <v>89</v>
      </c>
      <c r="F178" s="134">
        <v>131</v>
      </c>
      <c r="G178" s="134">
        <v>0</v>
      </c>
      <c r="H178" s="134">
        <f>SUM(F178-G178)</f>
        <v>131</v>
      </c>
      <c r="I178" s="134">
        <v>0</v>
      </c>
    </row>
    <row r="179" spans="1:9" ht="15" customHeight="1">
      <c r="A179" s="58" t="s">
        <v>306</v>
      </c>
      <c r="B179" s="59" t="s">
        <v>307</v>
      </c>
      <c r="C179" s="59"/>
      <c r="D179" s="59"/>
      <c r="E179" s="53">
        <v>90</v>
      </c>
      <c r="F179" s="150">
        <f>SUM(F181+F183+F185)</f>
        <v>10382</v>
      </c>
      <c r="G179" s="150">
        <f>SUM(G181,G183,G185,G187,G189)</f>
        <v>0</v>
      </c>
      <c r="H179" s="150">
        <f>SUM(F179-G179)</f>
        <v>10382</v>
      </c>
      <c r="I179" s="150">
        <f>SUM(I181+I183+I185)</f>
        <v>1491</v>
      </c>
    </row>
    <row r="180" spans="1:9" ht="15" customHeight="1">
      <c r="A180" s="63" t="s">
        <v>308</v>
      </c>
      <c r="B180" s="67" t="s">
        <v>309</v>
      </c>
      <c r="C180" s="103"/>
      <c r="D180" s="104"/>
      <c r="E180" s="47"/>
      <c r="F180" s="118"/>
      <c r="G180" s="118"/>
      <c r="H180" s="118"/>
      <c r="I180" s="118"/>
    </row>
    <row r="181" spans="1:9" ht="15" customHeight="1">
      <c r="A181" s="87"/>
      <c r="B181" s="72" t="s">
        <v>310</v>
      </c>
      <c r="C181" s="116"/>
      <c r="D181" s="140"/>
      <c r="E181" s="54">
        <v>91</v>
      </c>
      <c r="F181" s="129">
        <v>0</v>
      </c>
      <c r="G181" s="129">
        <v>0</v>
      </c>
      <c r="H181" s="129">
        <f>SUM(F181-G181)</f>
        <v>0</v>
      </c>
      <c r="I181" s="129">
        <v>0</v>
      </c>
    </row>
    <row r="182" spans="1:9" ht="15" customHeight="1">
      <c r="A182" s="63" t="s">
        <v>311</v>
      </c>
      <c r="B182" s="67" t="s">
        <v>312</v>
      </c>
      <c r="C182" s="103"/>
      <c r="D182" s="104"/>
      <c r="E182" s="47"/>
      <c r="F182" s="118"/>
      <c r="G182" s="118"/>
      <c r="H182" s="118"/>
      <c r="I182" s="118"/>
    </row>
    <row r="183" spans="1:9" ht="15" customHeight="1">
      <c r="A183" s="87"/>
      <c r="B183" s="72" t="s">
        <v>313</v>
      </c>
      <c r="C183" s="116"/>
      <c r="D183" s="140"/>
      <c r="E183" s="54">
        <v>92</v>
      </c>
      <c r="F183" s="129">
        <v>10382</v>
      </c>
      <c r="G183" s="129">
        <v>0</v>
      </c>
      <c r="H183" s="129">
        <f>SUM(F183-G183)</f>
        <v>10382</v>
      </c>
      <c r="I183" s="129">
        <v>1491</v>
      </c>
    </row>
    <row r="184" spans="1:9" ht="15" customHeight="1">
      <c r="A184" s="63" t="s">
        <v>314</v>
      </c>
      <c r="B184" s="67" t="s">
        <v>315</v>
      </c>
      <c r="C184" s="103"/>
      <c r="D184" s="104"/>
      <c r="E184" s="47"/>
      <c r="F184" s="118"/>
      <c r="G184" s="118"/>
      <c r="H184" s="118"/>
      <c r="I184" s="118"/>
    </row>
    <row r="185" spans="1:9" ht="15" customHeight="1">
      <c r="A185" s="87"/>
      <c r="B185" s="72" t="s">
        <v>316</v>
      </c>
      <c r="C185" s="116"/>
      <c r="D185" s="140"/>
      <c r="E185" s="54">
        <v>93</v>
      </c>
      <c r="F185" s="129">
        <v>0</v>
      </c>
      <c r="G185" s="129">
        <v>0</v>
      </c>
      <c r="H185" s="129">
        <f>SUM(F185-G185)</f>
        <v>0</v>
      </c>
      <c r="I185" s="129">
        <v>0</v>
      </c>
    </row>
    <row r="186" spans="1:9" ht="15" customHeight="1">
      <c r="A186" s="63" t="s">
        <v>317</v>
      </c>
      <c r="B186" s="67" t="s">
        <v>318</v>
      </c>
      <c r="C186" s="68"/>
      <c r="D186" s="123"/>
      <c r="E186" s="47"/>
      <c r="F186" s="118"/>
      <c r="G186" s="118"/>
      <c r="H186" s="118"/>
      <c r="I186" s="118"/>
    </row>
    <row r="187" spans="1:9" ht="15" customHeight="1">
      <c r="A187" s="87"/>
      <c r="B187" s="72" t="s">
        <v>319</v>
      </c>
      <c r="C187" s="73"/>
      <c r="D187" s="98"/>
      <c r="E187" s="54">
        <v>94</v>
      </c>
      <c r="F187" s="129">
        <v>0</v>
      </c>
      <c r="G187" s="129">
        <v>0</v>
      </c>
      <c r="H187" s="129">
        <f>SUM(F187-G187)</f>
        <v>0</v>
      </c>
      <c r="I187" s="129">
        <v>0</v>
      </c>
    </row>
    <row r="188" spans="1:9" ht="15" customHeight="1">
      <c r="A188" s="63" t="s">
        <v>320</v>
      </c>
      <c r="B188" s="67" t="s">
        <v>321</v>
      </c>
      <c r="C188" s="68"/>
      <c r="D188" s="123"/>
      <c r="E188" s="47"/>
      <c r="F188" s="118"/>
      <c r="G188" s="118"/>
      <c r="H188" s="118"/>
      <c r="I188" s="118"/>
    </row>
    <row r="189" spans="1:9" ht="15" customHeight="1">
      <c r="A189" s="87"/>
      <c r="B189" s="72" t="s">
        <v>322</v>
      </c>
      <c r="C189" s="73"/>
      <c r="D189" s="98"/>
      <c r="E189" s="54">
        <v>95</v>
      </c>
      <c r="F189" s="129">
        <v>0</v>
      </c>
      <c r="G189" s="129">
        <v>0</v>
      </c>
      <c r="H189" s="129">
        <f>SUM(F189-G189)</f>
        <v>0</v>
      </c>
      <c r="I189" s="129">
        <v>0</v>
      </c>
    </row>
    <row r="190" spans="1:9" ht="15" customHeight="1">
      <c r="A190" s="63">
        <v>21</v>
      </c>
      <c r="B190" s="117" t="s">
        <v>323</v>
      </c>
      <c r="C190" s="103"/>
      <c r="D190" s="104"/>
      <c r="E190" s="47"/>
      <c r="F190" s="118"/>
      <c r="G190" s="118"/>
      <c r="H190" s="118"/>
      <c r="I190" s="118"/>
    </row>
    <row r="191" spans="1:9" ht="15" customHeight="1">
      <c r="A191" s="87"/>
      <c r="B191" s="72" t="s">
        <v>324</v>
      </c>
      <c r="C191" s="116"/>
      <c r="D191" s="140"/>
      <c r="E191" s="54">
        <v>96</v>
      </c>
      <c r="F191" s="137">
        <f>SUM(F193,F201:F206)</f>
        <v>318563</v>
      </c>
      <c r="G191" s="137">
        <f>SUM(G193,G202,G204,G206)</f>
        <v>5050</v>
      </c>
      <c r="H191" s="137">
        <f>SUM(F191-G191)</f>
        <v>313513</v>
      </c>
      <c r="I191" s="137">
        <f>SUM(I193,I201:I206)</f>
        <v>204090</v>
      </c>
    </row>
    <row r="192" spans="1:9" ht="15" customHeight="1">
      <c r="A192" s="63" t="s">
        <v>325</v>
      </c>
      <c r="B192" s="67" t="s">
        <v>326</v>
      </c>
      <c r="C192" s="103"/>
      <c r="D192" s="104"/>
      <c r="E192" s="47"/>
      <c r="F192" s="118"/>
      <c r="G192" s="118"/>
      <c r="H192" s="118"/>
      <c r="I192" s="118"/>
    </row>
    <row r="193" spans="1:9" ht="15" customHeight="1">
      <c r="A193" s="87"/>
      <c r="B193" s="72" t="s">
        <v>327</v>
      </c>
      <c r="C193" s="116"/>
      <c r="D193" s="140"/>
      <c r="E193" s="54">
        <v>97</v>
      </c>
      <c r="F193" s="129">
        <v>0</v>
      </c>
      <c r="G193" s="129">
        <v>0</v>
      </c>
      <c r="H193" s="129">
        <f>SUM(F193-G193)</f>
        <v>0</v>
      </c>
      <c r="I193" s="129">
        <v>0</v>
      </c>
    </row>
    <row r="194" spans="2:9" ht="15" customHeight="1">
      <c r="B194" s="170"/>
      <c r="C194" s="170"/>
      <c r="D194" s="170"/>
      <c r="F194" s="110"/>
      <c r="G194" s="110"/>
      <c r="H194" s="110"/>
      <c r="I194" s="110"/>
    </row>
    <row r="195" spans="2:9" ht="15" customHeight="1">
      <c r="B195" s="170"/>
      <c r="C195" s="170"/>
      <c r="D195" s="170"/>
      <c r="F195" s="110"/>
      <c r="G195" s="110"/>
      <c r="H195" s="110"/>
      <c r="I195" s="110"/>
    </row>
    <row r="196" spans="2:9" ht="15" customHeight="1">
      <c r="B196" s="170"/>
      <c r="C196" s="170"/>
      <c r="D196" s="170"/>
      <c r="F196" s="110"/>
      <c r="G196" s="110"/>
      <c r="H196" s="110"/>
      <c r="I196" s="110"/>
    </row>
    <row r="197" spans="1:9" ht="15" customHeight="1">
      <c r="A197" s="63" t="s">
        <v>63</v>
      </c>
      <c r="B197" s="42" t="s">
        <v>64</v>
      </c>
      <c r="C197" s="43"/>
      <c r="D197" s="44"/>
      <c r="E197" s="157" t="s">
        <v>65</v>
      </c>
      <c r="F197" s="143" t="s">
        <v>66</v>
      </c>
      <c r="G197" s="144"/>
      <c r="H197" s="145"/>
      <c r="I197" s="112" t="s">
        <v>67</v>
      </c>
    </row>
    <row r="198" spans="1:9" ht="15" customHeight="1">
      <c r="A198" s="87" t="s">
        <v>68</v>
      </c>
      <c r="B198" s="50"/>
      <c r="C198" s="51"/>
      <c r="D198" s="52"/>
      <c r="E198" s="168"/>
      <c r="F198" s="112" t="s">
        <v>69</v>
      </c>
      <c r="G198" s="112" t="s">
        <v>70</v>
      </c>
      <c r="H198" s="112" t="s">
        <v>71</v>
      </c>
      <c r="I198" s="112" t="s">
        <v>140</v>
      </c>
    </row>
    <row r="199" spans="1:9" ht="15" customHeight="1">
      <c r="A199" s="53" t="s">
        <v>27</v>
      </c>
      <c r="B199" s="45" t="s">
        <v>26</v>
      </c>
      <c r="C199" s="45"/>
      <c r="D199" s="45"/>
      <c r="E199" s="53" t="s">
        <v>73</v>
      </c>
      <c r="F199" s="112">
        <v>1</v>
      </c>
      <c r="G199" s="112">
        <v>2</v>
      </c>
      <c r="H199" s="112">
        <v>3</v>
      </c>
      <c r="I199" s="112">
        <v>4</v>
      </c>
    </row>
    <row r="200" spans="1:9" ht="15" customHeight="1">
      <c r="A200" s="53" t="s">
        <v>12</v>
      </c>
      <c r="B200" s="57" t="s">
        <v>74</v>
      </c>
      <c r="C200" s="57"/>
      <c r="D200" s="57"/>
      <c r="E200" s="53" t="s">
        <v>12</v>
      </c>
      <c r="F200" s="112" t="s">
        <v>12</v>
      </c>
      <c r="G200" s="112" t="s">
        <v>12</v>
      </c>
      <c r="H200" s="112" t="s">
        <v>12</v>
      </c>
      <c r="I200" s="112" t="s">
        <v>12</v>
      </c>
    </row>
    <row r="201" spans="1:9" ht="15" customHeight="1">
      <c r="A201" s="63" t="s">
        <v>328</v>
      </c>
      <c r="B201" s="64" t="s">
        <v>329</v>
      </c>
      <c r="C201" s="64"/>
      <c r="D201" s="64"/>
      <c r="E201" s="47"/>
      <c r="F201" s="118"/>
      <c r="G201" s="118"/>
      <c r="H201" s="118"/>
      <c r="I201" s="118"/>
    </row>
    <row r="202" spans="1:9" ht="15" customHeight="1">
      <c r="A202" s="87"/>
      <c r="B202" s="72" t="s">
        <v>330</v>
      </c>
      <c r="C202" s="116"/>
      <c r="D202" s="140"/>
      <c r="E202" s="54">
        <v>98</v>
      </c>
      <c r="F202" s="129">
        <v>0</v>
      </c>
      <c r="G202" s="129">
        <v>0</v>
      </c>
      <c r="H202" s="129">
        <f>SUM(F202-G202)</f>
        <v>0</v>
      </c>
      <c r="I202" s="129">
        <v>0</v>
      </c>
    </row>
    <row r="203" spans="1:9" ht="15" customHeight="1">
      <c r="A203" s="63" t="s">
        <v>331</v>
      </c>
      <c r="B203" s="64" t="s">
        <v>332</v>
      </c>
      <c r="C203" s="64"/>
      <c r="D203" s="64"/>
      <c r="E203" s="47"/>
      <c r="F203" s="118"/>
      <c r="G203" s="118"/>
      <c r="H203" s="118"/>
      <c r="I203" s="118"/>
    </row>
    <row r="204" spans="1:9" ht="15" customHeight="1">
      <c r="A204" s="87"/>
      <c r="B204" s="72" t="s">
        <v>333</v>
      </c>
      <c r="C204" s="116"/>
      <c r="D204" s="140"/>
      <c r="E204" s="54">
        <v>99</v>
      </c>
      <c r="F204" s="129">
        <v>318563</v>
      </c>
      <c r="G204" s="129">
        <v>5050</v>
      </c>
      <c r="H204" s="129">
        <f>SUM(F204-G204)</f>
        <v>313513</v>
      </c>
      <c r="I204" s="129">
        <v>204090</v>
      </c>
    </row>
    <row r="205" spans="1:9" ht="15" customHeight="1">
      <c r="A205" s="63" t="s">
        <v>334</v>
      </c>
      <c r="B205" s="64" t="s">
        <v>335</v>
      </c>
      <c r="C205" s="64"/>
      <c r="D205" s="64"/>
      <c r="E205" s="47"/>
      <c r="F205" s="118"/>
      <c r="G205" s="118"/>
      <c r="H205" s="118"/>
      <c r="I205" s="118"/>
    </row>
    <row r="206" spans="1:9" ht="15" customHeight="1">
      <c r="A206" s="87"/>
      <c r="B206" s="72" t="s">
        <v>336</v>
      </c>
      <c r="C206" s="116"/>
      <c r="D206" s="140"/>
      <c r="E206" s="54">
        <v>100</v>
      </c>
      <c r="F206" s="129">
        <v>0</v>
      </c>
      <c r="G206" s="129">
        <v>0</v>
      </c>
      <c r="H206" s="129">
        <f>SUM(F206-G206)</f>
        <v>0</v>
      </c>
      <c r="I206" s="129">
        <v>0</v>
      </c>
    </row>
    <row r="207" spans="1:9" ht="15" customHeight="1">
      <c r="A207" s="47" t="s">
        <v>337</v>
      </c>
      <c r="B207" s="117" t="s">
        <v>338</v>
      </c>
      <c r="C207" s="103"/>
      <c r="D207" s="104"/>
      <c r="E207" s="47"/>
      <c r="F207" s="118"/>
      <c r="G207" s="118"/>
      <c r="H207" s="118"/>
      <c r="I207" s="118"/>
    </row>
    <row r="208" spans="1:9" ht="15" customHeight="1">
      <c r="A208" s="77"/>
      <c r="B208" s="83" t="s">
        <v>339</v>
      </c>
      <c r="C208" s="113"/>
      <c r="D208" s="114"/>
      <c r="E208" s="79"/>
      <c r="F208" s="126"/>
      <c r="G208" s="126"/>
      <c r="H208" s="126"/>
      <c r="I208" s="126"/>
    </row>
    <row r="209" spans="1:9" ht="15" customHeight="1">
      <c r="A209" s="87"/>
      <c r="B209" s="72" t="s">
        <v>340</v>
      </c>
      <c r="C209" s="116"/>
      <c r="D209" s="140"/>
      <c r="E209" s="54">
        <v>101</v>
      </c>
      <c r="F209" s="137">
        <f>SUM(F5+F9+F18+F21+F27+F41+F55+F63+F86+F91+F104+F108+F119+F130+F143+F161+F191)</f>
        <v>6743143</v>
      </c>
      <c r="G209" s="137">
        <f>SUM(G5+G9+G18+G21+G27+G41+G55+G63+G86+G91+G104+G108+G119+G130+G143+G161+G175+G179+G191)</f>
        <v>318821</v>
      </c>
      <c r="H209" s="137">
        <f>SUM(F209-G209)</f>
        <v>6424322</v>
      </c>
      <c r="I209" s="137">
        <f>SUM(I5+I9+I18+I21+I27+I41+I55+I63+I86+I91+I104+I108+I119+I130+I143+I161+I191)</f>
        <v>5398653</v>
      </c>
    </row>
    <row r="210" spans="1:9" ht="15" customHeight="1">
      <c r="A210" s="53" t="s">
        <v>337</v>
      </c>
      <c r="B210" s="59" t="s">
        <v>341</v>
      </c>
      <c r="C210" s="59"/>
      <c r="D210" s="59"/>
      <c r="E210" s="53">
        <v>102</v>
      </c>
      <c r="F210" s="150">
        <f>SUM(F211:F241,F250:F253)</f>
        <v>1398651</v>
      </c>
      <c r="G210" s="150">
        <f>SUM(G211:G241,G250:G253)</f>
        <v>0</v>
      </c>
      <c r="H210" s="150">
        <f>SUM(F210-G210)</f>
        <v>1398651</v>
      </c>
      <c r="I210" s="150">
        <f>SUM(I211:I241,I250:I253)</f>
        <v>472652</v>
      </c>
    </row>
    <row r="211" spans="1:9" ht="15" customHeight="1">
      <c r="A211" s="58">
        <v>1</v>
      </c>
      <c r="B211" s="61" t="s">
        <v>342</v>
      </c>
      <c r="C211" s="59"/>
      <c r="D211" s="59"/>
      <c r="E211" s="53">
        <v>103</v>
      </c>
      <c r="F211" s="134">
        <v>0</v>
      </c>
      <c r="G211" s="134">
        <v>0</v>
      </c>
      <c r="H211" s="134">
        <f>SUM(F211-G211)</f>
        <v>0</v>
      </c>
      <c r="I211" s="134">
        <v>0</v>
      </c>
    </row>
    <row r="212" spans="1:9" ht="15" customHeight="1">
      <c r="A212" s="63">
        <v>2</v>
      </c>
      <c r="B212" s="64" t="s">
        <v>343</v>
      </c>
      <c r="C212" s="91"/>
      <c r="D212" s="91"/>
      <c r="E212" s="47">
        <v>104</v>
      </c>
      <c r="F212" s="134">
        <v>0</v>
      </c>
      <c r="G212" s="134">
        <v>0</v>
      </c>
      <c r="H212" s="134">
        <f>SUM(F212-G212)</f>
        <v>0</v>
      </c>
      <c r="I212" s="118">
        <v>0</v>
      </c>
    </row>
    <row r="213" spans="1:9" ht="15" customHeight="1">
      <c r="A213" s="63">
        <v>3</v>
      </c>
      <c r="B213" s="64" t="s">
        <v>344</v>
      </c>
      <c r="C213" s="91"/>
      <c r="D213" s="91"/>
      <c r="E213" s="47"/>
      <c r="F213" s="118"/>
      <c r="G213" s="118"/>
      <c r="H213" s="118"/>
      <c r="I213" s="118"/>
    </row>
    <row r="214" spans="1:9" ht="15" customHeight="1">
      <c r="A214" s="87"/>
      <c r="B214" s="171" t="s">
        <v>345</v>
      </c>
      <c r="C214" s="172"/>
      <c r="D214" s="172"/>
      <c r="E214" s="54">
        <v>105</v>
      </c>
      <c r="F214" s="129">
        <v>0</v>
      </c>
      <c r="G214" s="129">
        <v>0</v>
      </c>
      <c r="H214" s="129">
        <f>SUM(F214-G214)</f>
        <v>0</v>
      </c>
      <c r="I214" s="129">
        <v>0</v>
      </c>
    </row>
    <row r="215" spans="1:9" ht="15" customHeight="1">
      <c r="A215" s="58">
        <v>4</v>
      </c>
      <c r="B215" s="61" t="s">
        <v>346</v>
      </c>
      <c r="C215" s="59"/>
      <c r="D215" s="59"/>
      <c r="E215" s="53">
        <v>106</v>
      </c>
      <c r="F215" s="134">
        <v>0</v>
      </c>
      <c r="G215" s="134">
        <v>0</v>
      </c>
      <c r="H215" s="129">
        <f>SUM(F215-G215)</f>
        <v>0</v>
      </c>
      <c r="I215" s="134">
        <v>0</v>
      </c>
    </row>
    <row r="216" spans="1:9" ht="15" customHeight="1">
      <c r="A216" s="63">
        <v>5</v>
      </c>
      <c r="B216" s="64" t="s">
        <v>347</v>
      </c>
      <c r="C216" s="91"/>
      <c r="D216" s="91"/>
      <c r="E216" s="47">
        <v>107</v>
      </c>
      <c r="F216" s="134">
        <v>564082</v>
      </c>
      <c r="G216" s="134">
        <v>0</v>
      </c>
      <c r="H216" s="134">
        <f>SUM(F216-G216)</f>
        <v>564082</v>
      </c>
      <c r="I216" s="118">
        <v>62683</v>
      </c>
    </row>
    <row r="217" spans="1:9" ht="15" customHeight="1">
      <c r="A217" s="63">
        <v>6</v>
      </c>
      <c r="B217" s="64" t="s">
        <v>344</v>
      </c>
      <c r="C217" s="91"/>
      <c r="D217" s="91"/>
      <c r="E217" s="47"/>
      <c r="F217" s="118"/>
      <c r="G217" s="118"/>
      <c r="H217" s="118"/>
      <c r="I217" s="118"/>
    </row>
    <row r="218" spans="1:9" ht="15" customHeight="1">
      <c r="A218" s="87"/>
      <c r="B218" s="171" t="s">
        <v>348</v>
      </c>
      <c r="C218" s="172"/>
      <c r="D218" s="172"/>
      <c r="E218" s="54">
        <v>108</v>
      </c>
      <c r="F218" s="129">
        <v>0</v>
      </c>
      <c r="G218" s="129">
        <v>0</v>
      </c>
      <c r="H218" s="129">
        <f>SUM(F218-G218)</f>
        <v>0</v>
      </c>
      <c r="I218" s="129">
        <v>0</v>
      </c>
    </row>
    <row r="219" spans="1:9" ht="15" customHeight="1">
      <c r="A219" s="63">
        <v>7</v>
      </c>
      <c r="B219" s="64" t="s">
        <v>349</v>
      </c>
      <c r="C219" s="91"/>
      <c r="D219" s="91"/>
      <c r="E219" s="47"/>
      <c r="F219" s="118"/>
      <c r="G219" s="118"/>
      <c r="H219" s="118"/>
      <c r="I219" s="118"/>
    </row>
    <row r="220" spans="1:9" ht="15" customHeight="1">
      <c r="A220" s="87"/>
      <c r="B220" s="171" t="s">
        <v>350</v>
      </c>
      <c r="C220" s="172"/>
      <c r="D220" s="172"/>
      <c r="E220" s="54">
        <v>109</v>
      </c>
      <c r="F220" s="129">
        <v>0</v>
      </c>
      <c r="G220" s="129">
        <v>0</v>
      </c>
      <c r="H220" s="129">
        <f>SUM(F220-G220)</f>
        <v>0</v>
      </c>
      <c r="I220" s="129">
        <v>0</v>
      </c>
    </row>
    <row r="221" spans="1:9" ht="15" customHeight="1">
      <c r="A221" s="63">
        <v>8</v>
      </c>
      <c r="B221" s="64" t="s">
        <v>349</v>
      </c>
      <c r="C221" s="91"/>
      <c r="D221" s="91"/>
      <c r="E221" s="47"/>
      <c r="F221" s="118"/>
      <c r="G221" s="118"/>
      <c r="H221" s="118"/>
      <c r="I221" s="118"/>
    </row>
    <row r="222" spans="1:9" ht="15" customHeight="1">
      <c r="A222" s="87"/>
      <c r="B222" s="171" t="s">
        <v>351</v>
      </c>
      <c r="C222" s="172"/>
      <c r="D222" s="172"/>
      <c r="E222" s="54">
        <v>110</v>
      </c>
      <c r="F222" s="129">
        <v>0</v>
      </c>
      <c r="G222" s="129">
        <v>0</v>
      </c>
      <c r="H222" s="129">
        <f>SUM(F222-G222)</f>
        <v>0</v>
      </c>
      <c r="I222" s="129">
        <v>0</v>
      </c>
    </row>
    <row r="223" spans="1:9" ht="15" customHeight="1">
      <c r="A223" s="63">
        <v>9</v>
      </c>
      <c r="B223" s="64" t="s">
        <v>349</v>
      </c>
      <c r="C223" s="91"/>
      <c r="D223" s="91"/>
      <c r="E223" s="47"/>
      <c r="F223" s="118"/>
      <c r="G223" s="118"/>
      <c r="H223" s="118"/>
      <c r="I223" s="118"/>
    </row>
    <row r="224" spans="1:9" ht="15" customHeight="1">
      <c r="A224" s="87"/>
      <c r="B224" s="171" t="s">
        <v>352</v>
      </c>
      <c r="C224" s="172"/>
      <c r="D224" s="172"/>
      <c r="E224" s="54">
        <v>111</v>
      </c>
      <c r="F224" s="129">
        <v>0</v>
      </c>
      <c r="G224" s="129">
        <v>0</v>
      </c>
      <c r="H224" s="129">
        <f>SUM(F224-G224)</f>
        <v>0</v>
      </c>
      <c r="I224" s="129">
        <v>0</v>
      </c>
    </row>
    <row r="225" spans="1:9" ht="15" customHeight="1">
      <c r="A225" s="63">
        <v>10</v>
      </c>
      <c r="B225" s="64" t="s">
        <v>353</v>
      </c>
      <c r="C225" s="91"/>
      <c r="D225" s="91"/>
      <c r="E225" s="47"/>
      <c r="F225" s="118"/>
      <c r="G225" s="118"/>
      <c r="H225" s="118"/>
      <c r="I225" s="118"/>
    </row>
    <row r="226" spans="1:9" ht="15" customHeight="1">
      <c r="A226" s="87"/>
      <c r="B226" s="171" t="s">
        <v>354</v>
      </c>
      <c r="C226" s="172"/>
      <c r="D226" s="172"/>
      <c r="E226" s="54">
        <v>112</v>
      </c>
      <c r="F226" s="129">
        <v>0</v>
      </c>
      <c r="G226" s="129">
        <v>0</v>
      </c>
      <c r="H226" s="129">
        <f>SUM(F226-G226)</f>
        <v>0</v>
      </c>
      <c r="I226" s="129">
        <v>0</v>
      </c>
    </row>
    <row r="227" spans="1:9" ht="15" customHeight="1">
      <c r="A227" s="63">
        <v>11</v>
      </c>
      <c r="B227" s="64" t="s">
        <v>353</v>
      </c>
      <c r="C227" s="91"/>
      <c r="D227" s="91"/>
      <c r="E227" s="47"/>
      <c r="F227" s="118"/>
      <c r="G227" s="118"/>
      <c r="H227" s="118"/>
      <c r="I227" s="118"/>
    </row>
    <row r="228" spans="1:9" ht="15" customHeight="1">
      <c r="A228" s="87"/>
      <c r="B228" s="171" t="s">
        <v>355</v>
      </c>
      <c r="C228" s="172"/>
      <c r="D228" s="172"/>
      <c r="E228" s="54">
        <v>113</v>
      </c>
      <c r="F228" s="129">
        <v>0</v>
      </c>
      <c r="G228" s="129">
        <v>0</v>
      </c>
      <c r="H228" s="129">
        <f>SUM(F228-G228)</f>
        <v>0</v>
      </c>
      <c r="I228" s="129">
        <v>0</v>
      </c>
    </row>
    <row r="229" spans="1:9" ht="15" customHeight="1">
      <c r="A229" s="63">
        <v>12</v>
      </c>
      <c r="B229" s="64" t="s">
        <v>353</v>
      </c>
      <c r="C229" s="91"/>
      <c r="D229" s="91"/>
      <c r="E229" s="47"/>
      <c r="F229" s="118"/>
      <c r="G229" s="118"/>
      <c r="H229" s="118"/>
      <c r="I229" s="118"/>
    </row>
    <row r="230" spans="1:9" ht="15" customHeight="1">
      <c r="A230" s="87"/>
      <c r="B230" s="171" t="s">
        <v>356</v>
      </c>
      <c r="C230" s="172"/>
      <c r="D230" s="172"/>
      <c r="E230" s="54">
        <v>114</v>
      </c>
      <c r="F230" s="129">
        <v>0</v>
      </c>
      <c r="G230" s="129">
        <v>0</v>
      </c>
      <c r="H230" s="129">
        <f aca="true" t="shared" si="1" ref="H230:H235">SUM(F230-G230)</f>
        <v>0</v>
      </c>
      <c r="I230" s="129">
        <v>0</v>
      </c>
    </row>
    <row r="231" spans="1:9" ht="15" customHeight="1">
      <c r="A231" s="58">
        <v>13</v>
      </c>
      <c r="B231" s="64" t="s">
        <v>357</v>
      </c>
      <c r="C231" s="91"/>
      <c r="D231" s="91"/>
      <c r="E231" s="53">
        <v>115</v>
      </c>
      <c r="F231" s="134">
        <v>0</v>
      </c>
      <c r="G231" s="134">
        <v>0</v>
      </c>
      <c r="H231" s="129">
        <f t="shared" si="1"/>
        <v>0</v>
      </c>
      <c r="I231" s="134">
        <v>0</v>
      </c>
    </row>
    <row r="232" spans="1:9" ht="15" customHeight="1">
      <c r="A232" s="58">
        <v>14</v>
      </c>
      <c r="B232" s="173" t="s">
        <v>358</v>
      </c>
      <c r="C232" s="174"/>
      <c r="D232" s="174"/>
      <c r="E232" s="53">
        <v>116</v>
      </c>
      <c r="F232" s="134">
        <v>0</v>
      </c>
      <c r="G232" s="134">
        <v>0</v>
      </c>
      <c r="H232" s="129">
        <f t="shared" si="1"/>
        <v>0</v>
      </c>
      <c r="I232" s="134">
        <v>0</v>
      </c>
    </row>
    <row r="233" spans="1:9" ht="15" customHeight="1">
      <c r="A233" s="58">
        <v>15</v>
      </c>
      <c r="B233" s="61" t="s">
        <v>359</v>
      </c>
      <c r="C233" s="59"/>
      <c r="D233" s="59"/>
      <c r="E233" s="53">
        <v>117</v>
      </c>
      <c r="F233" s="134">
        <v>0</v>
      </c>
      <c r="G233" s="134">
        <v>0</v>
      </c>
      <c r="H233" s="129">
        <f t="shared" si="1"/>
        <v>0</v>
      </c>
      <c r="I233" s="134">
        <v>0</v>
      </c>
    </row>
    <row r="234" spans="1:9" ht="15" customHeight="1">
      <c r="A234" s="58">
        <v>16</v>
      </c>
      <c r="B234" s="173" t="s">
        <v>360</v>
      </c>
      <c r="C234" s="174"/>
      <c r="D234" s="174"/>
      <c r="E234" s="53">
        <v>118</v>
      </c>
      <c r="F234" s="134">
        <v>0</v>
      </c>
      <c r="G234" s="134">
        <v>0</v>
      </c>
      <c r="H234" s="129">
        <f t="shared" si="1"/>
        <v>0</v>
      </c>
      <c r="I234" s="134">
        <v>0</v>
      </c>
    </row>
    <row r="235" spans="1:9" ht="15" customHeight="1">
      <c r="A235" s="63">
        <v>17</v>
      </c>
      <c r="B235" s="64" t="s">
        <v>361</v>
      </c>
      <c r="C235" s="91"/>
      <c r="D235" s="91"/>
      <c r="E235" s="47">
        <v>119</v>
      </c>
      <c r="F235" s="134">
        <v>25270</v>
      </c>
      <c r="G235" s="134">
        <v>0</v>
      </c>
      <c r="H235" s="129">
        <f t="shared" si="1"/>
        <v>25270</v>
      </c>
      <c r="I235" s="118">
        <v>0</v>
      </c>
    </row>
    <row r="236" spans="1:9" ht="15" customHeight="1">
      <c r="A236" s="63">
        <v>18</v>
      </c>
      <c r="B236" s="64" t="s">
        <v>362</v>
      </c>
      <c r="C236" s="91"/>
      <c r="D236" s="91"/>
      <c r="E236" s="47"/>
      <c r="F236" s="118"/>
      <c r="G236" s="118"/>
      <c r="H236" s="118"/>
      <c r="I236" s="118"/>
    </row>
    <row r="237" spans="1:9" ht="15" customHeight="1">
      <c r="A237" s="87"/>
      <c r="B237" s="171" t="s">
        <v>363</v>
      </c>
      <c r="C237" s="172"/>
      <c r="D237" s="172"/>
      <c r="E237" s="54">
        <v>120</v>
      </c>
      <c r="F237" s="129">
        <v>0</v>
      </c>
      <c r="G237" s="129">
        <v>0</v>
      </c>
      <c r="H237" s="129">
        <f>SUM(F237-G237)</f>
        <v>0</v>
      </c>
      <c r="I237" s="129">
        <v>0</v>
      </c>
    </row>
    <row r="238" spans="1:9" ht="15" customHeight="1">
      <c r="A238" s="63">
        <v>19</v>
      </c>
      <c r="B238" s="64" t="s">
        <v>364</v>
      </c>
      <c r="C238" s="91"/>
      <c r="D238" s="91"/>
      <c r="E238" s="47"/>
      <c r="F238" s="118"/>
      <c r="G238" s="118"/>
      <c r="H238" s="118"/>
      <c r="I238" s="118"/>
    </row>
    <row r="239" spans="1:9" ht="15" customHeight="1">
      <c r="A239" s="87"/>
      <c r="B239" s="171" t="s">
        <v>365</v>
      </c>
      <c r="C239" s="172"/>
      <c r="D239" s="172"/>
      <c r="E239" s="54">
        <v>121</v>
      </c>
      <c r="F239" s="129">
        <v>230000</v>
      </c>
      <c r="G239" s="129">
        <v>0</v>
      </c>
      <c r="H239" s="129">
        <f>SUM(F239-G239)</f>
        <v>230000</v>
      </c>
      <c r="I239" s="129">
        <v>0</v>
      </c>
    </row>
    <row r="240" spans="1:9" ht="15" customHeight="1">
      <c r="A240" s="63">
        <v>20</v>
      </c>
      <c r="B240" s="64" t="s">
        <v>366</v>
      </c>
      <c r="C240" s="91"/>
      <c r="D240" s="91"/>
      <c r="E240" s="47"/>
      <c r="F240" s="118"/>
      <c r="G240" s="118"/>
      <c r="H240" s="118"/>
      <c r="I240" s="118"/>
    </row>
    <row r="241" spans="1:9" ht="15" customHeight="1">
      <c r="A241" s="87"/>
      <c r="B241" s="171" t="s">
        <v>367</v>
      </c>
      <c r="C241" s="172"/>
      <c r="D241" s="172"/>
      <c r="E241" s="54">
        <v>122</v>
      </c>
      <c r="F241" s="129">
        <v>0</v>
      </c>
      <c r="G241" s="129">
        <v>0</v>
      </c>
      <c r="H241" s="129">
        <f>SUM(F241-G241)</f>
        <v>0</v>
      </c>
      <c r="I241" s="129">
        <v>0</v>
      </c>
    </row>
    <row r="242" spans="2:9" ht="15" customHeight="1">
      <c r="B242" s="170"/>
      <c r="C242" s="170"/>
      <c r="D242" s="170"/>
      <c r="F242" s="132"/>
      <c r="G242" s="132"/>
      <c r="H242" s="132"/>
      <c r="I242" s="132"/>
    </row>
    <row r="243" spans="2:9" ht="15" customHeight="1">
      <c r="B243" s="170"/>
      <c r="C243" s="170"/>
      <c r="D243" s="170"/>
      <c r="F243" s="132"/>
      <c r="G243" s="132"/>
      <c r="H243" s="132"/>
      <c r="I243" s="132"/>
    </row>
    <row r="244" spans="2:9" ht="15" customHeight="1">
      <c r="B244" s="170"/>
      <c r="C244" s="170"/>
      <c r="D244" s="170"/>
      <c r="F244" s="132"/>
      <c r="G244" s="132"/>
      <c r="H244" s="132"/>
      <c r="I244" s="132"/>
    </row>
    <row r="245" spans="2:9" ht="15" customHeight="1">
      <c r="B245" s="170"/>
      <c r="C245" s="170"/>
      <c r="D245" s="170"/>
      <c r="F245" s="132"/>
      <c r="G245" s="132"/>
      <c r="H245" s="132"/>
      <c r="I245" s="132"/>
    </row>
    <row r="246" spans="1:9" ht="15" customHeight="1">
      <c r="A246" s="63" t="s">
        <v>63</v>
      </c>
      <c r="B246" s="42" t="s">
        <v>64</v>
      </c>
      <c r="C246" s="43"/>
      <c r="D246" s="44"/>
      <c r="E246" s="157" t="s">
        <v>65</v>
      </c>
      <c r="F246" s="143" t="s">
        <v>66</v>
      </c>
      <c r="G246" s="144"/>
      <c r="H246" s="145"/>
      <c r="I246" s="112" t="s">
        <v>67</v>
      </c>
    </row>
    <row r="247" spans="1:9" ht="15" customHeight="1">
      <c r="A247" s="87" t="s">
        <v>68</v>
      </c>
      <c r="B247" s="50"/>
      <c r="C247" s="51"/>
      <c r="D247" s="52"/>
      <c r="E247" s="168"/>
      <c r="F247" s="112" t="s">
        <v>69</v>
      </c>
      <c r="G247" s="112" t="s">
        <v>70</v>
      </c>
      <c r="H247" s="112" t="s">
        <v>71</v>
      </c>
      <c r="I247" s="112" t="s">
        <v>140</v>
      </c>
    </row>
    <row r="248" spans="1:9" ht="15" customHeight="1">
      <c r="A248" s="53" t="s">
        <v>27</v>
      </c>
      <c r="B248" s="45" t="s">
        <v>26</v>
      </c>
      <c r="C248" s="45"/>
      <c r="D248" s="45"/>
      <c r="E248" s="53" t="s">
        <v>73</v>
      </c>
      <c r="F248" s="112">
        <v>1</v>
      </c>
      <c r="G248" s="112">
        <v>2</v>
      </c>
      <c r="H248" s="112">
        <v>3</v>
      </c>
      <c r="I248" s="112">
        <v>4</v>
      </c>
    </row>
    <row r="249" spans="1:9" ht="15" customHeight="1">
      <c r="A249" s="53" t="s">
        <v>12</v>
      </c>
      <c r="B249" s="57" t="s">
        <v>74</v>
      </c>
      <c r="C249" s="57"/>
      <c r="D249" s="57"/>
      <c r="E249" s="53" t="s">
        <v>12</v>
      </c>
      <c r="F249" s="112" t="s">
        <v>12</v>
      </c>
      <c r="G249" s="112" t="s">
        <v>12</v>
      </c>
      <c r="H249" s="112" t="s">
        <v>12</v>
      </c>
      <c r="I249" s="112" t="s">
        <v>12</v>
      </c>
    </row>
    <row r="250" spans="1:9" ht="15" customHeight="1">
      <c r="A250" s="58">
        <v>21</v>
      </c>
      <c r="B250" s="61" t="s">
        <v>368</v>
      </c>
      <c r="C250" s="61"/>
      <c r="D250" s="61"/>
      <c r="E250" s="53">
        <v>123</v>
      </c>
      <c r="F250" s="134">
        <v>0</v>
      </c>
      <c r="G250" s="134">
        <v>0</v>
      </c>
      <c r="H250" s="134">
        <f>SUM(F250-G250)</f>
        <v>0</v>
      </c>
      <c r="I250" s="134">
        <v>0</v>
      </c>
    </row>
    <row r="251" spans="1:9" ht="15" customHeight="1">
      <c r="A251" s="58">
        <v>22</v>
      </c>
      <c r="B251" s="61" t="s">
        <v>369</v>
      </c>
      <c r="C251" s="59"/>
      <c r="D251" s="59"/>
      <c r="E251" s="53">
        <v>124</v>
      </c>
      <c r="F251" s="134">
        <v>12612</v>
      </c>
      <c r="G251" s="134">
        <v>0</v>
      </c>
      <c r="H251" s="134">
        <f>SUM(F251-G251)</f>
        <v>12612</v>
      </c>
      <c r="I251" s="134">
        <v>14341</v>
      </c>
    </row>
    <row r="252" spans="1:9" ht="15" customHeight="1">
      <c r="A252" s="58">
        <v>23</v>
      </c>
      <c r="B252" s="61" t="s">
        <v>370</v>
      </c>
      <c r="C252" s="61"/>
      <c r="D252" s="61"/>
      <c r="E252" s="53">
        <v>125</v>
      </c>
      <c r="F252" s="134">
        <v>0</v>
      </c>
      <c r="G252" s="134">
        <v>0</v>
      </c>
      <c r="H252" s="134">
        <f>SUM(F252-G252)</f>
        <v>0</v>
      </c>
      <c r="I252" s="134">
        <v>0</v>
      </c>
    </row>
    <row r="253" spans="1:9" ht="15" customHeight="1">
      <c r="A253" s="58">
        <v>24</v>
      </c>
      <c r="B253" s="61" t="s">
        <v>371</v>
      </c>
      <c r="C253" s="59"/>
      <c r="D253" s="59"/>
      <c r="E253" s="53">
        <v>126</v>
      </c>
      <c r="F253" s="134">
        <v>566687</v>
      </c>
      <c r="G253" s="134">
        <v>0</v>
      </c>
      <c r="H253" s="134">
        <f>SUM(F253-G253)</f>
        <v>566687</v>
      </c>
      <c r="I253" s="134">
        <v>395628</v>
      </c>
    </row>
    <row r="254" spans="1:9" ht="15" customHeight="1">
      <c r="A254" s="58"/>
      <c r="B254" s="61" t="s">
        <v>372</v>
      </c>
      <c r="C254" s="61"/>
      <c r="D254" s="61"/>
      <c r="E254" s="53">
        <v>998</v>
      </c>
      <c r="F254" s="150">
        <f>SUM(F250:F253,F201:F241,F152:F193,F103:F146,F54:F98,F5:F45)</f>
        <v>23088292</v>
      </c>
      <c r="G254" s="150">
        <f>SUM(G250:G253,G201:G241,G152:G193,G103:G147,G54:G98,G5:G45)</f>
        <v>948837</v>
      </c>
      <c r="H254" s="150">
        <f>SUM(H250:H253,H201:H241,H152:H193,H103:H146,H54:H98,H5:H45)</f>
        <v>22139455</v>
      </c>
      <c r="I254" s="150">
        <f>SUM(I250:I253,I201:I241,I152:I193,I103:I146,I54:I98,I5:I45)</f>
        <v>17196603</v>
      </c>
    </row>
    <row r="255" spans="5:9" ht="15" customHeight="1">
      <c r="E255" s="48"/>
      <c r="F255" s="110"/>
      <c r="G255" s="110"/>
      <c r="H255" s="110"/>
      <c r="I255" s="110"/>
    </row>
    <row r="256" spans="6:9" ht="15" customHeight="1">
      <c r="F256" s="110"/>
      <c r="G256" s="110"/>
      <c r="H256" s="110"/>
      <c r="I256" s="110"/>
    </row>
    <row r="257" spans="6:9" ht="15" customHeight="1">
      <c r="F257" s="110"/>
      <c r="G257" s="110"/>
      <c r="H257" s="110"/>
      <c r="I257" s="110"/>
    </row>
    <row r="258" spans="6:9" ht="15" customHeight="1">
      <c r="F258" s="110"/>
      <c r="G258" s="110"/>
      <c r="H258" s="110"/>
      <c r="I258" s="110"/>
    </row>
    <row r="259" spans="6:9" ht="15" customHeight="1">
      <c r="F259" s="110"/>
      <c r="G259" s="110"/>
      <c r="H259" s="110"/>
      <c r="I259" s="110"/>
    </row>
    <row r="260" spans="6:9" ht="15" customHeight="1">
      <c r="F260" s="110"/>
      <c r="G260" s="110"/>
      <c r="H260" s="110"/>
      <c r="I260" s="110"/>
    </row>
    <row r="261" spans="6:9" ht="15" customHeight="1">
      <c r="F261" s="110"/>
      <c r="G261" s="110"/>
      <c r="H261" s="110"/>
      <c r="I261" s="110"/>
    </row>
    <row r="262" spans="6:9" ht="15" customHeight="1">
      <c r="F262" s="110"/>
      <c r="G262" s="110"/>
      <c r="H262" s="110"/>
      <c r="I262" s="110"/>
    </row>
    <row r="263" spans="6:9" ht="15" customHeight="1">
      <c r="F263" s="110"/>
      <c r="G263" s="110"/>
      <c r="H263" s="110"/>
      <c r="I263" s="110"/>
    </row>
    <row r="264" spans="6:9" ht="15" customHeight="1">
      <c r="F264" s="110"/>
      <c r="G264" s="110"/>
      <c r="H264" s="110"/>
      <c r="I264" s="110"/>
    </row>
    <row r="265" spans="6:9" ht="15" customHeight="1">
      <c r="F265" s="110"/>
      <c r="G265" s="110"/>
      <c r="H265" s="110"/>
      <c r="I265" s="110"/>
    </row>
    <row r="266" spans="6:9" ht="15" customHeight="1">
      <c r="F266" s="110"/>
      <c r="G266" s="110"/>
      <c r="H266" s="110"/>
      <c r="I266" s="110"/>
    </row>
    <row r="267" spans="6:9" ht="15" customHeight="1">
      <c r="F267" s="110"/>
      <c r="G267" s="110"/>
      <c r="H267" s="110"/>
      <c r="I267" s="110"/>
    </row>
    <row r="268" spans="6:9" ht="15" customHeight="1">
      <c r="F268" s="110"/>
      <c r="G268" s="110"/>
      <c r="H268" s="110"/>
      <c r="I268" s="110"/>
    </row>
    <row r="269" spans="6:9" ht="15" customHeight="1">
      <c r="F269" s="110"/>
      <c r="G269" s="110"/>
      <c r="H269" s="110"/>
      <c r="I269" s="110"/>
    </row>
    <row r="270" spans="6:9" ht="15" customHeight="1">
      <c r="F270" s="110"/>
      <c r="G270" s="110"/>
      <c r="H270" s="110"/>
      <c r="I270" s="110"/>
    </row>
    <row r="271" spans="6:9" ht="15" customHeight="1">
      <c r="F271" s="110"/>
      <c r="G271" s="110"/>
      <c r="H271" s="110"/>
      <c r="I271" s="110"/>
    </row>
    <row r="272" spans="6:9" ht="15" customHeight="1">
      <c r="F272" s="110"/>
      <c r="G272" s="110"/>
      <c r="H272" s="110"/>
      <c r="I272" s="110"/>
    </row>
    <row r="273" spans="6:9" ht="15" customHeight="1">
      <c r="F273" s="110"/>
      <c r="G273" s="110"/>
      <c r="H273" s="110"/>
      <c r="I273" s="110"/>
    </row>
    <row r="274" spans="6:9" ht="15" customHeight="1">
      <c r="F274" s="110"/>
      <c r="G274" s="110"/>
      <c r="H274" s="110"/>
      <c r="I274" s="110"/>
    </row>
  </sheetData>
  <mergeCells count="268">
    <mergeCell ref="B252:D252"/>
    <mergeCell ref="B253:D253"/>
    <mergeCell ref="B254:D254"/>
    <mergeCell ref="B248:D248"/>
    <mergeCell ref="B249:D249"/>
    <mergeCell ref="B250:D250"/>
    <mergeCell ref="B251:D251"/>
    <mergeCell ref="B241:D241"/>
    <mergeCell ref="B246:D247"/>
    <mergeCell ref="E246:E247"/>
    <mergeCell ref="F246:H246"/>
    <mergeCell ref="B237:D237"/>
    <mergeCell ref="B238:D238"/>
    <mergeCell ref="B239:D239"/>
    <mergeCell ref="B240:D240"/>
    <mergeCell ref="B233:D233"/>
    <mergeCell ref="B234:D234"/>
    <mergeCell ref="B235:D235"/>
    <mergeCell ref="B236:D236"/>
    <mergeCell ref="B229:D229"/>
    <mergeCell ref="B230:D230"/>
    <mergeCell ref="B231:D231"/>
    <mergeCell ref="B232:D232"/>
    <mergeCell ref="B225:D225"/>
    <mergeCell ref="B226:D226"/>
    <mergeCell ref="B227:D227"/>
    <mergeCell ref="B228:D228"/>
    <mergeCell ref="B221:D221"/>
    <mergeCell ref="B222:D222"/>
    <mergeCell ref="B223:D223"/>
    <mergeCell ref="B224:D224"/>
    <mergeCell ref="B217:D217"/>
    <mergeCell ref="B218:D218"/>
    <mergeCell ref="B219:D219"/>
    <mergeCell ref="B220:D220"/>
    <mergeCell ref="B213:D213"/>
    <mergeCell ref="B214:D214"/>
    <mergeCell ref="B215:D215"/>
    <mergeCell ref="B216:D216"/>
    <mergeCell ref="B209:D209"/>
    <mergeCell ref="B210:D210"/>
    <mergeCell ref="B211:D211"/>
    <mergeCell ref="B212:D212"/>
    <mergeCell ref="B205:D205"/>
    <mergeCell ref="B206:D206"/>
    <mergeCell ref="B207:D207"/>
    <mergeCell ref="B208:D208"/>
    <mergeCell ref="B201:D201"/>
    <mergeCell ref="B202:D202"/>
    <mergeCell ref="B203:D203"/>
    <mergeCell ref="B204:D204"/>
    <mergeCell ref="E197:E198"/>
    <mergeCell ref="F197:H197"/>
    <mergeCell ref="B199:D199"/>
    <mergeCell ref="B200:D200"/>
    <mergeCell ref="B191:D191"/>
    <mergeCell ref="B192:D192"/>
    <mergeCell ref="B193:D193"/>
    <mergeCell ref="B197:D198"/>
    <mergeCell ref="B187:D187"/>
    <mergeCell ref="B188:D188"/>
    <mergeCell ref="B189:D189"/>
    <mergeCell ref="B190:D190"/>
    <mergeCell ref="B183:D183"/>
    <mergeCell ref="B184:D184"/>
    <mergeCell ref="B185:D185"/>
    <mergeCell ref="B186:D186"/>
    <mergeCell ref="B179:D179"/>
    <mergeCell ref="B180:D180"/>
    <mergeCell ref="B181:D181"/>
    <mergeCell ref="B182:D182"/>
    <mergeCell ref="B175:D175"/>
    <mergeCell ref="B176:D176"/>
    <mergeCell ref="B177:D177"/>
    <mergeCell ref="B178:D178"/>
    <mergeCell ref="B171:D171"/>
    <mergeCell ref="B172:D172"/>
    <mergeCell ref="B173:D173"/>
    <mergeCell ref="B174:D174"/>
    <mergeCell ref="B167:D167"/>
    <mergeCell ref="B168:D168"/>
    <mergeCell ref="B169:D169"/>
    <mergeCell ref="B170:D170"/>
    <mergeCell ref="B163:D163"/>
    <mergeCell ref="B164:D164"/>
    <mergeCell ref="B165:D165"/>
    <mergeCell ref="B166:D166"/>
    <mergeCell ref="B159:D159"/>
    <mergeCell ref="B160:D160"/>
    <mergeCell ref="B161:D161"/>
    <mergeCell ref="B162:D162"/>
    <mergeCell ref="B155:D155"/>
    <mergeCell ref="B156:D156"/>
    <mergeCell ref="B157:D157"/>
    <mergeCell ref="B158:D158"/>
    <mergeCell ref="H152:H153"/>
    <mergeCell ref="I152:I153"/>
    <mergeCell ref="B153:D153"/>
    <mergeCell ref="B154:D154"/>
    <mergeCell ref="B150:D150"/>
    <mergeCell ref="B151:D151"/>
    <mergeCell ref="B152:D152"/>
    <mergeCell ref="F152:F153"/>
    <mergeCell ref="I146:I147"/>
    <mergeCell ref="B148:D149"/>
    <mergeCell ref="E148:E149"/>
    <mergeCell ref="F148:H148"/>
    <mergeCell ref="B145:D145"/>
    <mergeCell ref="B146:D147"/>
    <mergeCell ref="F146:F147"/>
    <mergeCell ref="H146:H147"/>
    <mergeCell ref="B142:D142"/>
    <mergeCell ref="F143:F144"/>
    <mergeCell ref="H143:H144"/>
    <mergeCell ref="I143:I144"/>
    <mergeCell ref="B144:D144"/>
    <mergeCell ref="B138:D138"/>
    <mergeCell ref="B139:D139"/>
    <mergeCell ref="B140:D140"/>
    <mergeCell ref="B141:D141"/>
    <mergeCell ref="H134:H135"/>
    <mergeCell ref="I134:I135"/>
    <mergeCell ref="B136:D136"/>
    <mergeCell ref="F136:F137"/>
    <mergeCell ref="H136:H137"/>
    <mergeCell ref="I136:I137"/>
    <mergeCell ref="B137:D137"/>
    <mergeCell ref="A134:A135"/>
    <mergeCell ref="B134:D135"/>
    <mergeCell ref="E134:E135"/>
    <mergeCell ref="F134:F135"/>
    <mergeCell ref="B132:D132"/>
    <mergeCell ref="F132:F133"/>
    <mergeCell ref="H132:H133"/>
    <mergeCell ref="I132:I133"/>
    <mergeCell ref="B133:D133"/>
    <mergeCell ref="F130:F131"/>
    <mergeCell ref="H130:H131"/>
    <mergeCell ref="I130:I131"/>
    <mergeCell ref="B131:D131"/>
    <mergeCell ref="B127:D127"/>
    <mergeCell ref="B128:D128"/>
    <mergeCell ref="B129:D129"/>
    <mergeCell ref="B130:D130"/>
    <mergeCell ref="B123:D123"/>
    <mergeCell ref="B124:D124"/>
    <mergeCell ref="B125:D125"/>
    <mergeCell ref="B126:D126"/>
    <mergeCell ref="B119:D119"/>
    <mergeCell ref="B120:D120"/>
    <mergeCell ref="B121:D121"/>
    <mergeCell ref="B122:D122"/>
    <mergeCell ref="B115:D115"/>
    <mergeCell ref="B116:D116"/>
    <mergeCell ref="B117:D117"/>
    <mergeCell ref="B118:D118"/>
    <mergeCell ref="B111:D111"/>
    <mergeCell ref="B112:D112"/>
    <mergeCell ref="B113:D113"/>
    <mergeCell ref="B114:D114"/>
    <mergeCell ref="B107:D107"/>
    <mergeCell ref="B108:D108"/>
    <mergeCell ref="B109:D109"/>
    <mergeCell ref="B110:D110"/>
    <mergeCell ref="B103:D103"/>
    <mergeCell ref="B104:D104"/>
    <mergeCell ref="B105:D105"/>
    <mergeCell ref="B106:D106"/>
    <mergeCell ref="B99:D100"/>
    <mergeCell ref="F99:H99"/>
    <mergeCell ref="B101:D101"/>
    <mergeCell ref="B102:D102"/>
    <mergeCell ref="B95:D95"/>
    <mergeCell ref="B96:D96"/>
    <mergeCell ref="B97:D97"/>
    <mergeCell ref="B98:D98"/>
    <mergeCell ref="B91:D91"/>
    <mergeCell ref="B92:D92"/>
    <mergeCell ref="B93:D93"/>
    <mergeCell ref="B94:D94"/>
    <mergeCell ref="B87:D87"/>
    <mergeCell ref="B88:D88"/>
    <mergeCell ref="B89:D89"/>
    <mergeCell ref="B90:D90"/>
    <mergeCell ref="B83:D83"/>
    <mergeCell ref="B84:D84"/>
    <mergeCell ref="B85:D85"/>
    <mergeCell ref="B86:D86"/>
    <mergeCell ref="B79:D79"/>
    <mergeCell ref="B80:D80"/>
    <mergeCell ref="B81:D81"/>
    <mergeCell ref="B82:D82"/>
    <mergeCell ref="B75:D75"/>
    <mergeCell ref="B76:D76"/>
    <mergeCell ref="B77:D77"/>
    <mergeCell ref="B78:D78"/>
    <mergeCell ref="B71:D71"/>
    <mergeCell ref="B72:D72"/>
    <mergeCell ref="B73:D73"/>
    <mergeCell ref="B74:D74"/>
    <mergeCell ref="B67:D67"/>
    <mergeCell ref="B68:D68"/>
    <mergeCell ref="B69:D69"/>
    <mergeCell ref="B70:D70"/>
    <mergeCell ref="B63:D63"/>
    <mergeCell ref="B64:D64"/>
    <mergeCell ref="B65:D65"/>
    <mergeCell ref="B66:D66"/>
    <mergeCell ref="B59:D59"/>
    <mergeCell ref="B60:D60"/>
    <mergeCell ref="B61:D61"/>
    <mergeCell ref="B62:D62"/>
    <mergeCell ref="B55:D55"/>
    <mergeCell ref="B56:D56"/>
    <mergeCell ref="B57:D57"/>
    <mergeCell ref="B58:D58"/>
    <mergeCell ref="F50:H50"/>
    <mergeCell ref="B52:D52"/>
    <mergeCell ref="B53:D53"/>
    <mergeCell ref="B54:D54"/>
    <mergeCell ref="B44:D44"/>
    <mergeCell ref="B45:D45"/>
    <mergeCell ref="B50:D51"/>
    <mergeCell ref="E50:E51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B8:D8"/>
    <mergeCell ref="B9:D9"/>
    <mergeCell ref="B10:D10"/>
    <mergeCell ref="B11:D11"/>
    <mergeCell ref="B4:D4"/>
    <mergeCell ref="B5:D5"/>
    <mergeCell ref="B6:D6"/>
    <mergeCell ref="B7:D7"/>
    <mergeCell ref="B1:D2"/>
    <mergeCell ref="E1:E2"/>
    <mergeCell ref="F1:H1"/>
    <mergeCell ref="B3:D3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1" sqref="B1:D2"/>
    </sheetView>
  </sheetViews>
  <sheetFormatPr defaultColWidth="8.796875" defaultRowHeight="18" customHeight="1"/>
  <cols>
    <col min="1" max="1" width="3.09765625" style="192" customWidth="1"/>
    <col min="2" max="3" width="8.8984375" style="48" customWidth="1"/>
    <col min="4" max="4" width="29.3984375" style="48" customWidth="1"/>
    <col min="5" max="5" width="2.8984375" style="48" customWidth="1"/>
    <col min="6" max="7" width="8.69921875" style="193" customWidth="1"/>
    <col min="8" max="16384" width="8.8984375" style="48" customWidth="1"/>
  </cols>
  <sheetData>
    <row r="1" spans="1:7" ht="18" customHeight="1">
      <c r="A1" s="41" t="s">
        <v>63</v>
      </c>
      <c r="B1" s="42" t="s">
        <v>64</v>
      </c>
      <c r="C1" s="43"/>
      <c r="D1" s="44"/>
      <c r="E1" s="45" t="s">
        <v>65</v>
      </c>
      <c r="F1" s="175" t="s">
        <v>373</v>
      </c>
      <c r="G1" s="176"/>
    </row>
    <row r="2" spans="1:7" ht="18" customHeight="1">
      <c r="A2" s="49" t="s">
        <v>68</v>
      </c>
      <c r="B2" s="50"/>
      <c r="C2" s="51"/>
      <c r="D2" s="52"/>
      <c r="E2" s="45"/>
      <c r="F2" s="177" t="s">
        <v>374</v>
      </c>
      <c r="G2" s="177" t="s">
        <v>67</v>
      </c>
    </row>
    <row r="3" spans="1:7" ht="18" customHeight="1">
      <c r="A3" s="54" t="s">
        <v>27</v>
      </c>
      <c r="B3" s="45" t="s">
        <v>26</v>
      </c>
      <c r="C3" s="45"/>
      <c r="D3" s="45"/>
      <c r="E3" s="56" t="s">
        <v>73</v>
      </c>
      <c r="F3" s="178">
        <v>5</v>
      </c>
      <c r="G3" s="178">
        <v>6</v>
      </c>
    </row>
    <row r="4" spans="1:7" ht="18" customHeight="1">
      <c r="A4" s="53" t="s">
        <v>12</v>
      </c>
      <c r="B4" s="57" t="s">
        <v>375</v>
      </c>
      <c r="C4" s="57"/>
      <c r="D4" s="57"/>
      <c r="E4" s="56" t="s">
        <v>12</v>
      </c>
      <c r="F4" s="178" t="s">
        <v>12</v>
      </c>
      <c r="G4" s="178" t="s">
        <v>12</v>
      </c>
    </row>
    <row r="5" spans="1:7" ht="18" customHeight="1">
      <c r="A5" s="58">
        <v>1</v>
      </c>
      <c r="B5" s="59" t="s">
        <v>376</v>
      </c>
      <c r="C5" s="59"/>
      <c r="D5" s="59"/>
      <c r="E5" s="53">
        <v>127</v>
      </c>
      <c r="F5" s="179">
        <f>SUM(F6:F9)</f>
        <v>0</v>
      </c>
      <c r="G5" s="179">
        <f>SUM(G6:G9)</f>
        <v>0</v>
      </c>
    </row>
    <row r="6" spans="1:7" ht="18" customHeight="1">
      <c r="A6" s="58" t="s">
        <v>76</v>
      </c>
      <c r="B6" s="61" t="s">
        <v>377</v>
      </c>
      <c r="C6" s="61"/>
      <c r="D6" s="61"/>
      <c r="E6" s="53">
        <v>128</v>
      </c>
      <c r="F6" s="180">
        <v>0</v>
      </c>
      <c r="G6" s="180">
        <v>0</v>
      </c>
    </row>
    <row r="7" spans="1:7" ht="18" customHeight="1">
      <c r="A7" s="58" t="s">
        <v>78</v>
      </c>
      <c r="B7" s="61" t="s">
        <v>378</v>
      </c>
      <c r="C7" s="61"/>
      <c r="D7" s="61"/>
      <c r="E7" s="53">
        <v>129</v>
      </c>
      <c r="F7" s="180">
        <v>0</v>
      </c>
      <c r="G7" s="180">
        <v>0</v>
      </c>
    </row>
    <row r="8" spans="1:7" ht="18" customHeight="1">
      <c r="A8" s="58" t="s">
        <v>80</v>
      </c>
      <c r="B8" s="61" t="s">
        <v>379</v>
      </c>
      <c r="C8" s="61"/>
      <c r="D8" s="61"/>
      <c r="E8" s="53">
        <v>130</v>
      </c>
      <c r="F8" s="180">
        <v>0</v>
      </c>
      <c r="G8" s="180">
        <v>0</v>
      </c>
    </row>
    <row r="9" spans="1:7" ht="18" customHeight="1">
      <c r="A9" s="58" t="s">
        <v>380</v>
      </c>
      <c r="B9" s="61" t="s">
        <v>381</v>
      </c>
      <c r="C9" s="61"/>
      <c r="D9" s="61"/>
      <c r="E9" s="53">
        <v>131</v>
      </c>
      <c r="F9" s="180">
        <v>0</v>
      </c>
      <c r="G9" s="180">
        <v>0</v>
      </c>
    </row>
    <row r="10" spans="1:7" ht="18" customHeight="1">
      <c r="A10" s="58" t="s">
        <v>82</v>
      </c>
      <c r="B10" s="59" t="s">
        <v>382</v>
      </c>
      <c r="C10" s="59"/>
      <c r="D10" s="59"/>
      <c r="E10" s="53">
        <v>132</v>
      </c>
      <c r="F10" s="179">
        <v>0</v>
      </c>
      <c r="G10" s="179">
        <v>0</v>
      </c>
    </row>
    <row r="11" spans="1:7" ht="18" customHeight="1">
      <c r="A11" s="58" t="s">
        <v>84</v>
      </c>
      <c r="B11" s="61" t="s">
        <v>383</v>
      </c>
      <c r="C11" s="61"/>
      <c r="D11" s="61"/>
      <c r="E11" s="53">
        <v>133</v>
      </c>
      <c r="F11" s="180">
        <v>0</v>
      </c>
      <c r="G11" s="180">
        <v>0</v>
      </c>
    </row>
    <row r="12" spans="1:7" ht="18" customHeight="1">
      <c r="A12" s="58" t="s">
        <v>86</v>
      </c>
      <c r="B12" s="61" t="s">
        <v>384</v>
      </c>
      <c r="C12" s="61"/>
      <c r="D12" s="61"/>
      <c r="E12" s="53">
        <v>134</v>
      </c>
      <c r="F12" s="180">
        <v>0</v>
      </c>
      <c r="G12" s="180">
        <v>0</v>
      </c>
    </row>
    <row r="13" spans="1:7" ht="18" customHeight="1">
      <c r="A13" s="58" t="s">
        <v>89</v>
      </c>
      <c r="B13" s="61" t="s">
        <v>385</v>
      </c>
      <c r="C13" s="61"/>
      <c r="D13" s="61"/>
      <c r="E13" s="53">
        <v>135</v>
      </c>
      <c r="F13" s="180">
        <v>0</v>
      </c>
      <c r="G13" s="180">
        <v>0</v>
      </c>
    </row>
    <row r="14" spans="1:7" ht="18" customHeight="1">
      <c r="A14" s="58" t="s">
        <v>97</v>
      </c>
      <c r="B14" s="59" t="s">
        <v>386</v>
      </c>
      <c r="C14" s="59"/>
      <c r="D14" s="59"/>
      <c r="E14" s="53">
        <v>136</v>
      </c>
      <c r="F14" s="179">
        <f>SUM(F15:F22)</f>
        <v>0</v>
      </c>
      <c r="G14" s="179">
        <f>SUM(G15:G22)</f>
        <v>111890</v>
      </c>
    </row>
    <row r="15" spans="1:7" ht="18" customHeight="1">
      <c r="A15" s="58" t="s">
        <v>99</v>
      </c>
      <c r="B15" s="61" t="s">
        <v>387</v>
      </c>
      <c r="C15" s="61"/>
      <c r="D15" s="61"/>
      <c r="E15" s="53">
        <v>137</v>
      </c>
      <c r="F15" s="180">
        <v>0</v>
      </c>
      <c r="G15" s="180">
        <v>0</v>
      </c>
    </row>
    <row r="16" spans="1:7" ht="18" customHeight="1">
      <c r="A16" s="58" t="s">
        <v>101</v>
      </c>
      <c r="B16" s="61" t="s">
        <v>388</v>
      </c>
      <c r="C16" s="61"/>
      <c r="D16" s="61"/>
      <c r="E16" s="53">
        <v>138</v>
      </c>
      <c r="F16" s="180">
        <v>0</v>
      </c>
      <c r="G16" s="180">
        <v>0</v>
      </c>
    </row>
    <row r="17" spans="1:7" ht="18" customHeight="1">
      <c r="A17" s="63" t="s">
        <v>389</v>
      </c>
      <c r="B17" s="64" t="s">
        <v>390</v>
      </c>
      <c r="C17" s="64"/>
      <c r="D17" s="64"/>
      <c r="E17" s="47"/>
      <c r="F17" s="181"/>
      <c r="G17" s="181"/>
    </row>
    <row r="18" spans="1:7" ht="18" customHeight="1">
      <c r="A18" s="87"/>
      <c r="B18" s="89" t="s">
        <v>391</v>
      </c>
      <c r="C18" s="89"/>
      <c r="D18" s="89"/>
      <c r="E18" s="54">
        <v>139</v>
      </c>
      <c r="F18" s="182">
        <v>0</v>
      </c>
      <c r="G18" s="182">
        <v>0</v>
      </c>
    </row>
    <row r="19" spans="1:7" ht="18" customHeight="1">
      <c r="A19" s="63" t="s">
        <v>392</v>
      </c>
      <c r="B19" s="64" t="s">
        <v>390</v>
      </c>
      <c r="C19" s="64"/>
      <c r="D19" s="64"/>
      <c r="E19" s="47"/>
      <c r="F19" s="181"/>
      <c r="G19" s="181"/>
    </row>
    <row r="20" spans="1:7" ht="18" customHeight="1">
      <c r="A20" s="87"/>
      <c r="B20" s="89" t="s">
        <v>393</v>
      </c>
      <c r="C20" s="89"/>
      <c r="D20" s="89"/>
      <c r="E20" s="54">
        <v>140</v>
      </c>
      <c r="F20" s="182">
        <v>0</v>
      </c>
      <c r="G20" s="182">
        <v>0</v>
      </c>
    </row>
    <row r="21" spans="1:7" ht="18" customHeight="1">
      <c r="A21" s="58" t="s">
        <v>394</v>
      </c>
      <c r="B21" s="61" t="s">
        <v>395</v>
      </c>
      <c r="C21" s="61"/>
      <c r="D21" s="61"/>
      <c r="E21" s="53">
        <v>141</v>
      </c>
      <c r="F21" s="180">
        <v>0</v>
      </c>
      <c r="G21" s="180">
        <v>111890</v>
      </c>
    </row>
    <row r="22" spans="1:7" ht="18" customHeight="1">
      <c r="A22" s="58" t="s">
        <v>396</v>
      </c>
      <c r="B22" s="61" t="s">
        <v>397</v>
      </c>
      <c r="C22" s="61"/>
      <c r="D22" s="61"/>
      <c r="E22" s="53">
        <v>142</v>
      </c>
      <c r="F22" s="180">
        <v>0</v>
      </c>
      <c r="G22" s="180">
        <v>0</v>
      </c>
    </row>
    <row r="23" spans="1:7" ht="18" customHeight="1">
      <c r="A23" s="63">
        <v>4</v>
      </c>
      <c r="B23" s="91" t="s">
        <v>398</v>
      </c>
      <c r="C23" s="91"/>
      <c r="D23" s="91"/>
      <c r="E23" s="47"/>
      <c r="F23" s="181"/>
      <c r="G23" s="181"/>
    </row>
    <row r="24" spans="1:7" ht="18" customHeight="1">
      <c r="A24" s="87"/>
      <c r="B24" s="89" t="s">
        <v>399</v>
      </c>
      <c r="C24" s="89"/>
      <c r="D24" s="89"/>
      <c r="E24" s="54">
        <v>143</v>
      </c>
      <c r="F24" s="183">
        <f>SUM(F25:F28)</f>
        <v>7663</v>
      </c>
      <c r="G24" s="183">
        <f>SUM(G25:G28)</f>
        <v>3139</v>
      </c>
    </row>
    <row r="25" spans="1:7" ht="18" customHeight="1">
      <c r="A25" s="58" t="s">
        <v>105</v>
      </c>
      <c r="B25" s="61" t="s">
        <v>400</v>
      </c>
      <c r="C25" s="61"/>
      <c r="D25" s="61"/>
      <c r="E25" s="53">
        <v>144</v>
      </c>
      <c r="F25" s="180">
        <v>1045</v>
      </c>
      <c r="G25" s="180">
        <v>317</v>
      </c>
    </row>
    <row r="26" spans="1:7" ht="18" customHeight="1">
      <c r="A26" s="58" t="s">
        <v>108</v>
      </c>
      <c r="B26" s="61" t="s">
        <v>401</v>
      </c>
      <c r="C26" s="61"/>
      <c r="D26" s="61"/>
      <c r="E26" s="53">
        <v>145</v>
      </c>
      <c r="F26" s="180">
        <v>6618</v>
      </c>
      <c r="G26" s="180">
        <v>2822</v>
      </c>
    </row>
    <row r="27" spans="1:7" ht="18" customHeight="1">
      <c r="A27" s="58" t="s">
        <v>110</v>
      </c>
      <c r="B27" s="61" t="s">
        <v>402</v>
      </c>
      <c r="C27" s="61"/>
      <c r="D27" s="61"/>
      <c r="E27" s="53">
        <v>146</v>
      </c>
      <c r="F27" s="180">
        <v>0</v>
      </c>
      <c r="G27" s="180">
        <v>0</v>
      </c>
    </row>
    <row r="28" spans="1:7" ht="18" customHeight="1">
      <c r="A28" s="58" t="s">
        <v>403</v>
      </c>
      <c r="B28" s="61" t="s">
        <v>404</v>
      </c>
      <c r="C28" s="61"/>
      <c r="D28" s="61"/>
      <c r="E28" s="53">
        <v>147</v>
      </c>
      <c r="F28" s="180">
        <v>0</v>
      </c>
      <c r="G28" s="180">
        <v>0</v>
      </c>
    </row>
    <row r="29" spans="1:7" ht="18" customHeight="1">
      <c r="A29" s="58" t="s">
        <v>113</v>
      </c>
      <c r="B29" s="59" t="s">
        <v>405</v>
      </c>
      <c r="C29" s="61"/>
      <c r="D29" s="61"/>
      <c r="E29" s="53">
        <v>148</v>
      </c>
      <c r="F29" s="179">
        <f>SUM(F30:F33)</f>
        <v>78364</v>
      </c>
      <c r="G29" s="179">
        <f>SUM(G30:G33)</f>
        <v>53220</v>
      </c>
    </row>
    <row r="30" spans="1:7" ht="18" customHeight="1">
      <c r="A30" s="58" t="s">
        <v>115</v>
      </c>
      <c r="B30" s="61" t="s">
        <v>406</v>
      </c>
      <c r="C30" s="61"/>
      <c r="D30" s="61"/>
      <c r="E30" s="53">
        <v>149</v>
      </c>
      <c r="F30" s="180">
        <v>6147</v>
      </c>
      <c r="G30" s="180">
        <v>0</v>
      </c>
    </row>
    <row r="31" spans="1:7" ht="18" customHeight="1">
      <c r="A31" s="58" t="s">
        <v>118</v>
      </c>
      <c r="B31" s="61" t="s">
        <v>407</v>
      </c>
      <c r="C31" s="61"/>
      <c r="D31" s="61"/>
      <c r="E31" s="53">
        <v>150</v>
      </c>
      <c r="F31" s="180">
        <v>8433</v>
      </c>
      <c r="G31" s="180">
        <v>8433</v>
      </c>
    </row>
    <row r="32" spans="1:7" ht="18" customHeight="1">
      <c r="A32" s="58" t="s">
        <v>121</v>
      </c>
      <c r="B32" s="61" t="s">
        <v>408</v>
      </c>
      <c r="C32" s="61"/>
      <c r="D32" s="61"/>
      <c r="E32" s="53">
        <v>151</v>
      </c>
      <c r="F32" s="180">
        <v>29400</v>
      </c>
      <c r="G32" s="180">
        <v>3462</v>
      </c>
    </row>
    <row r="33" spans="1:7" ht="18" customHeight="1">
      <c r="A33" s="58" t="s">
        <v>125</v>
      </c>
      <c r="B33" s="61" t="s">
        <v>409</v>
      </c>
      <c r="C33" s="61"/>
      <c r="D33" s="61"/>
      <c r="E33" s="53">
        <v>152</v>
      </c>
      <c r="F33" s="180">
        <v>34384</v>
      </c>
      <c r="G33" s="180">
        <v>41325</v>
      </c>
    </row>
    <row r="34" spans="1:7" ht="18" customHeight="1">
      <c r="A34" s="58" t="s">
        <v>132</v>
      </c>
      <c r="B34" s="59" t="s">
        <v>410</v>
      </c>
      <c r="C34" s="59"/>
      <c r="D34" s="59"/>
      <c r="E34" s="53">
        <v>153</v>
      </c>
      <c r="F34" s="179">
        <f>SUM(F35:F41,F46,F47,F51)</f>
        <v>283244</v>
      </c>
      <c r="G34" s="179">
        <f>SUM(G35:G41,G46,G47,G51)</f>
        <v>23243</v>
      </c>
    </row>
    <row r="35" spans="1:7" ht="18" customHeight="1">
      <c r="A35" s="58" t="s">
        <v>135</v>
      </c>
      <c r="B35" s="61" t="s">
        <v>411</v>
      </c>
      <c r="C35" s="61"/>
      <c r="D35" s="61"/>
      <c r="E35" s="53">
        <v>154</v>
      </c>
      <c r="F35" s="180">
        <v>0</v>
      </c>
      <c r="G35" s="180">
        <v>0</v>
      </c>
    </row>
    <row r="36" spans="1:7" ht="18" customHeight="1">
      <c r="A36" s="58" t="s">
        <v>138</v>
      </c>
      <c r="B36" s="61" t="s">
        <v>412</v>
      </c>
      <c r="C36" s="61"/>
      <c r="D36" s="61"/>
      <c r="E36" s="53">
        <v>155</v>
      </c>
      <c r="F36" s="180">
        <v>0</v>
      </c>
      <c r="G36" s="180">
        <v>0</v>
      </c>
    </row>
    <row r="37" spans="1:7" ht="18" customHeight="1">
      <c r="A37" s="58" t="s">
        <v>413</v>
      </c>
      <c r="B37" s="61" t="s">
        <v>414</v>
      </c>
      <c r="C37" s="61"/>
      <c r="D37" s="61"/>
      <c r="E37" s="53">
        <v>156</v>
      </c>
      <c r="F37" s="180">
        <v>0</v>
      </c>
      <c r="G37" s="180">
        <v>0</v>
      </c>
    </row>
    <row r="38" spans="1:7" ht="18" customHeight="1">
      <c r="A38" s="58" t="s">
        <v>415</v>
      </c>
      <c r="B38" s="61" t="s">
        <v>416</v>
      </c>
      <c r="C38" s="61"/>
      <c r="D38" s="61"/>
      <c r="E38" s="53">
        <v>157</v>
      </c>
      <c r="F38" s="180">
        <v>263033</v>
      </c>
      <c r="G38" s="180">
        <v>9518</v>
      </c>
    </row>
    <row r="39" spans="1:7" ht="18" customHeight="1">
      <c r="A39" s="58" t="s">
        <v>417</v>
      </c>
      <c r="B39" s="61" t="s">
        <v>418</v>
      </c>
      <c r="C39" s="61"/>
      <c r="D39" s="61"/>
      <c r="E39" s="53">
        <v>158</v>
      </c>
      <c r="F39" s="180">
        <v>2405</v>
      </c>
      <c r="G39" s="180">
        <v>2398</v>
      </c>
    </row>
    <row r="40" spans="1:7" ht="18" customHeight="1">
      <c r="A40" s="58" t="s">
        <v>419</v>
      </c>
      <c r="B40" s="61" t="s">
        <v>420</v>
      </c>
      <c r="C40" s="61"/>
      <c r="D40" s="61"/>
      <c r="E40" s="53">
        <v>159</v>
      </c>
      <c r="F40" s="180">
        <v>0</v>
      </c>
      <c r="G40" s="180">
        <v>0</v>
      </c>
    </row>
    <row r="41" spans="1:7" ht="18" customHeight="1">
      <c r="A41" s="58" t="s">
        <v>421</v>
      </c>
      <c r="B41" s="61" t="s">
        <v>422</v>
      </c>
      <c r="C41" s="61"/>
      <c r="D41" s="61"/>
      <c r="E41" s="53">
        <v>160</v>
      </c>
      <c r="F41" s="180">
        <v>853</v>
      </c>
      <c r="G41" s="180">
        <v>875</v>
      </c>
    </row>
    <row r="42" spans="1:7" ht="18" customHeight="1">
      <c r="A42" s="41" t="s">
        <v>63</v>
      </c>
      <c r="B42" s="42" t="s">
        <v>64</v>
      </c>
      <c r="C42" s="43"/>
      <c r="D42" s="44"/>
      <c r="E42" s="45" t="s">
        <v>65</v>
      </c>
      <c r="F42" s="175" t="s">
        <v>373</v>
      </c>
      <c r="G42" s="176"/>
    </row>
    <row r="43" spans="1:7" ht="18" customHeight="1">
      <c r="A43" s="49" t="s">
        <v>68</v>
      </c>
      <c r="B43" s="50"/>
      <c r="C43" s="51"/>
      <c r="D43" s="52"/>
      <c r="E43" s="45"/>
      <c r="F43" s="177" t="s">
        <v>374</v>
      </c>
      <c r="G43" s="177" t="s">
        <v>67</v>
      </c>
    </row>
    <row r="44" spans="1:7" ht="18" customHeight="1">
      <c r="A44" s="54" t="s">
        <v>27</v>
      </c>
      <c r="B44" s="45" t="s">
        <v>26</v>
      </c>
      <c r="C44" s="45"/>
      <c r="D44" s="45"/>
      <c r="E44" s="56" t="s">
        <v>73</v>
      </c>
      <c r="F44" s="178">
        <v>5</v>
      </c>
      <c r="G44" s="178">
        <v>6</v>
      </c>
    </row>
    <row r="45" spans="1:7" ht="18" customHeight="1">
      <c r="A45" s="53" t="s">
        <v>12</v>
      </c>
      <c r="B45" s="57" t="s">
        <v>375</v>
      </c>
      <c r="C45" s="57"/>
      <c r="D45" s="57"/>
      <c r="E45" s="56" t="s">
        <v>12</v>
      </c>
      <c r="F45" s="178" t="s">
        <v>12</v>
      </c>
      <c r="G45" s="178" t="s">
        <v>12</v>
      </c>
    </row>
    <row r="46" spans="1:7" ht="18" customHeight="1">
      <c r="A46" s="58" t="s">
        <v>423</v>
      </c>
      <c r="B46" s="61" t="s">
        <v>424</v>
      </c>
      <c r="C46" s="61"/>
      <c r="D46" s="61"/>
      <c r="E46" s="53">
        <v>161</v>
      </c>
      <c r="F46" s="184">
        <v>1345</v>
      </c>
      <c r="G46" s="184">
        <v>1247</v>
      </c>
    </row>
    <row r="47" spans="1:7" ht="18" customHeight="1">
      <c r="A47" s="58" t="s">
        <v>141</v>
      </c>
      <c r="B47" s="59" t="s">
        <v>425</v>
      </c>
      <c r="C47" s="61"/>
      <c r="D47" s="61"/>
      <c r="E47" s="53">
        <v>162</v>
      </c>
      <c r="F47" s="185">
        <f>SUM(F48:F50)</f>
        <v>4986</v>
      </c>
      <c r="G47" s="185">
        <f>SUM(G48:G50)</f>
        <v>7703</v>
      </c>
    </row>
    <row r="48" spans="1:7" ht="18" customHeight="1">
      <c r="A48" s="58" t="s">
        <v>144</v>
      </c>
      <c r="B48" s="61" t="s">
        <v>426</v>
      </c>
      <c r="C48" s="61"/>
      <c r="D48" s="61"/>
      <c r="E48" s="53">
        <v>163</v>
      </c>
      <c r="F48" s="184">
        <v>499</v>
      </c>
      <c r="G48" s="184">
        <v>2125</v>
      </c>
    </row>
    <row r="49" spans="1:7" ht="18" customHeight="1">
      <c r="A49" s="58" t="s">
        <v>148</v>
      </c>
      <c r="B49" s="61" t="s">
        <v>427</v>
      </c>
      <c r="C49" s="61"/>
      <c r="D49" s="61"/>
      <c r="E49" s="53">
        <v>164</v>
      </c>
      <c r="F49" s="184">
        <v>1848</v>
      </c>
      <c r="G49" s="184">
        <v>3238</v>
      </c>
    </row>
    <row r="50" spans="1:7" ht="18" customHeight="1">
      <c r="A50" s="58" t="s">
        <v>428</v>
      </c>
      <c r="B50" s="61" t="s">
        <v>429</v>
      </c>
      <c r="C50" s="61"/>
      <c r="D50" s="61"/>
      <c r="E50" s="53">
        <v>165</v>
      </c>
      <c r="F50" s="184">
        <v>2639</v>
      </c>
      <c r="G50" s="184">
        <v>2340</v>
      </c>
    </row>
    <row r="51" spans="1:7" ht="18" customHeight="1">
      <c r="A51" s="58" t="s">
        <v>151</v>
      </c>
      <c r="B51" s="59" t="s">
        <v>430</v>
      </c>
      <c r="C51" s="61"/>
      <c r="D51" s="61"/>
      <c r="E51" s="53">
        <v>166</v>
      </c>
      <c r="F51" s="185">
        <f>SUM(F52:F59)</f>
        <v>10622</v>
      </c>
      <c r="G51" s="185">
        <f>SUM(G52:G59)</f>
        <v>1502</v>
      </c>
    </row>
    <row r="52" spans="1:7" ht="18" customHeight="1">
      <c r="A52" s="58" t="s">
        <v>154</v>
      </c>
      <c r="B52" s="61" t="s">
        <v>431</v>
      </c>
      <c r="C52" s="61"/>
      <c r="D52" s="61"/>
      <c r="E52" s="53">
        <v>167</v>
      </c>
      <c r="F52" s="184">
        <v>0</v>
      </c>
      <c r="G52" s="184">
        <v>0</v>
      </c>
    </row>
    <row r="53" spans="1:7" ht="18" customHeight="1">
      <c r="A53" s="58" t="s">
        <v>158</v>
      </c>
      <c r="B53" s="61" t="s">
        <v>432</v>
      </c>
      <c r="C53" s="61"/>
      <c r="D53" s="61"/>
      <c r="E53" s="53">
        <v>168</v>
      </c>
      <c r="F53" s="184">
        <v>10382</v>
      </c>
      <c r="G53" s="184">
        <v>1491</v>
      </c>
    </row>
    <row r="54" spans="1:7" ht="18" customHeight="1">
      <c r="A54" s="58" t="s">
        <v>160</v>
      </c>
      <c r="B54" s="61" t="s">
        <v>433</v>
      </c>
      <c r="C54" s="61"/>
      <c r="D54" s="61"/>
      <c r="E54" s="53">
        <v>169</v>
      </c>
      <c r="F54" s="184">
        <v>240</v>
      </c>
      <c r="G54" s="184">
        <v>11</v>
      </c>
    </row>
    <row r="55" spans="1:7" ht="18" customHeight="1">
      <c r="A55" s="58" t="s">
        <v>174</v>
      </c>
      <c r="B55" s="61" t="s">
        <v>434</v>
      </c>
      <c r="C55" s="61"/>
      <c r="D55" s="61"/>
      <c r="E55" s="53">
        <v>170</v>
      </c>
      <c r="F55" s="184">
        <v>0</v>
      </c>
      <c r="G55" s="184">
        <v>0</v>
      </c>
    </row>
    <row r="56" spans="1:7" ht="18" customHeight="1">
      <c r="A56" s="58" t="s">
        <v>183</v>
      </c>
      <c r="B56" s="61" t="s">
        <v>435</v>
      </c>
      <c r="C56" s="61"/>
      <c r="D56" s="61"/>
      <c r="E56" s="53">
        <v>171</v>
      </c>
      <c r="F56" s="184">
        <v>0</v>
      </c>
      <c r="G56" s="184">
        <v>0</v>
      </c>
    </row>
    <row r="57" spans="1:7" ht="18" customHeight="1">
      <c r="A57" s="58" t="s">
        <v>198</v>
      </c>
      <c r="B57" s="61" t="s">
        <v>436</v>
      </c>
      <c r="C57" s="61"/>
      <c r="D57" s="61"/>
      <c r="E57" s="53">
        <v>172</v>
      </c>
      <c r="F57" s="184">
        <v>0</v>
      </c>
      <c r="G57" s="184">
        <v>0</v>
      </c>
    </row>
    <row r="58" spans="1:7" ht="18" customHeight="1">
      <c r="A58" s="58" t="s">
        <v>207</v>
      </c>
      <c r="B58" s="61" t="s">
        <v>437</v>
      </c>
      <c r="C58" s="61"/>
      <c r="D58" s="61"/>
      <c r="E58" s="53">
        <v>173</v>
      </c>
      <c r="F58" s="184">
        <v>0</v>
      </c>
      <c r="G58" s="184">
        <v>0</v>
      </c>
    </row>
    <row r="59" spans="1:7" ht="18" customHeight="1">
      <c r="A59" s="58" t="s">
        <v>223</v>
      </c>
      <c r="B59" s="61" t="s">
        <v>438</v>
      </c>
      <c r="C59" s="61"/>
      <c r="D59" s="61"/>
      <c r="E59" s="53">
        <v>174</v>
      </c>
      <c r="F59" s="184">
        <v>0</v>
      </c>
      <c r="G59" s="184">
        <v>0</v>
      </c>
    </row>
    <row r="60" spans="1:7" ht="18" customHeight="1">
      <c r="A60" s="58" t="s">
        <v>237</v>
      </c>
      <c r="B60" s="59" t="s">
        <v>439</v>
      </c>
      <c r="C60" s="59"/>
      <c r="D60" s="59"/>
      <c r="E60" s="53">
        <v>175</v>
      </c>
      <c r="F60" s="185">
        <f>SUM(F61:F68)</f>
        <v>1840013</v>
      </c>
      <c r="G60" s="185">
        <f>SUM(G61:G68)</f>
        <v>1340013</v>
      </c>
    </row>
    <row r="61" spans="1:7" ht="18" customHeight="1">
      <c r="A61" s="58" t="s">
        <v>240</v>
      </c>
      <c r="B61" s="61" t="s">
        <v>440</v>
      </c>
      <c r="C61" s="61"/>
      <c r="D61" s="61"/>
      <c r="E61" s="53">
        <v>176</v>
      </c>
      <c r="F61" s="184">
        <v>500000</v>
      </c>
      <c r="G61" s="184">
        <v>0</v>
      </c>
    </row>
    <row r="62" spans="1:7" ht="18" customHeight="1">
      <c r="A62" s="63" t="s">
        <v>243</v>
      </c>
      <c r="B62" s="64" t="s">
        <v>441</v>
      </c>
      <c r="C62" s="64"/>
      <c r="D62" s="64"/>
      <c r="E62" s="47"/>
      <c r="F62" s="186"/>
      <c r="G62" s="186"/>
    </row>
    <row r="63" spans="1:7" ht="18" customHeight="1">
      <c r="A63" s="187"/>
      <c r="B63" s="89" t="s">
        <v>442</v>
      </c>
      <c r="C63" s="89"/>
      <c r="D63" s="89"/>
      <c r="E63" s="54">
        <v>177</v>
      </c>
      <c r="F63" s="188">
        <v>145777</v>
      </c>
      <c r="G63" s="188">
        <v>145777</v>
      </c>
    </row>
    <row r="64" spans="1:7" ht="18" customHeight="1">
      <c r="A64" s="63" t="s">
        <v>245</v>
      </c>
      <c r="B64" s="64" t="s">
        <v>443</v>
      </c>
      <c r="C64" s="64"/>
      <c r="D64" s="64"/>
      <c r="E64" s="47"/>
      <c r="F64" s="186"/>
      <c r="G64" s="186"/>
    </row>
    <row r="65" spans="1:7" ht="18" customHeight="1">
      <c r="A65" s="77"/>
      <c r="B65" s="78" t="s">
        <v>444</v>
      </c>
      <c r="C65" s="78"/>
      <c r="D65" s="78"/>
      <c r="E65" s="79"/>
      <c r="F65" s="189"/>
      <c r="G65" s="189"/>
    </row>
    <row r="66" spans="1:7" ht="18" customHeight="1">
      <c r="A66" s="87"/>
      <c r="B66" s="89" t="s">
        <v>445</v>
      </c>
      <c r="C66" s="89"/>
      <c r="D66" s="89"/>
      <c r="E66" s="54">
        <v>178</v>
      </c>
      <c r="F66" s="188">
        <v>1194236</v>
      </c>
      <c r="G66" s="188">
        <v>1194236</v>
      </c>
    </row>
    <row r="67" spans="1:7" ht="18" customHeight="1">
      <c r="A67" s="63" t="s">
        <v>248</v>
      </c>
      <c r="B67" s="64" t="s">
        <v>446</v>
      </c>
      <c r="C67" s="64"/>
      <c r="D67" s="64"/>
      <c r="E67" s="47"/>
      <c r="F67" s="186"/>
      <c r="G67" s="186"/>
    </row>
    <row r="68" spans="1:7" ht="18" customHeight="1">
      <c r="A68" s="187"/>
      <c r="B68" s="89" t="s">
        <v>447</v>
      </c>
      <c r="C68" s="89"/>
      <c r="D68" s="89"/>
      <c r="E68" s="54">
        <v>179</v>
      </c>
      <c r="F68" s="188">
        <v>0</v>
      </c>
      <c r="G68" s="188">
        <v>0</v>
      </c>
    </row>
    <row r="69" spans="1:7" ht="18" customHeight="1">
      <c r="A69" s="58" t="s">
        <v>255</v>
      </c>
      <c r="B69" s="59" t="s">
        <v>448</v>
      </c>
      <c r="C69" s="59"/>
      <c r="D69" s="59"/>
      <c r="E69" s="53">
        <v>180</v>
      </c>
      <c r="F69" s="185">
        <f>SUM(F70:F75)</f>
        <v>679837</v>
      </c>
      <c r="G69" s="185">
        <f>SUM(G70:G75)</f>
        <v>578373</v>
      </c>
    </row>
    <row r="70" spans="1:7" ht="18" customHeight="1">
      <c r="A70" s="58" t="s">
        <v>258</v>
      </c>
      <c r="B70" s="61" t="s">
        <v>449</v>
      </c>
      <c r="C70" s="61"/>
      <c r="D70" s="61"/>
      <c r="E70" s="53">
        <v>181</v>
      </c>
      <c r="F70" s="184">
        <v>0</v>
      </c>
      <c r="G70" s="184">
        <v>187335</v>
      </c>
    </row>
    <row r="71" spans="1:7" ht="18" customHeight="1">
      <c r="A71" s="58" t="s">
        <v>260</v>
      </c>
      <c r="B71" s="61" t="s">
        <v>450</v>
      </c>
      <c r="C71" s="61"/>
      <c r="D71" s="61"/>
      <c r="E71" s="53">
        <v>182</v>
      </c>
      <c r="F71" s="184">
        <v>588730</v>
      </c>
      <c r="G71" s="184">
        <v>299931</v>
      </c>
    </row>
    <row r="72" spans="1:7" ht="18" customHeight="1">
      <c r="A72" s="58" t="s">
        <v>262</v>
      </c>
      <c r="B72" s="61" t="s">
        <v>451</v>
      </c>
      <c r="C72" s="61"/>
      <c r="D72" s="61"/>
      <c r="E72" s="53">
        <v>183</v>
      </c>
      <c r="F72" s="184">
        <v>91107</v>
      </c>
      <c r="G72" s="184">
        <v>91107</v>
      </c>
    </row>
    <row r="73" spans="1:7" ht="18" customHeight="1">
      <c r="A73" s="58" t="s">
        <v>265</v>
      </c>
      <c r="B73" s="61" t="s">
        <v>452</v>
      </c>
      <c r="C73" s="61"/>
      <c r="D73" s="61"/>
      <c r="E73" s="53">
        <v>184</v>
      </c>
      <c r="F73" s="184">
        <v>0</v>
      </c>
      <c r="G73" s="184">
        <v>0</v>
      </c>
    </row>
    <row r="74" spans="1:7" ht="18" customHeight="1">
      <c r="A74" s="58" t="s">
        <v>268</v>
      </c>
      <c r="B74" s="61" t="s">
        <v>453</v>
      </c>
      <c r="C74" s="61"/>
      <c r="D74" s="61"/>
      <c r="E74" s="53">
        <v>185</v>
      </c>
      <c r="F74" s="184">
        <v>0</v>
      </c>
      <c r="G74" s="184">
        <v>0</v>
      </c>
    </row>
    <row r="75" spans="1:7" ht="18" customHeight="1">
      <c r="A75" s="58" t="s">
        <v>271</v>
      </c>
      <c r="B75" s="61" t="s">
        <v>454</v>
      </c>
      <c r="C75" s="61"/>
      <c r="D75" s="61"/>
      <c r="E75" s="53">
        <v>186</v>
      </c>
      <c r="F75" s="184">
        <v>0</v>
      </c>
      <c r="G75" s="184">
        <v>0</v>
      </c>
    </row>
    <row r="76" spans="1:7" ht="18" customHeight="1">
      <c r="A76" s="58" t="s">
        <v>275</v>
      </c>
      <c r="B76" s="59" t="s">
        <v>455</v>
      </c>
      <c r="C76" s="59"/>
      <c r="D76" s="59"/>
      <c r="E76" s="53">
        <v>187</v>
      </c>
      <c r="F76" s="185">
        <f>SUM(F77:F80)</f>
        <v>2685540</v>
      </c>
      <c r="G76" s="185">
        <f>SUM(G77:G80)</f>
        <v>2685540</v>
      </c>
    </row>
    <row r="77" spans="1:7" ht="18" customHeight="1">
      <c r="A77" s="58" t="s">
        <v>277</v>
      </c>
      <c r="B77" s="61" t="s">
        <v>456</v>
      </c>
      <c r="C77" s="61"/>
      <c r="D77" s="61"/>
      <c r="E77" s="53">
        <v>188</v>
      </c>
      <c r="F77" s="184">
        <v>2670000</v>
      </c>
      <c r="G77" s="184">
        <v>2370000</v>
      </c>
    </row>
    <row r="78" spans="1:7" ht="18" customHeight="1">
      <c r="A78" s="58" t="s">
        <v>279</v>
      </c>
      <c r="B78" s="61" t="s">
        <v>457</v>
      </c>
      <c r="C78" s="61"/>
      <c r="D78" s="61"/>
      <c r="E78" s="53">
        <v>189</v>
      </c>
      <c r="F78" s="184">
        <v>15540</v>
      </c>
      <c r="G78" s="184">
        <v>315540</v>
      </c>
    </row>
    <row r="79" spans="1:7" ht="18" customHeight="1">
      <c r="A79" s="58" t="s">
        <v>282</v>
      </c>
      <c r="B79" s="61" t="s">
        <v>458</v>
      </c>
      <c r="C79" s="61"/>
      <c r="D79" s="61"/>
      <c r="E79" s="53">
        <v>190</v>
      </c>
      <c r="F79" s="184">
        <v>0</v>
      </c>
      <c r="G79" s="184">
        <v>0</v>
      </c>
    </row>
    <row r="80" spans="1:7" ht="18" customHeight="1">
      <c r="A80" s="58" t="s">
        <v>284</v>
      </c>
      <c r="B80" s="61" t="s">
        <v>459</v>
      </c>
      <c r="C80" s="61"/>
      <c r="D80" s="61"/>
      <c r="E80" s="53">
        <v>191</v>
      </c>
      <c r="F80" s="184">
        <v>0</v>
      </c>
      <c r="G80" s="184">
        <v>0</v>
      </c>
    </row>
    <row r="81" spans="1:7" ht="18" customHeight="1">
      <c r="A81" s="58" t="s">
        <v>297</v>
      </c>
      <c r="B81" s="59" t="s">
        <v>460</v>
      </c>
      <c r="C81" s="61"/>
      <c r="D81" s="61"/>
      <c r="E81" s="53">
        <v>192</v>
      </c>
      <c r="F81" s="185">
        <f>SUM(F82,F87:F88)</f>
        <v>250438</v>
      </c>
      <c r="G81" s="185">
        <f>SUM(G82,G87:G88)</f>
        <v>248459</v>
      </c>
    </row>
    <row r="82" spans="1:7" ht="18" customHeight="1">
      <c r="A82" s="58" t="s">
        <v>300</v>
      </c>
      <c r="B82" s="61" t="s">
        <v>461</v>
      </c>
      <c r="C82" s="61"/>
      <c r="D82" s="61"/>
      <c r="E82" s="53">
        <v>193</v>
      </c>
      <c r="F82" s="184">
        <v>229506</v>
      </c>
      <c r="G82" s="184">
        <v>222900</v>
      </c>
    </row>
    <row r="83" spans="1:7" ht="18" customHeight="1">
      <c r="A83" s="41" t="s">
        <v>63</v>
      </c>
      <c r="B83" s="42" t="s">
        <v>64</v>
      </c>
      <c r="C83" s="43"/>
      <c r="D83" s="44"/>
      <c r="E83" s="45" t="s">
        <v>65</v>
      </c>
      <c r="F83" s="175" t="s">
        <v>373</v>
      </c>
      <c r="G83" s="176"/>
    </row>
    <row r="84" spans="1:7" ht="18" customHeight="1">
      <c r="A84" s="49" t="s">
        <v>68</v>
      </c>
      <c r="B84" s="50"/>
      <c r="C84" s="51"/>
      <c r="D84" s="52"/>
      <c r="E84" s="45"/>
      <c r="F84" s="177" t="s">
        <v>374</v>
      </c>
      <c r="G84" s="177" t="s">
        <v>67</v>
      </c>
    </row>
    <row r="85" spans="1:7" ht="18" customHeight="1">
      <c r="A85" s="54" t="s">
        <v>27</v>
      </c>
      <c r="B85" s="45" t="s">
        <v>26</v>
      </c>
      <c r="C85" s="45"/>
      <c r="D85" s="45"/>
      <c r="E85" s="56" t="s">
        <v>73</v>
      </c>
      <c r="F85" s="178">
        <v>5</v>
      </c>
      <c r="G85" s="178">
        <v>6</v>
      </c>
    </row>
    <row r="86" spans="1:7" ht="18" customHeight="1">
      <c r="A86" s="53" t="s">
        <v>12</v>
      </c>
      <c r="B86" s="57" t="s">
        <v>375</v>
      </c>
      <c r="C86" s="57"/>
      <c r="D86" s="57"/>
      <c r="E86" s="56" t="s">
        <v>12</v>
      </c>
      <c r="F86" s="178" t="s">
        <v>12</v>
      </c>
      <c r="G86" s="178" t="s">
        <v>12</v>
      </c>
    </row>
    <row r="87" spans="1:7" ht="18" customHeight="1">
      <c r="A87" s="58" t="s">
        <v>302</v>
      </c>
      <c r="B87" s="61" t="s">
        <v>462</v>
      </c>
      <c r="C87" s="61"/>
      <c r="D87" s="61"/>
      <c r="E87" s="53">
        <v>194</v>
      </c>
      <c r="F87" s="184">
        <v>4649</v>
      </c>
      <c r="G87" s="184">
        <v>2573</v>
      </c>
    </row>
    <row r="88" spans="1:7" ht="18" customHeight="1">
      <c r="A88" s="58" t="s">
        <v>304</v>
      </c>
      <c r="B88" s="61" t="s">
        <v>463</v>
      </c>
      <c r="C88" s="61"/>
      <c r="D88" s="61"/>
      <c r="E88" s="53">
        <v>195</v>
      </c>
      <c r="F88" s="184">
        <v>16283</v>
      </c>
      <c r="G88" s="184">
        <v>22986</v>
      </c>
    </row>
    <row r="89" spans="1:7" ht="18" customHeight="1">
      <c r="A89" s="58" t="s">
        <v>306</v>
      </c>
      <c r="B89" s="59" t="s">
        <v>464</v>
      </c>
      <c r="C89" s="59"/>
      <c r="D89" s="59"/>
      <c r="E89" s="53">
        <v>196</v>
      </c>
      <c r="F89" s="185">
        <f>SUM(F90:F91)</f>
        <v>324170</v>
      </c>
      <c r="G89" s="185">
        <f>SUM(G90:G91)</f>
        <v>222659</v>
      </c>
    </row>
    <row r="90" spans="1:7" ht="18" customHeight="1">
      <c r="A90" s="58" t="s">
        <v>308</v>
      </c>
      <c r="B90" s="61" t="s">
        <v>465</v>
      </c>
      <c r="C90" s="61"/>
      <c r="D90" s="61"/>
      <c r="E90" s="53">
        <v>197</v>
      </c>
      <c r="F90" s="184">
        <v>0</v>
      </c>
      <c r="G90" s="184">
        <v>0</v>
      </c>
    </row>
    <row r="91" spans="1:7" ht="18" customHeight="1">
      <c r="A91" s="58" t="s">
        <v>311</v>
      </c>
      <c r="B91" s="61" t="s">
        <v>466</v>
      </c>
      <c r="C91" s="61"/>
      <c r="D91" s="61"/>
      <c r="E91" s="53">
        <v>198</v>
      </c>
      <c r="F91" s="184">
        <v>324170</v>
      </c>
      <c r="G91" s="184">
        <v>222659</v>
      </c>
    </row>
    <row r="92" spans="1:7" ht="18" customHeight="1">
      <c r="A92" s="58" t="s">
        <v>317</v>
      </c>
      <c r="B92" s="59" t="s">
        <v>467</v>
      </c>
      <c r="C92" s="59"/>
      <c r="D92" s="59"/>
      <c r="E92" s="53">
        <v>199</v>
      </c>
      <c r="F92" s="185">
        <v>275053</v>
      </c>
      <c r="G92" s="185">
        <v>132117</v>
      </c>
    </row>
    <row r="93" spans="1:7" ht="18" customHeight="1">
      <c r="A93" s="47" t="s">
        <v>337</v>
      </c>
      <c r="B93" s="91" t="s">
        <v>468</v>
      </c>
      <c r="C93" s="91"/>
      <c r="D93" s="91"/>
      <c r="E93" s="47"/>
      <c r="F93" s="186"/>
      <c r="G93" s="186"/>
    </row>
    <row r="94" spans="1:7" ht="18" customHeight="1">
      <c r="A94" s="54"/>
      <c r="B94" s="89" t="s">
        <v>469</v>
      </c>
      <c r="C94" s="89"/>
      <c r="D94" s="89"/>
      <c r="E94" s="54">
        <v>200</v>
      </c>
      <c r="F94" s="190">
        <f>SUM(F5+F10+F14+F24+F29+F34+F60+F69+F76+F81+F89+F92)</f>
        <v>6424322</v>
      </c>
      <c r="G94" s="190">
        <f>SUM(G5+G10+G14+G24+G29+G34+G60+G69+G76+G81+G89+G92)</f>
        <v>5398653</v>
      </c>
    </row>
    <row r="95" spans="1:7" ht="18" customHeight="1">
      <c r="A95" s="53" t="s">
        <v>337</v>
      </c>
      <c r="B95" s="59" t="s">
        <v>470</v>
      </c>
      <c r="C95" s="61"/>
      <c r="D95" s="61"/>
      <c r="E95" s="53">
        <v>201</v>
      </c>
      <c r="F95" s="185">
        <f>SUM(F96:F119)</f>
        <v>1398651</v>
      </c>
      <c r="G95" s="185">
        <f>SUM(G96:G119)</f>
        <v>472652</v>
      </c>
    </row>
    <row r="96" spans="1:7" ht="18" customHeight="1">
      <c r="A96" s="58" t="s">
        <v>471</v>
      </c>
      <c r="B96" s="61" t="s">
        <v>472</v>
      </c>
      <c r="C96" s="61"/>
      <c r="D96" s="61"/>
      <c r="E96" s="53">
        <v>202</v>
      </c>
      <c r="F96" s="184">
        <v>0</v>
      </c>
      <c r="G96" s="184">
        <v>0</v>
      </c>
    </row>
    <row r="97" spans="1:7" ht="18" customHeight="1">
      <c r="A97" s="58" t="s">
        <v>82</v>
      </c>
      <c r="B97" s="61" t="s">
        <v>473</v>
      </c>
      <c r="C97" s="61"/>
      <c r="D97" s="61"/>
      <c r="E97" s="53">
        <v>203</v>
      </c>
      <c r="F97" s="184">
        <v>4787</v>
      </c>
      <c r="G97" s="184">
        <v>39762</v>
      </c>
    </row>
    <row r="98" spans="1:7" ht="18" customHeight="1">
      <c r="A98" s="58" t="s">
        <v>97</v>
      </c>
      <c r="B98" s="61" t="s">
        <v>474</v>
      </c>
      <c r="C98" s="61"/>
      <c r="D98" s="61"/>
      <c r="E98" s="53">
        <v>204</v>
      </c>
      <c r="F98" s="184">
        <v>0</v>
      </c>
      <c r="G98" s="184">
        <v>0</v>
      </c>
    </row>
    <row r="99" spans="1:7" ht="18" customHeight="1">
      <c r="A99" s="58" t="s">
        <v>103</v>
      </c>
      <c r="B99" s="61" t="s">
        <v>475</v>
      </c>
      <c r="C99" s="61"/>
      <c r="D99" s="61"/>
      <c r="E99" s="53">
        <v>205</v>
      </c>
      <c r="F99" s="184">
        <v>0</v>
      </c>
      <c r="G99" s="184">
        <v>0</v>
      </c>
    </row>
    <row r="100" spans="1:7" ht="18" customHeight="1">
      <c r="A100" s="58" t="s">
        <v>113</v>
      </c>
      <c r="B100" s="61" t="s">
        <v>476</v>
      </c>
      <c r="C100" s="61"/>
      <c r="D100" s="61"/>
      <c r="E100" s="53">
        <v>206</v>
      </c>
      <c r="F100" s="184">
        <v>0</v>
      </c>
      <c r="G100" s="184">
        <v>0</v>
      </c>
    </row>
    <row r="101" spans="1:7" ht="18" customHeight="1">
      <c r="A101" s="58" t="s">
        <v>132</v>
      </c>
      <c r="B101" s="61" t="s">
        <v>477</v>
      </c>
      <c r="C101" s="61"/>
      <c r="D101" s="61"/>
      <c r="E101" s="53">
        <v>207</v>
      </c>
      <c r="F101" s="184">
        <v>5605</v>
      </c>
      <c r="G101" s="184">
        <v>21515</v>
      </c>
    </row>
    <row r="102" spans="1:7" ht="18" customHeight="1">
      <c r="A102" s="58" t="s">
        <v>141</v>
      </c>
      <c r="B102" s="61" t="s">
        <v>478</v>
      </c>
      <c r="C102" s="61"/>
      <c r="D102" s="61"/>
      <c r="E102" s="53">
        <v>208</v>
      </c>
      <c r="F102" s="184">
        <v>0</v>
      </c>
      <c r="G102" s="184">
        <v>0</v>
      </c>
    </row>
    <row r="103" spans="1:7" ht="18" customHeight="1">
      <c r="A103" s="58" t="s">
        <v>151</v>
      </c>
      <c r="B103" s="61" t="s">
        <v>479</v>
      </c>
      <c r="C103" s="61"/>
      <c r="D103" s="61"/>
      <c r="E103" s="53">
        <v>209</v>
      </c>
      <c r="F103" s="184">
        <v>0</v>
      </c>
      <c r="G103" s="184">
        <v>0</v>
      </c>
    </row>
    <row r="104" spans="1:7" ht="18" customHeight="1">
      <c r="A104" s="191" t="s">
        <v>174</v>
      </c>
      <c r="B104" s="61" t="s">
        <v>480</v>
      </c>
      <c r="C104" s="61"/>
      <c r="D104" s="61"/>
      <c r="E104" s="53">
        <v>210</v>
      </c>
      <c r="F104" s="184">
        <v>0</v>
      </c>
      <c r="G104" s="184">
        <v>0</v>
      </c>
    </row>
    <row r="105" spans="1:7" ht="18" customHeight="1">
      <c r="A105" s="58" t="s">
        <v>183</v>
      </c>
      <c r="B105" s="61" t="s">
        <v>481</v>
      </c>
      <c r="C105" s="61"/>
      <c r="D105" s="61"/>
      <c r="E105" s="53">
        <v>211</v>
      </c>
      <c r="F105" s="184">
        <v>0</v>
      </c>
      <c r="G105" s="184">
        <v>0</v>
      </c>
    </row>
    <row r="106" spans="1:7" ht="18" customHeight="1">
      <c r="A106" s="58" t="s">
        <v>198</v>
      </c>
      <c r="B106" s="61" t="s">
        <v>482</v>
      </c>
      <c r="C106" s="61"/>
      <c r="D106" s="61"/>
      <c r="E106" s="53">
        <v>212</v>
      </c>
      <c r="F106" s="184">
        <v>0</v>
      </c>
      <c r="G106" s="184">
        <v>0</v>
      </c>
    </row>
    <row r="107" spans="1:7" ht="18" customHeight="1">
      <c r="A107" s="58" t="s">
        <v>207</v>
      </c>
      <c r="B107" s="61" t="s">
        <v>483</v>
      </c>
      <c r="C107" s="61"/>
      <c r="D107" s="61"/>
      <c r="E107" s="53">
        <v>213</v>
      </c>
      <c r="F107" s="184">
        <v>0</v>
      </c>
      <c r="G107" s="184">
        <v>0</v>
      </c>
    </row>
    <row r="108" spans="1:7" ht="18" customHeight="1">
      <c r="A108" s="58" t="s">
        <v>223</v>
      </c>
      <c r="B108" s="61" t="s">
        <v>484</v>
      </c>
      <c r="C108" s="61"/>
      <c r="D108" s="61"/>
      <c r="E108" s="53">
        <v>214</v>
      </c>
      <c r="F108" s="184">
        <v>0</v>
      </c>
      <c r="G108" s="184">
        <v>0</v>
      </c>
    </row>
    <row r="109" spans="1:7" ht="18" customHeight="1">
      <c r="A109" s="191" t="s">
        <v>237</v>
      </c>
      <c r="B109" s="61" t="s">
        <v>485</v>
      </c>
      <c r="C109" s="61"/>
      <c r="D109" s="61"/>
      <c r="E109" s="53">
        <v>215</v>
      </c>
      <c r="F109" s="184">
        <v>0</v>
      </c>
      <c r="G109" s="184">
        <v>0</v>
      </c>
    </row>
    <row r="110" spans="1:7" ht="18" customHeight="1">
      <c r="A110" s="58" t="s">
        <v>255</v>
      </c>
      <c r="B110" s="61" t="s">
        <v>486</v>
      </c>
      <c r="C110" s="61"/>
      <c r="D110" s="61"/>
      <c r="E110" s="53">
        <v>216</v>
      </c>
      <c r="F110" s="184">
        <v>0</v>
      </c>
      <c r="G110" s="184">
        <v>0</v>
      </c>
    </row>
    <row r="111" spans="1:7" ht="18" customHeight="1">
      <c r="A111" s="58" t="s">
        <v>275</v>
      </c>
      <c r="B111" s="61" t="s">
        <v>487</v>
      </c>
      <c r="C111" s="61"/>
      <c r="D111" s="61"/>
      <c r="E111" s="53">
        <v>217</v>
      </c>
      <c r="F111" s="184">
        <v>292</v>
      </c>
      <c r="G111" s="184">
        <v>9460</v>
      </c>
    </row>
    <row r="112" spans="1:7" ht="18" customHeight="1">
      <c r="A112" s="58" t="s">
        <v>297</v>
      </c>
      <c r="B112" s="61" t="s">
        <v>488</v>
      </c>
      <c r="C112" s="61"/>
      <c r="D112" s="61"/>
      <c r="E112" s="53">
        <v>218</v>
      </c>
      <c r="F112" s="184">
        <v>757003</v>
      </c>
      <c r="G112" s="184">
        <v>165669</v>
      </c>
    </row>
    <row r="113" spans="1:7" ht="18" customHeight="1">
      <c r="A113" s="58" t="s">
        <v>306</v>
      </c>
      <c r="B113" s="61" t="s">
        <v>489</v>
      </c>
      <c r="C113" s="61"/>
      <c r="D113" s="61"/>
      <c r="E113" s="53">
        <v>219</v>
      </c>
      <c r="F113" s="184">
        <v>0</v>
      </c>
      <c r="G113" s="184">
        <v>0</v>
      </c>
    </row>
    <row r="114" spans="1:7" ht="18" customHeight="1">
      <c r="A114" s="58" t="s">
        <v>317</v>
      </c>
      <c r="B114" s="61" t="s">
        <v>490</v>
      </c>
      <c r="C114" s="61"/>
      <c r="D114" s="61"/>
      <c r="E114" s="53">
        <v>220</v>
      </c>
      <c r="F114" s="184">
        <v>0</v>
      </c>
      <c r="G114" s="184">
        <v>0</v>
      </c>
    </row>
    <row r="115" spans="1:7" ht="18" customHeight="1">
      <c r="A115" s="58" t="s">
        <v>320</v>
      </c>
      <c r="B115" s="61" t="s">
        <v>491</v>
      </c>
      <c r="C115" s="61"/>
      <c r="D115" s="61"/>
      <c r="E115" s="53">
        <v>221</v>
      </c>
      <c r="F115" s="184">
        <v>0</v>
      </c>
      <c r="G115" s="184">
        <v>0</v>
      </c>
    </row>
    <row r="116" spans="1:7" ht="18" customHeight="1">
      <c r="A116" s="58" t="s">
        <v>492</v>
      </c>
      <c r="B116" s="61" t="s">
        <v>493</v>
      </c>
      <c r="C116" s="61"/>
      <c r="D116" s="61"/>
      <c r="E116" s="53">
        <v>222</v>
      </c>
      <c r="F116" s="184">
        <v>57894</v>
      </c>
      <c r="G116" s="184">
        <v>164621</v>
      </c>
    </row>
    <row r="117" spans="1:7" ht="18" customHeight="1">
      <c r="A117" s="58" t="s">
        <v>494</v>
      </c>
      <c r="B117" s="61" t="s">
        <v>495</v>
      </c>
      <c r="C117" s="61"/>
      <c r="D117" s="61"/>
      <c r="E117" s="53">
        <v>223</v>
      </c>
      <c r="F117" s="184">
        <v>0</v>
      </c>
      <c r="G117" s="184">
        <v>0</v>
      </c>
    </row>
    <row r="118" spans="1:7" ht="18" customHeight="1">
      <c r="A118" s="58" t="s">
        <v>496</v>
      </c>
      <c r="B118" s="61" t="s">
        <v>497</v>
      </c>
      <c r="C118" s="61"/>
      <c r="D118" s="61"/>
      <c r="E118" s="53">
        <v>224</v>
      </c>
      <c r="F118" s="184">
        <v>0</v>
      </c>
      <c r="G118" s="184">
        <v>0</v>
      </c>
    </row>
    <row r="119" spans="1:7" ht="18" customHeight="1">
      <c r="A119" s="58" t="s">
        <v>498</v>
      </c>
      <c r="B119" s="61" t="s">
        <v>499</v>
      </c>
      <c r="C119" s="61"/>
      <c r="D119" s="61"/>
      <c r="E119" s="53">
        <v>225</v>
      </c>
      <c r="F119" s="184">
        <v>573070</v>
      </c>
      <c r="G119" s="184">
        <v>71625</v>
      </c>
    </row>
    <row r="120" spans="1:7" ht="18" customHeight="1">
      <c r="A120" s="58"/>
      <c r="B120" s="61" t="s">
        <v>500</v>
      </c>
      <c r="C120" s="61"/>
      <c r="D120" s="61"/>
      <c r="E120" s="53">
        <v>999</v>
      </c>
      <c r="F120" s="185">
        <f>SUM(F87:F119,F46:F82,F5:F41)</f>
        <v>21810823</v>
      </c>
      <c r="G120" s="185">
        <f>SUM(G87:G119,G46:G82,G5:G41)</f>
        <v>17018351</v>
      </c>
    </row>
  </sheetData>
  <mergeCells count="123">
    <mergeCell ref="B118:D118"/>
    <mergeCell ref="B119:D119"/>
    <mergeCell ref="B120:D120"/>
    <mergeCell ref="B114:D114"/>
    <mergeCell ref="B115:D115"/>
    <mergeCell ref="B116:D116"/>
    <mergeCell ref="B117:D117"/>
    <mergeCell ref="B110:D110"/>
    <mergeCell ref="B111:D111"/>
    <mergeCell ref="B112:D112"/>
    <mergeCell ref="B113:D113"/>
    <mergeCell ref="B106:D106"/>
    <mergeCell ref="B107:D107"/>
    <mergeCell ref="B108:D108"/>
    <mergeCell ref="B109:D109"/>
    <mergeCell ref="B102:D102"/>
    <mergeCell ref="B103:D103"/>
    <mergeCell ref="B104:D104"/>
    <mergeCell ref="B105:D105"/>
    <mergeCell ref="B98:D98"/>
    <mergeCell ref="B99:D99"/>
    <mergeCell ref="B100:D100"/>
    <mergeCell ref="B101:D101"/>
    <mergeCell ref="B94:D94"/>
    <mergeCell ref="B95:D95"/>
    <mergeCell ref="B96:D96"/>
    <mergeCell ref="B97:D97"/>
    <mergeCell ref="B90:D90"/>
    <mergeCell ref="B91:D91"/>
    <mergeCell ref="B92:D92"/>
    <mergeCell ref="B93:D93"/>
    <mergeCell ref="B86:D86"/>
    <mergeCell ref="B87:D87"/>
    <mergeCell ref="B88:D88"/>
    <mergeCell ref="B89:D89"/>
    <mergeCell ref="B83:D84"/>
    <mergeCell ref="E83:E84"/>
    <mergeCell ref="F83:G83"/>
    <mergeCell ref="B85:D85"/>
    <mergeCell ref="B79:D79"/>
    <mergeCell ref="B80:D80"/>
    <mergeCell ref="B81:D81"/>
    <mergeCell ref="B82:D82"/>
    <mergeCell ref="B75:D75"/>
    <mergeCell ref="B76:D76"/>
    <mergeCell ref="B77:D77"/>
    <mergeCell ref="B78:D78"/>
    <mergeCell ref="B71:D71"/>
    <mergeCell ref="B72:D72"/>
    <mergeCell ref="B73:D73"/>
    <mergeCell ref="B74:D74"/>
    <mergeCell ref="B67:D67"/>
    <mergeCell ref="B68:D68"/>
    <mergeCell ref="B69:D69"/>
    <mergeCell ref="B70:D70"/>
    <mergeCell ref="B63:D63"/>
    <mergeCell ref="B64:D64"/>
    <mergeCell ref="B65:D65"/>
    <mergeCell ref="B66:D66"/>
    <mergeCell ref="B59:D59"/>
    <mergeCell ref="B60:D60"/>
    <mergeCell ref="B61:D61"/>
    <mergeCell ref="B62:D62"/>
    <mergeCell ref="B55:D55"/>
    <mergeCell ref="B56:D56"/>
    <mergeCell ref="B57:D57"/>
    <mergeCell ref="B58:D58"/>
    <mergeCell ref="B51:D51"/>
    <mergeCell ref="B52:D52"/>
    <mergeCell ref="B53:D53"/>
    <mergeCell ref="B54:D54"/>
    <mergeCell ref="B47:D47"/>
    <mergeCell ref="B48:D48"/>
    <mergeCell ref="B49:D49"/>
    <mergeCell ref="B50:D50"/>
    <mergeCell ref="F42:G42"/>
    <mergeCell ref="B44:D44"/>
    <mergeCell ref="B45:D45"/>
    <mergeCell ref="B46:D46"/>
    <mergeCell ref="B40:D40"/>
    <mergeCell ref="B41:D41"/>
    <mergeCell ref="B42:D43"/>
    <mergeCell ref="E42:E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B8:D8"/>
    <mergeCell ref="B9:D9"/>
    <mergeCell ref="B10:D10"/>
    <mergeCell ref="B11:D11"/>
    <mergeCell ref="B4:D4"/>
    <mergeCell ref="B5:D5"/>
    <mergeCell ref="B6:D6"/>
    <mergeCell ref="B7:D7"/>
    <mergeCell ref="B1:D2"/>
    <mergeCell ref="E1:E2"/>
    <mergeCell ref="F1:G1"/>
    <mergeCell ref="B3:D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53"/>
  <sheetViews>
    <sheetView workbookViewId="0" topLeftCell="A1">
      <selection activeCell="J8" sqref="J8"/>
    </sheetView>
  </sheetViews>
  <sheetFormatPr defaultColWidth="8.796875" defaultRowHeight="15"/>
  <cols>
    <col min="1" max="5" width="1.2890625" style="0" customWidth="1"/>
    <col min="6" max="8" width="1.390625" style="0" customWidth="1"/>
    <col min="9" max="9" width="1.2890625" style="0" customWidth="1"/>
    <col min="10" max="17" width="1.390625" style="0" customWidth="1"/>
    <col min="18" max="20" width="1.2890625" style="0" customWidth="1"/>
    <col min="21" max="21" width="1.390625" style="0" customWidth="1"/>
    <col min="22" max="23" width="1.2890625" style="0" customWidth="1"/>
    <col min="24" max="28" width="1.390625" style="0" customWidth="1"/>
    <col min="29" max="29" width="1.2890625" style="0" customWidth="1"/>
    <col min="30" max="35" width="1.390625" style="0" customWidth="1"/>
    <col min="36" max="36" width="1.2890625" style="0" customWidth="1"/>
    <col min="37" max="37" width="1.390625" style="0" customWidth="1"/>
    <col min="38" max="38" width="1.2890625" style="0" customWidth="1"/>
    <col min="39" max="39" width="1.59765625" style="0" customWidth="1"/>
    <col min="40" max="40" width="1.390625" style="0" customWidth="1"/>
    <col min="41" max="41" width="1.59765625" style="0" customWidth="1"/>
    <col min="42" max="42" width="1.390625" style="0" customWidth="1"/>
    <col min="43" max="45" width="1.69921875" style="0" customWidth="1"/>
  </cols>
  <sheetData>
    <row r="2" spans="1:45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AI2" s="2" t="s">
        <v>501</v>
      </c>
      <c r="AJ2" s="3"/>
      <c r="AK2" s="3"/>
      <c r="AL2" s="3"/>
      <c r="AM2" s="3"/>
      <c r="AN2" s="3"/>
      <c r="AO2" s="3"/>
      <c r="AP2" s="3"/>
      <c r="AQ2" s="3"/>
      <c r="AR2" s="3"/>
      <c r="AS2" s="4"/>
    </row>
    <row r="3" spans="1:19" ht="15.75">
      <c r="A3" s="1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8" spans="15:32" ht="15.75">
      <c r="O8" s="6" t="s">
        <v>502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5:32" ht="15.75"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0:37" ht="12.75" customHeight="1">
      <c r="J10" s="6" t="s">
        <v>503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0:37" ht="12.75" customHeight="1"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1:27" ht="15.75">
      <c r="U12" s="7" t="s">
        <v>4</v>
      </c>
      <c r="V12" s="7"/>
      <c r="W12" s="7"/>
      <c r="X12" s="7"/>
      <c r="Y12" s="7"/>
      <c r="Z12" s="7"/>
      <c r="AA12" s="7"/>
    </row>
    <row r="15" spans="1:20" ht="15.75">
      <c r="A15" s="1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5.75">
      <c r="B16" s="1" t="s">
        <v>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ht="15.75">
      <c r="B17" s="1" t="s">
        <v>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9" spans="29:44" ht="15.75">
      <c r="AC19" s="1" t="s">
        <v>8</v>
      </c>
      <c r="AD19" s="1"/>
      <c r="AE19" s="1"/>
      <c r="AF19" s="8"/>
      <c r="AG19" s="9">
        <v>2</v>
      </c>
      <c r="AH19" s="9">
        <v>0</v>
      </c>
      <c r="AI19" s="9">
        <v>0</v>
      </c>
      <c r="AJ19" s="9">
        <v>0</v>
      </c>
      <c r="AK19" s="8"/>
      <c r="AL19" s="1" t="s">
        <v>9</v>
      </c>
      <c r="AM19" s="1"/>
      <c r="AN19" s="1"/>
      <c r="AO19" s="10"/>
      <c r="AP19" s="11"/>
      <c r="AQ19" s="9">
        <v>1</v>
      </c>
      <c r="AR19" s="9">
        <v>2</v>
      </c>
    </row>
    <row r="20" spans="29:44" ht="15.75"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29:44" ht="15.75">
      <c r="AC21" s="1" t="s">
        <v>10</v>
      </c>
      <c r="AD21" s="1"/>
      <c r="AE21" s="1"/>
      <c r="AF21" s="8"/>
      <c r="AG21" s="9">
        <v>3</v>
      </c>
      <c r="AH21" s="9">
        <v>5</v>
      </c>
      <c r="AI21" s="9">
        <v>7</v>
      </c>
      <c r="AJ21" s="9">
        <v>2</v>
      </c>
      <c r="AK21" s="9">
        <v>2</v>
      </c>
      <c r="AL21" s="9">
        <v>9</v>
      </c>
      <c r="AM21" s="9">
        <v>5</v>
      </c>
      <c r="AN21" s="9">
        <v>9</v>
      </c>
      <c r="AO21" s="8"/>
      <c r="AP21" s="8"/>
      <c r="AQ21" s="8"/>
      <c r="AR21" s="8"/>
    </row>
    <row r="22" spans="29:44" ht="15.75"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9:44" ht="15.75">
      <c r="AC23" s="1" t="s">
        <v>11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1"/>
      <c r="AR23" s="12" t="s">
        <v>12</v>
      </c>
    </row>
    <row r="24" spans="29:44" ht="15.75">
      <c r="AC24" s="8"/>
      <c r="AD24" s="8"/>
      <c r="AE24" s="8"/>
      <c r="AF24" s="8"/>
      <c r="AG24" s="8"/>
      <c r="AH24" s="8"/>
      <c r="AI24" s="8"/>
      <c r="AJ24" s="1" t="s">
        <v>13</v>
      </c>
      <c r="AK24" s="1"/>
      <c r="AL24" s="1"/>
      <c r="AM24" s="1"/>
      <c r="AN24" s="1"/>
      <c r="AO24" s="1"/>
      <c r="AP24" s="1"/>
      <c r="AQ24" s="11"/>
      <c r="AR24" s="13"/>
    </row>
    <row r="25" spans="29:44" ht="15.75">
      <c r="AC25" s="8"/>
      <c r="AD25" s="8"/>
      <c r="AE25" s="8"/>
      <c r="AF25" s="8"/>
      <c r="AG25" s="8"/>
      <c r="AH25" s="8"/>
      <c r="AI25" s="8"/>
      <c r="AJ25" s="1" t="s">
        <v>14</v>
      </c>
      <c r="AK25" s="1"/>
      <c r="AL25" s="1"/>
      <c r="AM25" s="1"/>
      <c r="AN25" s="1"/>
      <c r="AO25" s="1"/>
      <c r="AP25" s="1"/>
      <c r="AQ25" s="11"/>
      <c r="AR25" s="13"/>
    </row>
    <row r="26" spans="29:44" ht="15.75">
      <c r="AC26" s="8"/>
      <c r="AD26" s="8"/>
      <c r="AE26" s="8"/>
      <c r="AF26" s="8"/>
      <c r="AG26" s="8"/>
      <c r="AH26" s="8"/>
      <c r="AI26" s="8"/>
      <c r="AJ26" s="1" t="s">
        <v>15</v>
      </c>
      <c r="AK26" s="1"/>
      <c r="AL26" s="1"/>
      <c r="AM26" s="1"/>
      <c r="AN26" s="1"/>
      <c r="AO26" s="1"/>
      <c r="AP26" s="1"/>
      <c r="AQ26" s="11"/>
      <c r="AR26" s="13"/>
    </row>
    <row r="27" spans="1:19" ht="15.75">
      <c r="A27" s="1" t="s">
        <v>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9" spans="1:45" ht="15.75">
      <c r="A29" s="14" t="s">
        <v>17</v>
      </c>
      <c r="B29" s="14" t="s">
        <v>12</v>
      </c>
      <c r="C29" s="14" t="s">
        <v>18</v>
      </c>
      <c r="D29" s="14" t="s">
        <v>19</v>
      </c>
      <c r="E29" s="14" t="s">
        <v>20</v>
      </c>
      <c r="F29" s="14" t="s">
        <v>21</v>
      </c>
      <c r="G29" s="14" t="s">
        <v>22</v>
      </c>
      <c r="H29" s="14" t="s">
        <v>19</v>
      </c>
      <c r="I29" s="14"/>
      <c r="J29" s="14" t="s">
        <v>23</v>
      </c>
      <c r="K29" s="14" t="s">
        <v>24</v>
      </c>
      <c r="L29" s="14" t="s">
        <v>18</v>
      </c>
      <c r="M29" s="14" t="s">
        <v>19</v>
      </c>
      <c r="N29" s="14" t="s">
        <v>20</v>
      </c>
      <c r="O29" s="14" t="s">
        <v>21</v>
      </c>
      <c r="P29" s="14" t="s">
        <v>22</v>
      </c>
      <c r="Q29" s="14" t="s">
        <v>25</v>
      </c>
      <c r="R29" s="14"/>
      <c r="S29" s="14" t="s">
        <v>26</v>
      </c>
      <c r="T29" s="14" t="s">
        <v>27</v>
      </c>
      <c r="U29" s="14" t="s">
        <v>22</v>
      </c>
      <c r="V29" s="14" t="s">
        <v>28</v>
      </c>
      <c r="W29" s="14" t="s">
        <v>27</v>
      </c>
      <c r="X29" s="14"/>
      <c r="Y29" s="14" t="s">
        <v>29</v>
      </c>
      <c r="Z29" s="14" t="s">
        <v>30</v>
      </c>
      <c r="AA29" s="14" t="s">
        <v>19</v>
      </c>
      <c r="AB29" s="14" t="s">
        <v>31</v>
      </c>
      <c r="AC29" s="14" t="s">
        <v>32</v>
      </c>
      <c r="AD29" s="14" t="s">
        <v>22</v>
      </c>
      <c r="AE29" s="14" t="s">
        <v>33</v>
      </c>
      <c r="AF29" s="14" t="s">
        <v>28</v>
      </c>
      <c r="AG29" s="14" t="s">
        <v>32</v>
      </c>
      <c r="AH29" s="14" t="s">
        <v>34</v>
      </c>
      <c r="AI29" s="14" t="s">
        <v>35</v>
      </c>
      <c r="AJ29" s="14" t="s">
        <v>20</v>
      </c>
      <c r="AK29" s="14" t="s">
        <v>32</v>
      </c>
      <c r="AL29" s="14" t="s">
        <v>18</v>
      </c>
      <c r="AM29" s="14" t="s">
        <v>36</v>
      </c>
      <c r="AN29" s="14" t="s">
        <v>26</v>
      </c>
      <c r="AO29" s="14" t="s">
        <v>30</v>
      </c>
      <c r="AP29" s="14" t="s">
        <v>23</v>
      </c>
      <c r="AQ29" s="14" t="s">
        <v>28</v>
      </c>
      <c r="AR29" s="14" t="s">
        <v>37</v>
      </c>
      <c r="AS29" s="9"/>
    </row>
    <row r="30" spans="1:45" ht="15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5.75">
      <c r="A31" s="1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5.75">
      <c r="A33" s="1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5.75">
      <c r="A35" s="13"/>
      <c r="B35" s="13"/>
      <c r="C35" s="13"/>
      <c r="D35" s="13"/>
      <c r="E35" s="13"/>
      <c r="F35" s="13"/>
      <c r="G35" s="15"/>
      <c r="H35" s="16"/>
      <c r="I35" s="17" t="s">
        <v>40</v>
      </c>
      <c r="J35" s="14" t="s">
        <v>20</v>
      </c>
      <c r="K35" s="14" t="s">
        <v>41</v>
      </c>
      <c r="L35" s="14" t="s">
        <v>33</v>
      </c>
      <c r="M35" s="14" t="s">
        <v>33</v>
      </c>
      <c r="N35" s="14" t="s">
        <v>30</v>
      </c>
      <c r="O35" s="14" t="s">
        <v>23</v>
      </c>
      <c r="P35" s="14" t="s">
        <v>22</v>
      </c>
      <c r="Q35" s="14" t="s">
        <v>42</v>
      </c>
      <c r="R35" s="14" t="s">
        <v>19</v>
      </c>
      <c r="S35" s="14" t="s">
        <v>31</v>
      </c>
      <c r="T35" s="14" t="s">
        <v>25</v>
      </c>
      <c r="U35" s="14"/>
      <c r="V35" s="14">
        <v>1</v>
      </c>
      <c r="W35" s="14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5.75">
      <c r="A37" s="1" t="s">
        <v>43</v>
      </c>
      <c r="B37" s="1"/>
      <c r="C37" s="1"/>
      <c r="D37" s="1"/>
      <c r="E37" s="1"/>
      <c r="F37" s="8"/>
      <c r="G37" s="8"/>
      <c r="H37" s="8"/>
      <c r="I37" s="1" t="s">
        <v>44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5.75">
      <c r="A39" s="14">
        <v>8</v>
      </c>
      <c r="B39" s="14">
        <v>1</v>
      </c>
      <c r="C39" s="14">
        <v>3</v>
      </c>
      <c r="D39" s="14"/>
      <c r="E39" s="14">
        <v>5</v>
      </c>
      <c r="F39" s="14">
        <v>0</v>
      </c>
      <c r="G39" s="18"/>
      <c r="H39" s="19"/>
      <c r="I39" s="14" t="s">
        <v>45</v>
      </c>
      <c r="J39" s="14" t="s">
        <v>20</v>
      </c>
      <c r="K39" s="14" t="s">
        <v>27</v>
      </c>
      <c r="L39" s="14" t="s">
        <v>21</v>
      </c>
      <c r="M39" s="14" t="s">
        <v>23</v>
      </c>
      <c r="N39" s="14" t="s">
        <v>33</v>
      </c>
      <c r="O39" s="14" t="s">
        <v>30</v>
      </c>
      <c r="P39" s="14" t="s">
        <v>27</v>
      </c>
      <c r="Q39" s="14" t="s">
        <v>31</v>
      </c>
      <c r="R39" s="14" t="s">
        <v>27</v>
      </c>
      <c r="S39" s="14"/>
      <c r="T39" s="1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5.75">
      <c r="A41" s="1" t="s">
        <v>46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5.75">
      <c r="A43" s="20" t="s">
        <v>47</v>
      </c>
      <c r="B43" s="20"/>
      <c r="C43" s="20"/>
      <c r="D43" s="20"/>
      <c r="E43" s="20"/>
      <c r="F43" s="20"/>
      <c r="G43" s="20"/>
      <c r="H43" s="10"/>
      <c r="I43" s="20" t="s">
        <v>48</v>
      </c>
      <c r="J43" s="20"/>
      <c r="K43" s="20"/>
      <c r="L43" s="20"/>
      <c r="M43" s="20"/>
      <c r="N43" s="20"/>
      <c r="O43" s="20"/>
      <c r="P43" s="20"/>
      <c r="Q43" s="8"/>
      <c r="R43" s="8"/>
      <c r="S43" s="8"/>
      <c r="T43" s="8"/>
      <c r="U43" s="8"/>
      <c r="V43" s="8"/>
      <c r="W43" s="8"/>
      <c r="X43" s="20" t="s">
        <v>49</v>
      </c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5.75">
      <c r="A44" s="13"/>
      <c r="B44" s="14"/>
      <c r="C44" s="14"/>
      <c r="D44" s="14"/>
      <c r="E44" s="14"/>
      <c r="F44" s="14">
        <v>0</v>
      </c>
      <c r="G44" s="18">
        <v>7</v>
      </c>
      <c r="H44" s="19"/>
      <c r="I44" s="14">
        <v>5</v>
      </c>
      <c r="J44" s="14">
        <v>9</v>
      </c>
      <c r="K44" s="14">
        <v>3</v>
      </c>
      <c r="L44" s="14">
        <v>9</v>
      </c>
      <c r="M44" s="14">
        <v>8</v>
      </c>
      <c r="N44" s="14">
        <v>2</v>
      </c>
      <c r="O44" s="14">
        <v>0</v>
      </c>
      <c r="P44" s="14">
        <v>4</v>
      </c>
      <c r="Q44" s="14"/>
      <c r="R44" s="14"/>
      <c r="S44" s="14"/>
      <c r="T44" s="14"/>
      <c r="U44" s="14"/>
      <c r="V44" s="18"/>
      <c r="W44" s="19"/>
      <c r="X44" s="14">
        <v>5</v>
      </c>
      <c r="Y44" s="14">
        <v>2</v>
      </c>
      <c r="Z44" s="14">
        <v>9</v>
      </c>
      <c r="AA44" s="14">
        <v>6</v>
      </c>
      <c r="AB44" s="14">
        <v>5</v>
      </c>
      <c r="AC44" s="14">
        <v>5</v>
      </c>
      <c r="AD44" s="14">
        <v>9</v>
      </c>
      <c r="AE44" s="14">
        <v>8</v>
      </c>
      <c r="AF44" s="14"/>
      <c r="AG44" s="14"/>
      <c r="AH44" s="14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194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5.75">
      <c r="A48" s="21" t="s">
        <v>50</v>
      </c>
      <c r="B48" s="22"/>
      <c r="C48" s="22"/>
      <c r="D48" s="22"/>
      <c r="E48" s="22"/>
      <c r="F48" s="22"/>
      <c r="G48" s="22"/>
      <c r="H48" s="27" t="s">
        <v>51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195"/>
      <c r="V48" s="24" t="s">
        <v>52</v>
      </c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6"/>
      <c r="AI48" s="27" t="s">
        <v>53</v>
      </c>
      <c r="AJ48" s="28"/>
      <c r="AK48" s="28"/>
      <c r="AL48" s="28"/>
      <c r="AM48" s="28"/>
      <c r="AN48" s="28"/>
      <c r="AO48" s="28"/>
      <c r="AP48" s="28"/>
      <c r="AQ48" s="28"/>
      <c r="AR48" s="25"/>
      <c r="AS48" s="26"/>
    </row>
    <row r="49" spans="1:45" ht="15.75">
      <c r="A49" s="16"/>
      <c r="B49" s="11"/>
      <c r="C49" s="11"/>
      <c r="D49" s="11"/>
      <c r="E49" s="11"/>
      <c r="F49" s="11"/>
      <c r="G49" s="11"/>
      <c r="H49" s="29" t="s">
        <v>54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32"/>
      <c r="V49" s="16" t="s">
        <v>55</v>
      </c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30"/>
      <c r="AI49" s="29" t="s">
        <v>56</v>
      </c>
      <c r="AJ49" s="10"/>
      <c r="AK49" s="10"/>
      <c r="AL49" s="10"/>
      <c r="AM49" s="10"/>
      <c r="AN49" s="10"/>
      <c r="AO49" s="10"/>
      <c r="AP49" s="10"/>
      <c r="AQ49" s="10"/>
      <c r="AR49" s="11"/>
      <c r="AS49" s="30"/>
    </row>
    <row r="50" spans="1:45" ht="15.75">
      <c r="A50" s="16"/>
      <c r="B50" s="31">
        <v>36980</v>
      </c>
      <c r="C50" s="31"/>
      <c r="D50" s="31"/>
      <c r="E50" s="31"/>
      <c r="F50" s="31"/>
      <c r="G50" s="31"/>
      <c r="H50" s="29" t="s">
        <v>57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32"/>
      <c r="V50" s="16" t="s">
        <v>58</v>
      </c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30"/>
      <c r="AI50" s="29" t="s">
        <v>59</v>
      </c>
      <c r="AJ50" s="10"/>
      <c r="AK50" s="10"/>
      <c r="AL50" s="10"/>
      <c r="AM50" s="10"/>
      <c r="AN50" s="10"/>
      <c r="AO50" s="10"/>
      <c r="AP50" s="10"/>
      <c r="AQ50" s="10"/>
      <c r="AR50" s="10"/>
      <c r="AS50" s="32"/>
    </row>
    <row r="51" spans="1:45" ht="15.75">
      <c r="A51" s="16"/>
      <c r="B51" s="11"/>
      <c r="C51" s="11"/>
      <c r="D51" s="11"/>
      <c r="E51" s="11"/>
      <c r="F51" s="11"/>
      <c r="G51" s="11"/>
      <c r="H51" s="29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32"/>
      <c r="V51" s="16" t="s">
        <v>60</v>
      </c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30"/>
      <c r="AI51" s="29" t="s">
        <v>60</v>
      </c>
      <c r="AJ51" s="10"/>
      <c r="AK51" s="10"/>
      <c r="AL51" s="10"/>
      <c r="AM51" s="10"/>
      <c r="AN51" s="10"/>
      <c r="AO51" s="10"/>
      <c r="AP51" s="11"/>
      <c r="AQ51" s="11"/>
      <c r="AR51" s="11"/>
      <c r="AS51" s="30"/>
    </row>
    <row r="52" spans="1:45" ht="15.75">
      <c r="A52" s="16"/>
      <c r="B52" s="11"/>
      <c r="C52" s="11"/>
      <c r="D52" s="11"/>
      <c r="E52" s="11"/>
      <c r="F52" s="11"/>
      <c r="G52" s="11"/>
      <c r="H52" s="29" t="s">
        <v>61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32"/>
      <c r="V52" s="16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30"/>
      <c r="AI52" s="16"/>
      <c r="AJ52" s="11"/>
      <c r="AK52" s="11"/>
      <c r="AL52" s="11"/>
      <c r="AM52" s="11"/>
      <c r="AN52" s="11"/>
      <c r="AO52" s="11"/>
      <c r="AP52" s="11"/>
      <c r="AQ52" s="11"/>
      <c r="AR52" s="11"/>
      <c r="AS52" s="30"/>
    </row>
    <row r="53" spans="1:45" ht="15.75">
      <c r="A53" s="33"/>
      <c r="B53" s="34"/>
      <c r="C53" s="34"/>
      <c r="D53" s="34"/>
      <c r="E53" s="34"/>
      <c r="F53" s="34"/>
      <c r="G53" s="34"/>
      <c r="H53" s="33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5"/>
      <c r="V53" s="36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8"/>
      <c r="AI53" s="39" t="s">
        <v>62</v>
      </c>
      <c r="AJ53" s="20"/>
      <c r="AK53" s="20"/>
      <c r="AL53" s="20"/>
      <c r="AM53" s="20"/>
      <c r="AN53" s="20"/>
      <c r="AO53" s="20"/>
      <c r="AP53" s="20"/>
      <c r="AQ53" s="20"/>
      <c r="AR53" s="20"/>
      <c r="AS53" s="40"/>
    </row>
  </sheetData>
  <mergeCells count="38">
    <mergeCell ref="H52:U52"/>
    <mergeCell ref="V53:AH53"/>
    <mergeCell ref="AI53:AS53"/>
    <mergeCell ref="B50:G50"/>
    <mergeCell ref="H50:U50"/>
    <mergeCell ref="AI50:AS50"/>
    <mergeCell ref="H51:U51"/>
    <mergeCell ref="AI51:AO51"/>
    <mergeCell ref="A48:G48"/>
    <mergeCell ref="H48:U48"/>
    <mergeCell ref="AI48:AQ48"/>
    <mergeCell ref="H49:U49"/>
    <mergeCell ref="AI49:AQ49"/>
    <mergeCell ref="A41:P41"/>
    <mergeCell ref="A43:H43"/>
    <mergeCell ref="I43:P43"/>
    <mergeCell ref="X43:AI43"/>
    <mergeCell ref="A27:S27"/>
    <mergeCell ref="A31:S31"/>
    <mergeCell ref="A33:S33"/>
    <mergeCell ref="A37:E37"/>
    <mergeCell ref="I37:X37"/>
    <mergeCell ref="AC23:AP23"/>
    <mergeCell ref="AJ24:AP24"/>
    <mergeCell ref="AJ25:AP25"/>
    <mergeCell ref="AJ26:AP26"/>
    <mergeCell ref="B17:T17"/>
    <mergeCell ref="AC19:AE19"/>
    <mergeCell ref="AL19:AO19"/>
    <mergeCell ref="AC21:AE21"/>
    <mergeCell ref="J10:AK11"/>
    <mergeCell ref="U12:AA12"/>
    <mergeCell ref="A15:T15"/>
    <mergeCell ref="B16:T16"/>
    <mergeCell ref="A2:S2"/>
    <mergeCell ref="AI2:AS2"/>
    <mergeCell ref="A3:S3"/>
    <mergeCell ref="O8:AF9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7"/>
  <sheetViews>
    <sheetView tabSelected="1" workbookViewId="0" topLeftCell="A1">
      <selection activeCell="G5" sqref="G5"/>
    </sheetView>
  </sheetViews>
  <sheetFormatPr defaultColWidth="8.796875" defaultRowHeight="19.5" customHeight="1"/>
  <cols>
    <col min="1" max="1" width="3.296875" style="48" customWidth="1"/>
    <col min="2" max="3" width="6.8984375" style="48" customWidth="1"/>
    <col min="4" max="4" width="31.19921875" style="48" customWidth="1"/>
    <col min="5" max="5" width="2.796875" style="48" customWidth="1"/>
    <col min="6" max="7" width="8.59765625" style="48" customWidth="1"/>
    <col min="8" max="8" width="6.8984375" style="48" customWidth="1"/>
    <col min="9" max="9" width="6.69921875" style="48" customWidth="1"/>
    <col min="10" max="16384" width="6.8984375" style="48" customWidth="1"/>
  </cols>
  <sheetData>
    <row r="1" spans="1:7" ht="19.5" customHeight="1">
      <c r="A1" s="196" t="s">
        <v>63</v>
      </c>
      <c r="B1" s="42" t="s">
        <v>504</v>
      </c>
      <c r="C1" s="43"/>
      <c r="D1" s="44"/>
      <c r="E1" s="45" t="s">
        <v>65</v>
      </c>
      <c r="F1" s="197" t="s">
        <v>373</v>
      </c>
      <c r="G1" s="198"/>
    </row>
    <row r="2" spans="1:7" ht="19.5" customHeight="1">
      <c r="A2" s="199" t="s">
        <v>68</v>
      </c>
      <c r="B2" s="50"/>
      <c r="C2" s="51"/>
      <c r="D2" s="52"/>
      <c r="E2" s="45"/>
      <c r="F2" s="53" t="s">
        <v>374</v>
      </c>
      <c r="G2" s="53" t="s">
        <v>67</v>
      </c>
    </row>
    <row r="3" spans="1:7" ht="19.5" customHeight="1">
      <c r="A3" s="55" t="s">
        <v>27</v>
      </c>
      <c r="B3" s="45" t="s">
        <v>26</v>
      </c>
      <c r="C3" s="45"/>
      <c r="D3" s="45"/>
      <c r="E3" s="56" t="s">
        <v>73</v>
      </c>
      <c r="F3" s="56">
        <v>1</v>
      </c>
      <c r="G3" s="56">
        <v>2</v>
      </c>
    </row>
    <row r="4" spans="1:7" ht="19.5" customHeight="1">
      <c r="A4" s="56" t="s">
        <v>12</v>
      </c>
      <c r="B4" s="57" t="s">
        <v>505</v>
      </c>
      <c r="C4" s="57"/>
      <c r="D4" s="57"/>
      <c r="E4" s="56" t="s">
        <v>12</v>
      </c>
      <c r="F4" s="56" t="s">
        <v>12</v>
      </c>
      <c r="G4" s="56" t="s">
        <v>12</v>
      </c>
    </row>
    <row r="5" spans="1:7" ht="19.5" customHeight="1">
      <c r="A5" s="58" t="s">
        <v>471</v>
      </c>
      <c r="B5" s="59" t="s">
        <v>506</v>
      </c>
      <c r="C5" s="59"/>
      <c r="D5" s="59"/>
      <c r="E5" s="53">
        <v>1</v>
      </c>
      <c r="F5" s="179">
        <f>SUM(F6+F7+F8+F9+F10+F12+F13)</f>
        <v>3366</v>
      </c>
      <c r="G5" s="179">
        <f>SUM(G6+G7+G8+G9+G10+G12+G13)</f>
        <v>2656</v>
      </c>
    </row>
    <row r="6" spans="1:7" ht="19.5" customHeight="1">
      <c r="A6" s="58" t="s">
        <v>76</v>
      </c>
      <c r="B6" s="61" t="s">
        <v>507</v>
      </c>
      <c r="C6" s="61"/>
      <c r="D6" s="61"/>
      <c r="E6" s="53">
        <v>2</v>
      </c>
      <c r="F6" s="180">
        <v>968</v>
      </c>
      <c r="G6" s="180">
        <v>2419</v>
      </c>
    </row>
    <row r="7" spans="1:7" ht="19.5" customHeight="1">
      <c r="A7" s="58" t="s">
        <v>78</v>
      </c>
      <c r="B7" s="61" t="s">
        <v>508</v>
      </c>
      <c r="C7" s="61"/>
      <c r="D7" s="61"/>
      <c r="E7" s="53">
        <v>3</v>
      </c>
      <c r="F7" s="180">
        <v>0</v>
      </c>
      <c r="G7" s="180">
        <v>0</v>
      </c>
    </row>
    <row r="8" spans="1:7" ht="19.5" customHeight="1">
      <c r="A8" s="58" t="s">
        <v>80</v>
      </c>
      <c r="B8" s="61" t="s">
        <v>509</v>
      </c>
      <c r="C8" s="61"/>
      <c r="D8" s="61"/>
      <c r="E8" s="53">
        <v>4</v>
      </c>
      <c r="F8" s="180">
        <v>0</v>
      </c>
      <c r="G8" s="180">
        <v>0</v>
      </c>
    </row>
    <row r="9" spans="1:7" ht="19.5" customHeight="1">
      <c r="A9" s="58" t="s">
        <v>380</v>
      </c>
      <c r="B9" s="61" t="s">
        <v>510</v>
      </c>
      <c r="C9" s="61"/>
      <c r="D9" s="61"/>
      <c r="E9" s="53">
        <v>5</v>
      </c>
      <c r="F9" s="180">
        <v>0</v>
      </c>
      <c r="G9" s="180">
        <v>0</v>
      </c>
    </row>
    <row r="10" spans="1:7" ht="19.5" customHeight="1">
      <c r="A10" s="58" t="s">
        <v>511</v>
      </c>
      <c r="B10" s="61" t="s">
        <v>512</v>
      </c>
      <c r="C10" s="61"/>
      <c r="D10" s="61"/>
      <c r="E10" s="53">
        <v>6</v>
      </c>
      <c r="F10" s="180">
        <v>1946</v>
      </c>
      <c r="G10" s="180">
        <v>0</v>
      </c>
    </row>
    <row r="11" spans="1:7" ht="19.5" customHeight="1">
      <c r="A11" s="58" t="s">
        <v>513</v>
      </c>
      <c r="B11" s="61" t="s">
        <v>514</v>
      </c>
      <c r="C11" s="61"/>
      <c r="D11" s="61"/>
      <c r="E11" s="53">
        <v>7</v>
      </c>
      <c r="F11" s="180">
        <v>1673</v>
      </c>
      <c r="G11" s="180">
        <v>0</v>
      </c>
    </row>
    <row r="12" spans="1:7" ht="19.5" customHeight="1">
      <c r="A12" s="58" t="s">
        <v>515</v>
      </c>
      <c r="B12" s="61" t="s">
        <v>516</v>
      </c>
      <c r="C12" s="61"/>
      <c r="D12" s="61"/>
      <c r="E12" s="53">
        <v>8</v>
      </c>
      <c r="F12" s="180">
        <v>445</v>
      </c>
      <c r="G12" s="180">
        <v>237</v>
      </c>
    </row>
    <row r="13" spans="1:7" ht="19.5" customHeight="1">
      <c r="A13" s="58" t="s">
        <v>517</v>
      </c>
      <c r="B13" s="61" t="s">
        <v>518</v>
      </c>
      <c r="C13" s="61"/>
      <c r="D13" s="61"/>
      <c r="E13" s="53">
        <v>9</v>
      </c>
      <c r="F13" s="180">
        <v>7</v>
      </c>
      <c r="G13" s="180">
        <v>0</v>
      </c>
    </row>
    <row r="14" spans="1:7" ht="19.5" customHeight="1">
      <c r="A14" s="58" t="s">
        <v>82</v>
      </c>
      <c r="B14" s="59" t="s">
        <v>519</v>
      </c>
      <c r="C14" s="59"/>
      <c r="D14" s="59"/>
      <c r="E14" s="53">
        <v>10</v>
      </c>
      <c r="F14" s="179">
        <f>SUM(F15+F16+F18+F19+F20+F21+F22)</f>
        <v>2453</v>
      </c>
      <c r="G14" s="179">
        <f>SUM(G15+G16+G18+G19+G20+G21+G22)</f>
        <v>3177</v>
      </c>
    </row>
    <row r="15" spans="1:7" ht="19.5" customHeight="1">
      <c r="A15" s="58" t="s">
        <v>84</v>
      </c>
      <c r="B15" s="61" t="s">
        <v>520</v>
      </c>
      <c r="C15" s="61"/>
      <c r="D15" s="61"/>
      <c r="E15" s="53">
        <v>11</v>
      </c>
      <c r="F15" s="180">
        <v>956</v>
      </c>
      <c r="G15" s="180">
        <v>737</v>
      </c>
    </row>
    <row r="16" spans="1:7" ht="19.5" customHeight="1">
      <c r="A16" s="58" t="s">
        <v>86</v>
      </c>
      <c r="B16" s="61" t="s">
        <v>521</v>
      </c>
      <c r="C16" s="61"/>
      <c r="D16" s="61"/>
      <c r="E16" s="53">
        <v>12</v>
      </c>
      <c r="F16" s="180">
        <v>3681</v>
      </c>
      <c r="G16" s="180">
        <v>8033</v>
      </c>
    </row>
    <row r="17" spans="1:7" ht="19.5" customHeight="1">
      <c r="A17" s="63" t="s">
        <v>89</v>
      </c>
      <c r="B17" s="64" t="s">
        <v>522</v>
      </c>
      <c r="C17" s="64"/>
      <c r="D17" s="64"/>
      <c r="E17" s="47"/>
      <c r="F17" s="181"/>
      <c r="G17" s="181"/>
    </row>
    <row r="18" spans="1:7" ht="19.5" customHeight="1">
      <c r="A18" s="87"/>
      <c r="B18" s="89" t="s">
        <v>523</v>
      </c>
      <c r="C18" s="89"/>
      <c r="D18" s="89"/>
      <c r="E18" s="54">
        <v>13</v>
      </c>
      <c r="F18" s="182">
        <v>-2393</v>
      </c>
      <c r="G18" s="182">
        <v>-5608</v>
      </c>
    </row>
    <row r="19" spans="1:7" ht="19.5" customHeight="1">
      <c r="A19" s="58" t="s">
        <v>91</v>
      </c>
      <c r="B19" s="61" t="s">
        <v>524</v>
      </c>
      <c r="C19" s="61"/>
      <c r="D19" s="61"/>
      <c r="E19" s="53">
        <v>14</v>
      </c>
      <c r="F19" s="180">
        <v>599</v>
      </c>
      <c r="G19" s="180">
        <v>41</v>
      </c>
    </row>
    <row r="20" spans="1:7" ht="19.5" customHeight="1">
      <c r="A20" s="58" t="s">
        <v>94</v>
      </c>
      <c r="B20" s="61" t="s">
        <v>525</v>
      </c>
      <c r="C20" s="61"/>
      <c r="D20" s="61"/>
      <c r="E20" s="53">
        <v>15</v>
      </c>
      <c r="F20" s="180">
        <v>-390</v>
      </c>
      <c r="G20" s="180">
        <v>-27</v>
      </c>
    </row>
    <row r="21" spans="1:7" ht="19.5" customHeight="1">
      <c r="A21" s="58" t="s">
        <v>526</v>
      </c>
      <c r="B21" s="61" t="s">
        <v>527</v>
      </c>
      <c r="C21" s="61"/>
      <c r="D21" s="61"/>
      <c r="E21" s="53">
        <v>16</v>
      </c>
      <c r="F21" s="180">
        <v>0</v>
      </c>
      <c r="G21" s="180">
        <v>0</v>
      </c>
    </row>
    <row r="22" spans="1:7" ht="19.5" customHeight="1">
      <c r="A22" s="58" t="s">
        <v>528</v>
      </c>
      <c r="B22" s="61" t="s">
        <v>529</v>
      </c>
      <c r="C22" s="61"/>
      <c r="D22" s="61"/>
      <c r="E22" s="53">
        <v>17</v>
      </c>
      <c r="F22" s="180">
        <v>0</v>
      </c>
      <c r="G22" s="180">
        <v>1</v>
      </c>
    </row>
    <row r="23" spans="1:7" ht="19.5" customHeight="1">
      <c r="A23" s="58" t="s">
        <v>97</v>
      </c>
      <c r="B23" s="59" t="s">
        <v>530</v>
      </c>
      <c r="C23" s="61"/>
      <c r="D23" s="61"/>
      <c r="E23" s="53">
        <v>18</v>
      </c>
      <c r="F23" s="179">
        <f>SUM(F24:F29)</f>
        <v>173058</v>
      </c>
      <c r="G23" s="179">
        <f>SUM(G24:G29)</f>
        <v>198895</v>
      </c>
    </row>
    <row r="24" spans="1:7" ht="19.5" customHeight="1">
      <c r="A24" s="58" t="s">
        <v>99</v>
      </c>
      <c r="B24" s="61" t="s">
        <v>531</v>
      </c>
      <c r="C24" s="61"/>
      <c r="D24" s="61"/>
      <c r="E24" s="53">
        <v>19</v>
      </c>
      <c r="F24" s="180">
        <v>41064</v>
      </c>
      <c r="G24" s="180">
        <v>55694</v>
      </c>
    </row>
    <row r="25" spans="1:7" ht="19.5" customHeight="1">
      <c r="A25" s="58" t="s">
        <v>101</v>
      </c>
      <c r="B25" s="61" t="s">
        <v>532</v>
      </c>
      <c r="C25" s="61"/>
      <c r="D25" s="61"/>
      <c r="E25" s="53">
        <v>20</v>
      </c>
      <c r="F25" s="180">
        <v>13565</v>
      </c>
      <c r="G25" s="180">
        <v>13701</v>
      </c>
    </row>
    <row r="26" spans="1:7" ht="19.5" customHeight="1">
      <c r="A26" s="58" t="s">
        <v>389</v>
      </c>
      <c r="B26" s="61" t="s">
        <v>533</v>
      </c>
      <c r="C26" s="61"/>
      <c r="D26" s="61"/>
      <c r="E26" s="53">
        <v>21</v>
      </c>
      <c r="F26" s="180">
        <v>225</v>
      </c>
      <c r="G26" s="180">
        <v>289</v>
      </c>
    </row>
    <row r="27" spans="1:7" ht="19.5" customHeight="1">
      <c r="A27" s="58" t="s">
        <v>392</v>
      </c>
      <c r="B27" s="61" t="s">
        <v>534</v>
      </c>
      <c r="C27" s="61"/>
      <c r="D27" s="61"/>
      <c r="E27" s="53">
        <v>22</v>
      </c>
      <c r="F27" s="180">
        <v>55952</v>
      </c>
      <c r="G27" s="180">
        <v>72053</v>
      </c>
    </row>
    <row r="28" spans="1:7" ht="19.5" customHeight="1">
      <c r="A28" s="58" t="s">
        <v>394</v>
      </c>
      <c r="B28" s="61" t="s">
        <v>535</v>
      </c>
      <c r="C28" s="61"/>
      <c r="D28" s="61"/>
      <c r="E28" s="53">
        <v>23</v>
      </c>
      <c r="F28" s="180">
        <v>23604</v>
      </c>
      <c r="G28" s="180">
        <v>24017</v>
      </c>
    </row>
    <row r="29" spans="1:7" ht="19.5" customHeight="1">
      <c r="A29" s="58" t="s">
        <v>396</v>
      </c>
      <c r="B29" s="61" t="s">
        <v>536</v>
      </c>
      <c r="C29" s="61"/>
      <c r="D29" s="61"/>
      <c r="E29" s="53">
        <v>24</v>
      </c>
      <c r="F29" s="180">
        <v>38648</v>
      </c>
      <c r="G29" s="180">
        <v>33141</v>
      </c>
    </row>
    <row r="30" spans="1:7" ht="19.5" customHeight="1">
      <c r="A30" s="58" t="s">
        <v>103</v>
      </c>
      <c r="B30" s="59" t="s">
        <v>537</v>
      </c>
      <c r="C30" s="61"/>
      <c r="D30" s="61"/>
      <c r="E30" s="53">
        <v>25</v>
      </c>
      <c r="F30" s="179">
        <f>SUM(F31:F36)</f>
        <v>96409</v>
      </c>
      <c r="G30" s="179">
        <f>SUM(G31:G36)</f>
        <v>132133</v>
      </c>
    </row>
    <row r="31" spans="1:7" ht="19.5" customHeight="1">
      <c r="A31" s="58" t="s">
        <v>105</v>
      </c>
      <c r="B31" s="61" t="s">
        <v>538</v>
      </c>
      <c r="C31" s="61"/>
      <c r="D31" s="61"/>
      <c r="E31" s="53">
        <v>26</v>
      </c>
      <c r="F31" s="180">
        <v>6208</v>
      </c>
      <c r="G31" s="180">
        <v>0</v>
      </c>
    </row>
    <row r="32" spans="1:7" ht="19.5" customHeight="1">
      <c r="A32" s="58" t="s">
        <v>108</v>
      </c>
      <c r="B32" s="61" t="s">
        <v>539</v>
      </c>
      <c r="C32" s="61"/>
      <c r="D32" s="61"/>
      <c r="E32" s="53">
        <v>27</v>
      </c>
      <c r="F32" s="180">
        <v>0</v>
      </c>
      <c r="G32" s="180">
        <v>0</v>
      </c>
    </row>
    <row r="33" spans="1:7" ht="19.5" customHeight="1">
      <c r="A33" s="58" t="s">
        <v>110</v>
      </c>
      <c r="B33" s="61" t="s">
        <v>540</v>
      </c>
      <c r="C33" s="61"/>
      <c r="D33" s="61"/>
      <c r="E33" s="53">
        <v>28</v>
      </c>
      <c r="F33" s="180">
        <v>58716</v>
      </c>
      <c r="G33" s="180">
        <v>120494</v>
      </c>
    </row>
    <row r="34" spans="1:7" ht="19.5" customHeight="1">
      <c r="A34" s="58" t="s">
        <v>403</v>
      </c>
      <c r="B34" s="61" t="s">
        <v>541</v>
      </c>
      <c r="C34" s="61"/>
      <c r="D34" s="61"/>
      <c r="E34" s="53">
        <v>29</v>
      </c>
      <c r="F34" s="180">
        <v>29400</v>
      </c>
      <c r="G34" s="180">
        <v>379</v>
      </c>
    </row>
    <row r="35" spans="1:7" ht="19.5" customHeight="1">
      <c r="A35" s="58" t="s">
        <v>542</v>
      </c>
      <c r="B35" s="61" t="s">
        <v>543</v>
      </c>
      <c r="C35" s="61"/>
      <c r="D35" s="61"/>
      <c r="E35" s="53">
        <v>30</v>
      </c>
      <c r="F35" s="180">
        <v>1328</v>
      </c>
      <c r="G35" s="180">
        <v>10608</v>
      </c>
    </row>
    <row r="36" spans="1:7" ht="19.5" customHeight="1">
      <c r="A36" s="58" t="s">
        <v>544</v>
      </c>
      <c r="B36" s="61" t="s">
        <v>545</v>
      </c>
      <c r="C36" s="61"/>
      <c r="D36" s="61"/>
      <c r="E36" s="53">
        <v>31</v>
      </c>
      <c r="F36" s="180">
        <v>757</v>
      </c>
      <c r="G36" s="180">
        <v>652</v>
      </c>
    </row>
    <row r="37" spans="1:7" ht="19.5" customHeight="1">
      <c r="A37" s="58" t="s">
        <v>113</v>
      </c>
      <c r="B37" s="59" t="s">
        <v>546</v>
      </c>
      <c r="C37" s="61"/>
      <c r="D37" s="61"/>
      <c r="E37" s="53">
        <v>32</v>
      </c>
      <c r="F37" s="179">
        <f>SUM(F38:F39,F45:F47)</f>
        <v>2182</v>
      </c>
      <c r="G37" s="179">
        <f>SUM(G38:G39,G45:G47)</f>
        <v>2104</v>
      </c>
    </row>
    <row r="38" spans="1:7" ht="19.5" customHeight="1">
      <c r="A38" s="58" t="s">
        <v>115</v>
      </c>
      <c r="B38" s="61" t="s">
        <v>547</v>
      </c>
      <c r="C38" s="61"/>
      <c r="D38" s="61"/>
      <c r="E38" s="53">
        <v>33</v>
      </c>
      <c r="F38" s="180">
        <v>0</v>
      </c>
      <c r="G38" s="180">
        <v>0</v>
      </c>
    </row>
    <row r="39" spans="1:7" ht="19.5" customHeight="1">
      <c r="A39" s="58" t="s">
        <v>118</v>
      </c>
      <c r="B39" s="61" t="s">
        <v>548</v>
      </c>
      <c r="C39" s="61"/>
      <c r="D39" s="61"/>
      <c r="E39" s="53">
        <v>34</v>
      </c>
      <c r="F39" s="180">
        <v>0</v>
      </c>
      <c r="G39" s="180">
        <v>0</v>
      </c>
    </row>
    <row r="41" spans="1:7" ht="19.5" customHeight="1">
      <c r="A41" s="196" t="s">
        <v>63</v>
      </c>
      <c r="B41" s="42" t="s">
        <v>504</v>
      </c>
      <c r="C41" s="43"/>
      <c r="D41" s="44"/>
      <c r="E41" s="45" t="s">
        <v>65</v>
      </c>
      <c r="F41" s="197" t="s">
        <v>373</v>
      </c>
      <c r="G41" s="198"/>
    </row>
    <row r="42" spans="1:7" ht="19.5" customHeight="1">
      <c r="A42" s="199" t="s">
        <v>68</v>
      </c>
      <c r="B42" s="50"/>
      <c r="C42" s="51"/>
      <c r="D42" s="52"/>
      <c r="E42" s="45"/>
      <c r="F42" s="53" t="s">
        <v>374</v>
      </c>
      <c r="G42" s="53" t="s">
        <v>67</v>
      </c>
    </row>
    <row r="43" spans="1:7" ht="19.5" customHeight="1">
      <c r="A43" s="55" t="s">
        <v>27</v>
      </c>
      <c r="B43" s="45" t="s">
        <v>26</v>
      </c>
      <c r="C43" s="45"/>
      <c r="D43" s="45"/>
      <c r="E43" s="56" t="s">
        <v>73</v>
      </c>
      <c r="F43" s="56">
        <v>1</v>
      </c>
      <c r="G43" s="56">
        <v>2</v>
      </c>
    </row>
    <row r="44" spans="1:7" ht="19.5" customHeight="1">
      <c r="A44" s="56" t="s">
        <v>12</v>
      </c>
      <c r="B44" s="57" t="s">
        <v>505</v>
      </c>
      <c r="C44" s="57"/>
      <c r="D44" s="57"/>
      <c r="E44" s="56" t="s">
        <v>12</v>
      </c>
      <c r="F44" s="56" t="s">
        <v>12</v>
      </c>
      <c r="G44" s="56" t="s">
        <v>12</v>
      </c>
    </row>
    <row r="45" spans="1:7" ht="19.5" customHeight="1">
      <c r="A45" s="200" t="s">
        <v>121</v>
      </c>
      <c r="B45" s="61" t="s">
        <v>549</v>
      </c>
      <c r="C45" s="61"/>
      <c r="D45" s="61"/>
      <c r="E45" s="53">
        <v>35</v>
      </c>
      <c r="F45" s="180">
        <v>0</v>
      </c>
      <c r="G45" s="180">
        <v>0</v>
      </c>
    </row>
    <row r="46" spans="1:7" ht="19.5" customHeight="1">
      <c r="A46" s="58" t="s">
        <v>125</v>
      </c>
      <c r="B46" s="61" t="s">
        <v>550</v>
      </c>
      <c r="C46" s="61"/>
      <c r="D46" s="61"/>
      <c r="E46" s="53">
        <v>36</v>
      </c>
      <c r="F46" s="180">
        <v>235</v>
      </c>
      <c r="G46" s="180">
        <v>48</v>
      </c>
    </row>
    <row r="47" spans="1:7" ht="19.5" customHeight="1">
      <c r="A47" s="58" t="s">
        <v>128</v>
      </c>
      <c r="B47" s="61" t="s">
        <v>551</v>
      </c>
      <c r="C47" s="61"/>
      <c r="D47" s="61"/>
      <c r="E47" s="53">
        <v>37</v>
      </c>
      <c r="F47" s="180">
        <v>1947</v>
      </c>
      <c r="G47" s="180">
        <v>2056</v>
      </c>
    </row>
    <row r="48" spans="1:7" ht="19.5" customHeight="1">
      <c r="A48" s="58" t="s">
        <v>130</v>
      </c>
      <c r="B48" s="61" t="s">
        <v>552</v>
      </c>
      <c r="C48" s="61"/>
      <c r="D48" s="61"/>
      <c r="E48" s="53">
        <v>38</v>
      </c>
      <c r="F48" s="179">
        <v>572</v>
      </c>
      <c r="G48" s="179">
        <v>996</v>
      </c>
    </row>
    <row r="49" spans="1:7" ht="19.5" customHeight="1">
      <c r="A49" s="58" t="s">
        <v>132</v>
      </c>
      <c r="B49" s="59" t="s">
        <v>553</v>
      </c>
      <c r="C49" s="61"/>
      <c r="D49" s="61"/>
      <c r="E49" s="53">
        <v>39</v>
      </c>
      <c r="F49" s="179">
        <f>SUM(F50:F52)</f>
        <v>62279</v>
      </c>
      <c r="G49" s="179">
        <f>SUM(G50:G52)</f>
        <v>147030</v>
      </c>
    </row>
    <row r="50" spans="1:7" ht="19.5" customHeight="1">
      <c r="A50" s="58" t="s">
        <v>135</v>
      </c>
      <c r="B50" s="61" t="s">
        <v>554</v>
      </c>
      <c r="C50" s="61"/>
      <c r="D50" s="61"/>
      <c r="E50" s="53">
        <v>40</v>
      </c>
      <c r="F50" s="180">
        <v>62264</v>
      </c>
      <c r="G50" s="180">
        <v>146970</v>
      </c>
    </row>
    <row r="51" spans="1:7" ht="19.5" customHeight="1">
      <c r="A51" s="58" t="s">
        <v>138</v>
      </c>
      <c r="B51" s="61" t="s">
        <v>555</v>
      </c>
      <c r="C51" s="61"/>
      <c r="D51" s="61"/>
      <c r="E51" s="53">
        <v>41</v>
      </c>
      <c r="F51" s="180">
        <v>15</v>
      </c>
      <c r="G51" s="180">
        <v>60</v>
      </c>
    </row>
    <row r="52" spans="1:7" ht="19.5" customHeight="1">
      <c r="A52" s="58" t="s">
        <v>413</v>
      </c>
      <c r="B52" s="61" t="s">
        <v>556</v>
      </c>
      <c r="C52" s="61"/>
      <c r="D52" s="61"/>
      <c r="E52" s="53">
        <v>42</v>
      </c>
      <c r="F52" s="180">
        <v>0</v>
      </c>
      <c r="G52" s="180">
        <v>0</v>
      </c>
    </row>
    <row r="53" spans="1:7" ht="19.5" customHeight="1">
      <c r="A53" s="58" t="s">
        <v>141</v>
      </c>
      <c r="B53" s="59" t="s">
        <v>557</v>
      </c>
      <c r="C53" s="61"/>
      <c r="D53" s="61"/>
      <c r="E53" s="53">
        <v>43</v>
      </c>
      <c r="F53" s="179">
        <f>SUM(F54:F55)</f>
        <v>275386</v>
      </c>
      <c r="G53" s="179">
        <v>132740</v>
      </c>
    </row>
    <row r="54" spans="1:7" ht="19.5" customHeight="1">
      <c r="A54" s="58" t="s">
        <v>144</v>
      </c>
      <c r="B54" s="61" t="s">
        <v>558</v>
      </c>
      <c r="C54" s="61"/>
      <c r="D54" s="61"/>
      <c r="E54" s="53">
        <v>44</v>
      </c>
      <c r="F54" s="180">
        <v>275386</v>
      </c>
      <c r="G54" s="180">
        <v>132740</v>
      </c>
    </row>
    <row r="55" spans="1:7" ht="19.5" customHeight="1">
      <c r="A55" s="58" t="s">
        <v>148</v>
      </c>
      <c r="B55" s="61" t="s">
        <v>559</v>
      </c>
      <c r="C55" s="61"/>
      <c r="D55" s="61"/>
      <c r="E55" s="53">
        <v>45</v>
      </c>
      <c r="F55" s="180">
        <v>0</v>
      </c>
      <c r="G55" s="180">
        <v>0</v>
      </c>
    </row>
    <row r="56" spans="1:7" ht="19.5" customHeight="1">
      <c r="A56" s="58" t="s">
        <v>151</v>
      </c>
      <c r="B56" s="59" t="s">
        <v>560</v>
      </c>
      <c r="C56" s="61"/>
      <c r="D56" s="61"/>
      <c r="E56" s="53">
        <v>46</v>
      </c>
      <c r="F56" s="179">
        <f>SUM(F5+F14+F23+F30+F37+F48+F49)</f>
        <v>340319</v>
      </c>
      <c r="G56" s="179">
        <f>SUM(G5+G14+G23+G30+G37+G48+G49)</f>
        <v>486991</v>
      </c>
    </row>
    <row r="57" spans="1:7" ht="19.5" customHeight="1">
      <c r="A57" s="58"/>
      <c r="B57" s="61" t="s">
        <v>561</v>
      </c>
      <c r="C57" s="61"/>
      <c r="D57" s="61"/>
      <c r="E57" s="53">
        <v>998</v>
      </c>
      <c r="F57" s="180">
        <f>SUM(F45:F56,F5:F39,)</f>
        <v>1572830</v>
      </c>
      <c r="G57" s="180">
        <f>SUM(G45:G56,G5:G39)</f>
        <v>1725457</v>
      </c>
    </row>
    <row r="59" spans="1:4" ht="19.5" customHeight="1">
      <c r="A59" s="201"/>
      <c r="B59" s="201"/>
      <c r="C59" s="201"/>
      <c r="D59" s="201"/>
    </row>
    <row r="80" spans="1:7" ht="19.5" customHeight="1">
      <c r="A80" s="196" t="s">
        <v>63</v>
      </c>
      <c r="B80" s="42" t="s">
        <v>504</v>
      </c>
      <c r="C80" s="43"/>
      <c r="D80" s="44"/>
      <c r="E80" s="45" t="s">
        <v>65</v>
      </c>
      <c r="F80" s="197" t="s">
        <v>373</v>
      </c>
      <c r="G80" s="198"/>
    </row>
    <row r="81" spans="1:7" ht="19.5" customHeight="1">
      <c r="A81" s="199" t="s">
        <v>68</v>
      </c>
      <c r="B81" s="50"/>
      <c r="C81" s="51"/>
      <c r="D81" s="52"/>
      <c r="E81" s="45"/>
      <c r="F81" s="53" t="s">
        <v>374</v>
      </c>
      <c r="G81" s="53" t="s">
        <v>67</v>
      </c>
    </row>
    <row r="82" spans="1:7" ht="19.5" customHeight="1">
      <c r="A82" s="55" t="s">
        <v>27</v>
      </c>
      <c r="B82" s="45" t="s">
        <v>26</v>
      </c>
      <c r="C82" s="45"/>
      <c r="D82" s="45"/>
      <c r="E82" s="56" t="s">
        <v>73</v>
      </c>
      <c r="F82" s="56">
        <v>1</v>
      </c>
      <c r="G82" s="56">
        <v>2</v>
      </c>
    </row>
    <row r="83" spans="1:7" ht="19.5" customHeight="1">
      <c r="A83" s="56" t="s">
        <v>12</v>
      </c>
      <c r="B83" s="57" t="s">
        <v>562</v>
      </c>
      <c r="C83" s="57"/>
      <c r="D83" s="57"/>
      <c r="E83" s="56" t="s">
        <v>12</v>
      </c>
      <c r="F83" s="56" t="s">
        <v>12</v>
      </c>
      <c r="G83" s="56" t="s">
        <v>12</v>
      </c>
    </row>
    <row r="84" spans="1:7" ht="19.5" customHeight="1">
      <c r="A84" s="200" t="s">
        <v>471</v>
      </c>
      <c r="B84" s="59" t="s">
        <v>563</v>
      </c>
      <c r="C84" s="61"/>
      <c r="D84" s="61"/>
      <c r="E84" s="53">
        <v>47</v>
      </c>
      <c r="F84" s="179">
        <f>SUM(F85:F90)</f>
        <v>477455</v>
      </c>
      <c r="G84" s="179">
        <f>SUM(G85:G90)</f>
        <v>592266</v>
      </c>
    </row>
    <row r="85" spans="1:7" ht="19.5" customHeight="1">
      <c r="A85" s="58" t="s">
        <v>76</v>
      </c>
      <c r="B85" s="61" t="s">
        <v>564</v>
      </c>
      <c r="C85" s="61"/>
      <c r="D85" s="61"/>
      <c r="E85" s="53">
        <v>48</v>
      </c>
      <c r="F85" s="202">
        <v>429211</v>
      </c>
      <c r="G85" s="180">
        <v>546635</v>
      </c>
    </row>
    <row r="86" spans="1:7" ht="19.5" customHeight="1">
      <c r="A86" s="58" t="s">
        <v>78</v>
      </c>
      <c r="B86" s="61" t="s">
        <v>565</v>
      </c>
      <c r="C86" s="61"/>
      <c r="D86" s="61"/>
      <c r="E86" s="53">
        <v>49</v>
      </c>
      <c r="F86" s="180">
        <v>16813</v>
      </c>
      <c r="G86" s="180">
        <v>19917</v>
      </c>
    </row>
    <row r="87" spans="1:7" ht="19.5" customHeight="1">
      <c r="A87" s="58" t="s">
        <v>80</v>
      </c>
      <c r="B87" s="61" t="s">
        <v>566</v>
      </c>
      <c r="C87" s="61"/>
      <c r="D87" s="61"/>
      <c r="E87" s="53">
        <v>50</v>
      </c>
      <c r="F87" s="180">
        <v>0</v>
      </c>
      <c r="G87" s="180">
        <v>0</v>
      </c>
    </row>
    <row r="88" spans="1:7" ht="19.5" customHeight="1">
      <c r="A88" s="58" t="s">
        <v>380</v>
      </c>
      <c r="B88" s="61" t="s">
        <v>567</v>
      </c>
      <c r="C88" s="61"/>
      <c r="D88" s="61"/>
      <c r="E88" s="53">
        <v>51</v>
      </c>
      <c r="F88" s="180">
        <v>28378</v>
      </c>
      <c r="G88" s="180">
        <v>25032</v>
      </c>
    </row>
    <row r="89" spans="1:7" ht="19.5" customHeight="1">
      <c r="A89" s="58" t="s">
        <v>511</v>
      </c>
      <c r="B89" s="61" t="s">
        <v>568</v>
      </c>
      <c r="C89" s="61"/>
      <c r="D89" s="61"/>
      <c r="E89" s="53">
        <v>52</v>
      </c>
      <c r="F89" s="180">
        <v>229</v>
      </c>
      <c r="G89" s="180">
        <v>199</v>
      </c>
    </row>
    <row r="90" spans="1:7" ht="19.5" customHeight="1">
      <c r="A90" s="58" t="s">
        <v>515</v>
      </c>
      <c r="B90" s="61" t="s">
        <v>569</v>
      </c>
      <c r="C90" s="61"/>
      <c r="D90" s="61"/>
      <c r="E90" s="53">
        <v>53</v>
      </c>
      <c r="F90" s="180">
        <v>2824</v>
      </c>
      <c r="G90" s="180">
        <v>483</v>
      </c>
    </row>
    <row r="91" spans="1:7" ht="19.5" customHeight="1">
      <c r="A91" s="58" t="s">
        <v>82</v>
      </c>
      <c r="B91" s="59" t="s">
        <v>570</v>
      </c>
      <c r="C91" s="61"/>
      <c r="D91" s="61"/>
      <c r="E91" s="53">
        <v>54</v>
      </c>
      <c r="F91" s="179">
        <f>SUM(F92+F93+F95+F96+F97+F98)</f>
        <v>47544</v>
      </c>
      <c r="G91" s="179">
        <f>SUM(G92+G93+G95+G96+G97+G98)</f>
        <v>10370</v>
      </c>
    </row>
    <row r="92" spans="1:7" ht="19.5" customHeight="1">
      <c r="A92" s="58" t="s">
        <v>84</v>
      </c>
      <c r="B92" s="61" t="s">
        <v>571</v>
      </c>
      <c r="C92" s="61"/>
      <c r="D92" s="61"/>
      <c r="E92" s="53">
        <v>55</v>
      </c>
      <c r="F92" s="203">
        <v>1302</v>
      </c>
      <c r="G92" s="180">
        <v>835</v>
      </c>
    </row>
    <row r="93" spans="1:7" ht="19.5" customHeight="1">
      <c r="A93" s="58" t="s">
        <v>86</v>
      </c>
      <c r="B93" s="61" t="s">
        <v>572</v>
      </c>
      <c r="C93" s="61"/>
      <c r="D93" s="61"/>
      <c r="E93" s="53">
        <v>56</v>
      </c>
      <c r="F93" s="180">
        <v>58428</v>
      </c>
      <c r="G93" s="180">
        <v>13197</v>
      </c>
    </row>
    <row r="94" spans="1:7" ht="19.5" customHeight="1">
      <c r="A94" s="63" t="s">
        <v>89</v>
      </c>
      <c r="B94" s="64" t="s">
        <v>573</v>
      </c>
      <c r="C94" s="64"/>
      <c r="D94" s="64"/>
      <c r="E94" s="47"/>
      <c r="F94" s="181"/>
      <c r="G94" s="181"/>
    </row>
    <row r="95" spans="1:7" ht="19.5" customHeight="1">
      <c r="A95" s="87"/>
      <c r="B95" s="89" t="s">
        <v>574</v>
      </c>
      <c r="C95" s="89"/>
      <c r="D95" s="89"/>
      <c r="E95" s="54">
        <v>57</v>
      </c>
      <c r="F95" s="182">
        <v>-17621</v>
      </c>
      <c r="G95" s="182">
        <v>-5597</v>
      </c>
    </row>
    <row r="96" spans="1:7" ht="19.5" customHeight="1">
      <c r="A96" s="58" t="s">
        <v>91</v>
      </c>
      <c r="B96" s="61" t="s">
        <v>575</v>
      </c>
      <c r="C96" s="61"/>
      <c r="D96" s="61"/>
      <c r="E96" s="53">
        <v>58</v>
      </c>
      <c r="F96" s="180">
        <v>5281</v>
      </c>
      <c r="G96" s="180">
        <v>1675</v>
      </c>
    </row>
    <row r="97" spans="1:7" ht="19.5" customHeight="1">
      <c r="A97" s="58" t="s">
        <v>94</v>
      </c>
      <c r="B97" s="61" t="s">
        <v>576</v>
      </c>
      <c r="C97" s="61"/>
      <c r="D97" s="61"/>
      <c r="E97" s="53">
        <v>59</v>
      </c>
      <c r="F97" s="180">
        <v>0</v>
      </c>
      <c r="G97" s="180">
        <v>0</v>
      </c>
    </row>
    <row r="98" spans="1:7" ht="19.5" customHeight="1">
      <c r="A98" s="58" t="s">
        <v>526</v>
      </c>
      <c r="B98" s="61" t="s">
        <v>577</v>
      </c>
      <c r="C98" s="61"/>
      <c r="D98" s="61"/>
      <c r="E98" s="53">
        <v>60</v>
      </c>
      <c r="F98" s="180">
        <v>154</v>
      </c>
      <c r="G98" s="180">
        <v>260</v>
      </c>
    </row>
    <row r="99" spans="1:7" ht="19.5" customHeight="1">
      <c r="A99" s="58" t="s">
        <v>97</v>
      </c>
      <c r="B99" s="59" t="s">
        <v>578</v>
      </c>
      <c r="C99" s="59"/>
      <c r="D99" s="59"/>
      <c r="E99" s="53">
        <v>61</v>
      </c>
      <c r="F99" s="179">
        <f>SUM(F100:F105)</f>
        <v>88769</v>
      </c>
      <c r="G99" s="179">
        <f>SUM(G100:G105)</f>
        <v>14858</v>
      </c>
    </row>
    <row r="100" spans="1:7" ht="19.5" customHeight="1">
      <c r="A100" s="58" t="s">
        <v>99</v>
      </c>
      <c r="B100" s="61" t="s">
        <v>579</v>
      </c>
      <c r="C100" s="61"/>
      <c r="D100" s="61"/>
      <c r="E100" s="53">
        <v>62</v>
      </c>
      <c r="F100" s="180">
        <v>0</v>
      </c>
      <c r="G100" s="180">
        <v>0</v>
      </c>
    </row>
    <row r="101" spans="1:7" ht="19.5" customHeight="1">
      <c r="A101" s="58" t="s">
        <v>101</v>
      </c>
      <c r="B101" s="61" t="s">
        <v>580</v>
      </c>
      <c r="C101" s="61"/>
      <c r="D101" s="61"/>
      <c r="E101" s="53">
        <v>63</v>
      </c>
      <c r="F101" s="180">
        <v>0</v>
      </c>
      <c r="G101" s="180">
        <v>1623</v>
      </c>
    </row>
    <row r="102" spans="1:7" ht="19.5" customHeight="1">
      <c r="A102" s="58" t="s">
        <v>389</v>
      </c>
      <c r="B102" s="61" t="s">
        <v>581</v>
      </c>
      <c r="C102" s="61"/>
      <c r="D102" s="61"/>
      <c r="E102" s="53">
        <v>64</v>
      </c>
      <c r="F102" s="180">
        <v>76188</v>
      </c>
      <c r="G102" s="180">
        <v>1259</v>
      </c>
    </row>
    <row r="103" spans="1:7" ht="19.5" customHeight="1">
      <c r="A103" s="58" t="s">
        <v>392</v>
      </c>
      <c r="B103" s="61" t="s">
        <v>582</v>
      </c>
      <c r="C103" s="61"/>
      <c r="D103" s="61"/>
      <c r="E103" s="53">
        <v>65</v>
      </c>
      <c r="F103" s="180">
        <v>3463</v>
      </c>
      <c r="G103" s="180">
        <v>1977</v>
      </c>
    </row>
    <row r="104" spans="1:7" ht="19.5" customHeight="1">
      <c r="A104" s="58" t="s">
        <v>394</v>
      </c>
      <c r="B104" s="61" t="s">
        <v>583</v>
      </c>
      <c r="C104" s="61"/>
      <c r="D104" s="61"/>
      <c r="E104" s="53">
        <v>66</v>
      </c>
      <c r="F104" s="180">
        <v>8269</v>
      </c>
      <c r="G104" s="180">
        <v>8877</v>
      </c>
    </row>
    <row r="105" spans="1:7" ht="19.5" customHeight="1">
      <c r="A105" s="58" t="s">
        <v>396</v>
      </c>
      <c r="B105" s="61" t="s">
        <v>584</v>
      </c>
      <c r="C105" s="61"/>
      <c r="D105" s="61"/>
      <c r="E105" s="53">
        <v>67</v>
      </c>
      <c r="F105" s="180">
        <v>849</v>
      </c>
      <c r="G105" s="180">
        <v>1122</v>
      </c>
    </row>
    <row r="106" spans="1:7" s="204" customFormat="1" ht="19.5" customHeight="1">
      <c r="A106" s="58" t="s">
        <v>103</v>
      </c>
      <c r="B106" s="59" t="s">
        <v>585</v>
      </c>
      <c r="C106" s="59"/>
      <c r="D106" s="59"/>
      <c r="E106" s="53">
        <v>68</v>
      </c>
      <c r="F106" s="179">
        <f>SUM(F107:F111)</f>
        <v>1350</v>
      </c>
      <c r="G106" s="179">
        <f>SUM(G107:G111)</f>
        <v>1181</v>
      </c>
    </row>
    <row r="107" spans="1:7" ht="19.5" customHeight="1">
      <c r="A107" s="58" t="s">
        <v>105</v>
      </c>
      <c r="B107" s="61" t="s">
        <v>586</v>
      </c>
      <c r="C107" s="61"/>
      <c r="D107" s="61"/>
      <c r="E107" s="53">
        <v>69</v>
      </c>
      <c r="F107" s="180">
        <v>0</v>
      </c>
      <c r="G107" s="180">
        <v>0</v>
      </c>
    </row>
    <row r="108" spans="1:7" ht="19.5" customHeight="1">
      <c r="A108" s="58" t="s">
        <v>108</v>
      </c>
      <c r="B108" s="61" t="s">
        <v>587</v>
      </c>
      <c r="C108" s="61"/>
      <c r="D108" s="61"/>
      <c r="E108" s="53">
        <v>70</v>
      </c>
      <c r="F108" s="180">
        <v>0</v>
      </c>
      <c r="G108" s="180">
        <v>0</v>
      </c>
    </row>
    <row r="109" spans="1:7" ht="19.5" customHeight="1">
      <c r="A109" s="58" t="s">
        <v>110</v>
      </c>
      <c r="B109" s="61" t="s">
        <v>588</v>
      </c>
      <c r="C109" s="61"/>
      <c r="D109" s="61"/>
      <c r="E109" s="53">
        <v>71</v>
      </c>
      <c r="F109" s="180">
        <v>0</v>
      </c>
      <c r="G109" s="180">
        <v>0</v>
      </c>
    </row>
    <row r="110" spans="1:7" ht="19.5" customHeight="1">
      <c r="A110" s="58" t="s">
        <v>403</v>
      </c>
      <c r="B110" s="61" t="s">
        <v>589</v>
      </c>
      <c r="C110" s="61"/>
      <c r="D110" s="61"/>
      <c r="E110" s="53">
        <v>72</v>
      </c>
      <c r="F110" s="180">
        <v>449</v>
      </c>
      <c r="G110" s="180">
        <v>481</v>
      </c>
    </row>
    <row r="111" spans="1:7" ht="19.5" customHeight="1">
      <c r="A111" s="58" t="s">
        <v>542</v>
      </c>
      <c r="B111" s="61" t="s">
        <v>590</v>
      </c>
      <c r="C111" s="61"/>
      <c r="D111" s="61"/>
      <c r="E111" s="53">
        <v>73</v>
      </c>
      <c r="F111" s="180">
        <v>901</v>
      </c>
      <c r="G111" s="180">
        <v>700</v>
      </c>
    </row>
    <row r="112" spans="1:7" ht="19.5" customHeight="1">
      <c r="A112" s="58" t="s">
        <v>113</v>
      </c>
      <c r="B112" s="61" t="s">
        <v>591</v>
      </c>
      <c r="C112" s="61"/>
      <c r="D112" s="61"/>
      <c r="E112" s="53">
        <v>74</v>
      </c>
      <c r="F112" s="179">
        <v>254</v>
      </c>
      <c r="G112" s="179">
        <v>433</v>
      </c>
    </row>
    <row r="113" spans="1:7" ht="19.5" customHeight="1">
      <c r="A113" s="58" t="s">
        <v>132</v>
      </c>
      <c r="B113" s="59" t="s">
        <v>592</v>
      </c>
      <c r="C113" s="59"/>
      <c r="D113" s="59"/>
      <c r="E113" s="53">
        <v>75</v>
      </c>
      <c r="F113" s="179">
        <f>SUM(F114:F115)</f>
        <v>333</v>
      </c>
      <c r="G113" s="179">
        <f>SUM(G114:G115)</f>
        <v>623</v>
      </c>
    </row>
    <row r="114" spans="1:7" ht="19.5" customHeight="1">
      <c r="A114" s="58" t="s">
        <v>135</v>
      </c>
      <c r="B114" s="61" t="s">
        <v>593</v>
      </c>
      <c r="C114" s="61"/>
      <c r="D114" s="61"/>
      <c r="E114" s="53">
        <v>76</v>
      </c>
      <c r="F114" s="180">
        <v>0</v>
      </c>
      <c r="G114" s="180">
        <v>0</v>
      </c>
    </row>
    <row r="115" spans="1:7" ht="19.5" customHeight="1">
      <c r="A115" s="58" t="s">
        <v>138</v>
      </c>
      <c r="B115" s="61" t="s">
        <v>594</v>
      </c>
      <c r="C115" s="61"/>
      <c r="D115" s="61"/>
      <c r="E115" s="53">
        <v>77</v>
      </c>
      <c r="F115" s="180">
        <v>333</v>
      </c>
      <c r="G115" s="180">
        <v>623</v>
      </c>
    </row>
    <row r="116" spans="1:7" ht="19.5" customHeight="1">
      <c r="A116" s="58" t="s">
        <v>141</v>
      </c>
      <c r="B116" s="59" t="s">
        <v>595</v>
      </c>
      <c r="C116" s="61"/>
      <c r="D116" s="61"/>
      <c r="E116" s="53">
        <v>78</v>
      </c>
      <c r="F116" s="179">
        <f>SUM(F84+F91+F99+F106+F112)</f>
        <v>615372</v>
      </c>
      <c r="G116" s="179">
        <f>SUM(G84+G91+G99+G106+G112)</f>
        <v>619108</v>
      </c>
    </row>
    <row r="117" spans="1:7" ht="19.5" customHeight="1">
      <c r="A117" s="58"/>
      <c r="B117" s="61" t="s">
        <v>596</v>
      </c>
      <c r="C117" s="61"/>
      <c r="D117" s="61"/>
      <c r="E117" s="53">
        <v>999</v>
      </c>
      <c r="F117" s="180">
        <f>SUM(F84:F116)</f>
        <v>1846528</v>
      </c>
      <c r="G117" s="180">
        <f>SUM(G84:G116)</f>
        <v>1858137</v>
      </c>
    </row>
  </sheetData>
  <mergeCells count="98">
    <mergeCell ref="B116:D116"/>
    <mergeCell ref="B117:D117"/>
    <mergeCell ref="B112:D112"/>
    <mergeCell ref="B113:D113"/>
    <mergeCell ref="B114:D114"/>
    <mergeCell ref="B115:D115"/>
    <mergeCell ref="B108:D108"/>
    <mergeCell ref="B109:D109"/>
    <mergeCell ref="B110:D110"/>
    <mergeCell ref="B111:D111"/>
    <mergeCell ref="B104:D104"/>
    <mergeCell ref="B105:D105"/>
    <mergeCell ref="B106:D106"/>
    <mergeCell ref="B107:D107"/>
    <mergeCell ref="B100:D100"/>
    <mergeCell ref="B101:D101"/>
    <mergeCell ref="B102:D102"/>
    <mergeCell ref="B103:D103"/>
    <mergeCell ref="B96:D96"/>
    <mergeCell ref="B97:D97"/>
    <mergeCell ref="B98:D98"/>
    <mergeCell ref="B99:D99"/>
    <mergeCell ref="B92:D92"/>
    <mergeCell ref="B93:D93"/>
    <mergeCell ref="B94:D94"/>
    <mergeCell ref="B95:D95"/>
    <mergeCell ref="B88:D88"/>
    <mergeCell ref="B89:D89"/>
    <mergeCell ref="B90:D90"/>
    <mergeCell ref="B91:D91"/>
    <mergeCell ref="B84:D84"/>
    <mergeCell ref="B85:D85"/>
    <mergeCell ref="B86:D86"/>
    <mergeCell ref="B87:D87"/>
    <mergeCell ref="E80:E81"/>
    <mergeCell ref="F80:G80"/>
    <mergeCell ref="B82:D82"/>
    <mergeCell ref="B83:D83"/>
    <mergeCell ref="B56:D56"/>
    <mergeCell ref="B57:D57"/>
    <mergeCell ref="A59:D59"/>
    <mergeCell ref="B80:D81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1:D42"/>
    <mergeCell ref="E41:E42"/>
    <mergeCell ref="F41:G41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B8:D8"/>
    <mergeCell ref="B9:D9"/>
    <mergeCell ref="B10:D10"/>
    <mergeCell ref="B11:D11"/>
    <mergeCell ref="B4:D4"/>
    <mergeCell ref="B5:D5"/>
    <mergeCell ref="B6:D6"/>
    <mergeCell ref="B7:D7"/>
    <mergeCell ref="B1:D2"/>
    <mergeCell ref="E1:E2"/>
    <mergeCell ref="F1:G1"/>
    <mergeCell ref="B3:D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Birošík</dc:creator>
  <cp:keywords/>
  <dc:description/>
  <cp:lastModifiedBy>Ján Birošík</cp:lastModifiedBy>
  <dcterms:created xsi:type="dcterms:W3CDTF">2001-05-09T11:22:51Z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