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íloha č. 1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<sst xmlns="http://schemas.openxmlformats.org/spreadsheetml/2006/main" count="71" uniqueCount="34">
  <si>
    <t>matričná činnosť</t>
  </si>
  <si>
    <t xml:space="preserve">Prechod k </t>
  </si>
  <si>
    <t>úsek</t>
  </si>
  <si>
    <t>výrub stromov</t>
  </si>
  <si>
    <t>školstvo</t>
  </si>
  <si>
    <t>sociálne veci</t>
  </si>
  <si>
    <t>stavebný poriadok</t>
  </si>
  <si>
    <t>doprava špecstav.</t>
  </si>
  <si>
    <t>zdravotníctvo</t>
  </si>
  <si>
    <t>Št.fond rozvoja bývania</t>
  </si>
  <si>
    <t>ceny</t>
  </si>
  <si>
    <t>spolu 2003</t>
  </si>
  <si>
    <t>spolu 2002</t>
  </si>
  <si>
    <t xml:space="preserve">spolu </t>
  </si>
  <si>
    <t>spolu</t>
  </si>
  <si>
    <t>spolu 2004</t>
  </si>
  <si>
    <t>SPOLU 2002-2004</t>
  </si>
  <si>
    <t>spolu 2002-2004</t>
  </si>
  <si>
    <t>spolu 2003-2004</t>
  </si>
  <si>
    <t>Finančná kvantifikácia prierezových pracovníkov vo väzbe na presun funkčných miest zo strany štátnej správy na obce za roky 2002 - 2004</t>
  </si>
  <si>
    <t>Počet funkčných miest</t>
  </si>
  <si>
    <t>z toho:</t>
  </si>
  <si>
    <t>prechod na obce - odborné činnosti</t>
  </si>
  <si>
    <t>prierezové činnosti /*</t>
  </si>
  <si>
    <t>610 (mzdy)</t>
  </si>
  <si>
    <t>620 (odvody)</t>
  </si>
  <si>
    <t>v tis. Sk</t>
  </si>
  <si>
    <t>/* počet funkčných miest tzv. prierezových činností pripadajúcich na počet funkčných miest, na ktorých boli vykonávané odborné činnosti</t>
  </si>
  <si>
    <t xml:space="preserve">Prechod </t>
  </si>
  <si>
    <t>Spolu</t>
  </si>
  <si>
    <t>Príloha č.1</t>
  </si>
  <si>
    <t>610+620</t>
  </si>
  <si>
    <t>vyvlastňovacie konanie</t>
  </si>
  <si>
    <t>630 (tovary a služby)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</si>
</sst>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0000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19" xfId="0" applyNumberFormat="1" applyFont="1" applyBorder="1" applyAlignment="1">
      <alignment/>
    </xf>
    <xf numFmtId="14" fontId="1" fillId="0" borderId="2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8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3" fontId="0" fillId="0" borderId="24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72" fontId="0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1" fillId="0" borderId="8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29" xfId="0" applyNumberFormat="1" applyBorder="1" applyAlignment="1">
      <alignment/>
    </xf>
    <xf numFmtId="172" fontId="3" fillId="0" borderId="8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72" fontId="0" fillId="0" borderId="32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3" fontId="1" fillId="0" borderId="2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14" fontId="0" fillId="0" borderId="2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75" zoomScaleNormal="75" workbookViewId="0" topLeftCell="A1">
      <selection activeCell="C8" sqref="C8"/>
    </sheetView>
  </sheetViews>
  <sheetFormatPr defaultColWidth="9.00390625" defaultRowHeight="12.75"/>
  <cols>
    <col min="1" max="1" width="18.875" style="0" customWidth="1"/>
    <col min="2" max="2" width="22.125" style="0" customWidth="1"/>
    <col min="3" max="3" width="15.25390625" style="0" customWidth="1"/>
    <col min="4" max="4" width="12.375" style="0" customWidth="1"/>
    <col min="5" max="5" width="11.75390625" style="0" customWidth="1"/>
    <col min="6" max="6" width="12.875" style="4" customWidth="1"/>
    <col min="7" max="8" width="11.125" style="0" customWidth="1"/>
    <col min="9" max="9" width="12.625" style="0" customWidth="1"/>
  </cols>
  <sheetData>
    <row r="1" ht="32.25" customHeight="1">
      <c r="I1" s="83" t="s">
        <v>30</v>
      </c>
    </row>
    <row r="2" spans="1:9" ht="40.5" customHeight="1">
      <c r="A2" s="111" t="s">
        <v>19</v>
      </c>
      <c r="B2" s="112"/>
      <c r="C2" s="112"/>
      <c r="D2" s="112"/>
      <c r="E2" s="112"/>
      <c r="F2" s="112"/>
      <c r="G2" s="113"/>
      <c r="H2" s="114"/>
      <c r="I2" s="114"/>
    </row>
    <row r="3" spans="5:9" ht="29.25" customHeight="1" thickBot="1">
      <c r="E3" s="7"/>
      <c r="I3" s="17" t="s">
        <v>26</v>
      </c>
    </row>
    <row r="4" spans="1:9" ht="12.75" customHeight="1">
      <c r="A4" s="96" t="s">
        <v>1</v>
      </c>
      <c r="B4" s="105" t="s">
        <v>2</v>
      </c>
      <c r="C4" s="103" t="s">
        <v>20</v>
      </c>
      <c r="D4" s="126"/>
      <c r="E4" s="108" t="s">
        <v>24</v>
      </c>
      <c r="F4" s="115" t="s">
        <v>25</v>
      </c>
      <c r="G4" s="96" t="s">
        <v>31</v>
      </c>
      <c r="H4" s="96" t="s">
        <v>33</v>
      </c>
      <c r="I4" s="96" t="s">
        <v>29</v>
      </c>
    </row>
    <row r="5" spans="1:9" ht="13.5" thickBot="1">
      <c r="A5" s="101"/>
      <c r="B5" s="106"/>
      <c r="C5" s="38" t="s">
        <v>21</v>
      </c>
      <c r="D5" s="39"/>
      <c r="E5" s="109"/>
      <c r="F5" s="116"/>
      <c r="G5" s="97"/>
      <c r="H5" s="97"/>
      <c r="I5" s="97"/>
    </row>
    <row r="6" spans="1:9" ht="37.5" customHeight="1" thickBot="1">
      <c r="A6" s="102"/>
      <c r="B6" s="107"/>
      <c r="C6" s="16" t="s">
        <v>22</v>
      </c>
      <c r="D6" s="32" t="s">
        <v>23</v>
      </c>
      <c r="E6" s="118"/>
      <c r="F6" s="123"/>
      <c r="G6" s="98"/>
      <c r="H6" s="98"/>
      <c r="I6" s="98"/>
    </row>
    <row r="7" spans="1:9" ht="12.75">
      <c r="A7" s="122">
        <v>37257</v>
      </c>
      <c r="B7" s="41" t="s">
        <v>0</v>
      </c>
      <c r="C7" s="19">
        <v>582</v>
      </c>
      <c r="D7" s="74"/>
      <c r="E7" s="52"/>
      <c r="F7" s="36"/>
      <c r="G7" s="84"/>
      <c r="H7" s="84"/>
      <c r="I7" s="84"/>
    </row>
    <row r="8" spans="1:9" ht="13.5" thickBot="1">
      <c r="A8" s="124"/>
      <c r="B8" s="42" t="s">
        <v>3</v>
      </c>
      <c r="C8" s="21">
        <v>24.8</v>
      </c>
      <c r="D8" s="75"/>
      <c r="E8" s="53"/>
      <c r="F8" s="37"/>
      <c r="G8" s="86"/>
      <c r="H8" s="86"/>
      <c r="I8" s="85"/>
    </row>
    <row r="9" spans="1:9" s="48" customFormat="1" ht="13.5" thickBot="1">
      <c r="A9" s="26" t="s">
        <v>14</v>
      </c>
      <c r="B9" s="22"/>
      <c r="C9" s="23">
        <f>C7+C8</f>
        <v>606.8</v>
      </c>
      <c r="D9" s="33">
        <f>C9*0.1198</f>
        <v>72.69463999999999</v>
      </c>
      <c r="E9" s="28">
        <f>D9*9.805*12</f>
        <v>8553.251342399999</v>
      </c>
      <c r="F9" s="28">
        <f>E9*0.3775</f>
        <v>3228.8523817559994</v>
      </c>
      <c r="G9" s="29">
        <f>E9+F9</f>
        <v>11782.103724155999</v>
      </c>
      <c r="H9" s="29">
        <f>57.61*D9</f>
        <v>4187.9382104</v>
      </c>
      <c r="I9" s="29">
        <f>G9+H9</f>
        <v>15970.041934555999</v>
      </c>
    </row>
    <row r="10" spans="1:9" ht="12.75">
      <c r="A10" s="122">
        <v>37438</v>
      </c>
      <c r="B10" s="18" t="s">
        <v>4</v>
      </c>
      <c r="C10" s="24">
        <v>488.054</v>
      </c>
      <c r="D10" s="76"/>
      <c r="E10" s="34"/>
      <c r="F10" s="36"/>
      <c r="G10" s="67"/>
      <c r="H10" s="67"/>
      <c r="I10" s="85"/>
    </row>
    <row r="11" spans="1:9" ht="12.75">
      <c r="A11" s="125"/>
      <c r="B11" s="20" t="s">
        <v>5</v>
      </c>
      <c r="C11" s="25">
        <v>1.3</v>
      </c>
      <c r="D11" s="77"/>
      <c r="E11" s="36"/>
      <c r="F11" s="36"/>
      <c r="G11" s="56"/>
      <c r="H11" s="56"/>
      <c r="I11" s="85"/>
    </row>
    <row r="12" spans="1:9" ht="13.5" thickBot="1">
      <c r="A12" s="125"/>
      <c r="B12" s="20" t="s">
        <v>8</v>
      </c>
      <c r="C12" s="25">
        <v>7.9</v>
      </c>
      <c r="D12" s="75"/>
      <c r="E12" s="36"/>
      <c r="F12" s="36"/>
      <c r="G12" s="86"/>
      <c r="H12" s="86"/>
      <c r="I12" s="85"/>
    </row>
    <row r="13" spans="1:9" s="48" customFormat="1" ht="13.5" thickBot="1">
      <c r="A13" s="26" t="s">
        <v>14</v>
      </c>
      <c r="B13" s="22"/>
      <c r="C13" s="40">
        <f>C10+C11+C12</f>
        <v>497.25399999999996</v>
      </c>
      <c r="D13" s="33">
        <f>C13*0.1198</f>
        <v>59.5710292</v>
      </c>
      <c r="E13" s="29">
        <f>D13*9.805*6</f>
        <v>3504.5636478359993</v>
      </c>
      <c r="F13" s="29">
        <f>E13*0.3775</f>
        <v>1322.9727770580898</v>
      </c>
      <c r="G13" s="29">
        <f>E13+F13</f>
        <v>4827.53642489409</v>
      </c>
      <c r="H13" s="29">
        <f>57.61/12*6*D13</f>
        <v>1715.9434961059999</v>
      </c>
      <c r="I13" s="29">
        <f>G13+H13</f>
        <v>6543.479921000089</v>
      </c>
    </row>
    <row r="14" spans="1:9" s="10" customFormat="1" ht="16.5" customHeight="1" thickBot="1">
      <c r="A14" s="13" t="s">
        <v>12</v>
      </c>
      <c r="B14" s="14"/>
      <c r="C14" s="46">
        <f>C13+C9</f>
        <v>1104.0539999999999</v>
      </c>
      <c r="D14" s="45">
        <f>D13+D9</f>
        <v>132.2656692</v>
      </c>
      <c r="E14" s="47">
        <f>E13+E9</f>
        <v>12057.814990235998</v>
      </c>
      <c r="F14" s="47">
        <f>F9+F13</f>
        <v>4551.825158814089</v>
      </c>
      <c r="G14" s="47">
        <f>G9+G13</f>
        <v>16609.640149050087</v>
      </c>
      <c r="H14" s="60">
        <f>H9+H13</f>
        <v>5903.881706505999</v>
      </c>
      <c r="I14" s="60">
        <f>I9+I13</f>
        <v>22513.521855556086</v>
      </c>
    </row>
    <row r="15" spans="1:9" s="10" customFormat="1" ht="18" customHeight="1" thickBot="1">
      <c r="A15" s="13">
        <v>2003</v>
      </c>
      <c r="B15" s="9"/>
      <c r="C15" s="31"/>
      <c r="D15" s="11"/>
      <c r="E15" s="47">
        <f>D14*11.167*12</f>
        <v>17724.1287354768</v>
      </c>
      <c r="F15" s="47">
        <f>E15*0.3775</f>
        <v>6690.858597642492</v>
      </c>
      <c r="G15" s="47">
        <f>E15+F15</f>
        <v>24414.98733311929</v>
      </c>
      <c r="H15" s="47">
        <f>65.779*D14</f>
        <v>8700.303454306799</v>
      </c>
      <c r="I15" s="47">
        <f>G15+H15</f>
        <v>33115.290787426085</v>
      </c>
    </row>
    <row r="16" spans="1:9" s="10" customFormat="1" ht="15.75" customHeight="1" thickBot="1">
      <c r="A16" s="13">
        <v>2004</v>
      </c>
      <c r="B16" s="9"/>
      <c r="C16" s="31"/>
      <c r="D16" s="11"/>
      <c r="E16" s="47">
        <f>D14*12*11.721</f>
        <v>18603.4309043184</v>
      </c>
      <c r="F16" s="47">
        <f>E16*0.3495</f>
        <v>6501.899101059281</v>
      </c>
      <c r="G16" s="47">
        <f>E16+F16</f>
        <v>25105.33000537768</v>
      </c>
      <c r="H16" s="47">
        <f>66*D14</f>
        <v>8729.5341672</v>
      </c>
      <c r="I16" s="60">
        <f>G16+H16</f>
        <v>33834.86417257768</v>
      </c>
    </row>
    <row r="17" spans="1:9" ht="21.75" customHeight="1" thickBot="1">
      <c r="A17" s="13" t="s">
        <v>17</v>
      </c>
      <c r="B17" s="1"/>
      <c r="C17" s="31"/>
      <c r="D17" s="11"/>
      <c r="E17" s="35">
        <f>E14+E15+E16</f>
        <v>48385.3746300312</v>
      </c>
      <c r="F17" s="35">
        <f>F14+F15+F16</f>
        <v>17744.582857515863</v>
      </c>
      <c r="G17" s="35">
        <f>G14+G15+G16</f>
        <v>66129.95748754706</v>
      </c>
      <c r="H17" s="89">
        <f>H14+H15+H16</f>
        <v>23333.719328012798</v>
      </c>
      <c r="I17" s="35">
        <f>I14+I15+I16</f>
        <v>89463.67681555985</v>
      </c>
    </row>
    <row r="18" spans="1:8" ht="13.5" customHeight="1">
      <c r="A18" s="43"/>
      <c r="B18" s="2"/>
      <c r="C18" s="15"/>
      <c r="D18" s="6"/>
      <c r="E18" s="44"/>
      <c r="F18" s="44"/>
      <c r="G18" s="4"/>
      <c r="H18" s="4"/>
    </row>
    <row r="19" spans="5:9" ht="15.75" customHeight="1" thickBot="1">
      <c r="E19" s="7"/>
      <c r="I19" s="17" t="s">
        <v>26</v>
      </c>
    </row>
    <row r="20" spans="1:9" ht="12.75">
      <c r="A20" s="96" t="s">
        <v>1</v>
      </c>
      <c r="B20" s="105" t="s">
        <v>2</v>
      </c>
      <c r="C20" s="103" t="s">
        <v>20</v>
      </c>
      <c r="D20" s="104"/>
      <c r="E20" s="108" t="s">
        <v>24</v>
      </c>
      <c r="F20" s="115" t="s">
        <v>25</v>
      </c>
      <c r="G20" s="96" t="s">
        <v>31</v>
      </c>
      <c r="H20" s="96" t="s">
        <v>33</v>
      </c>
      <c r="I20" s="119" t="s">
        <v>29</v>
      </c>
    </row>
    <row r="21" spans="1:9" ht="13.5" thickBot="1">
      <c r="A21" s="101"/>
      <c r="B21" s="106"/>
      <c r="C21" s="38" t="s">
        <v>21</v>
      </c>
      <c r="D21" s="57"/>
      <c r="E21" s="109"/>
      <c r="F21" s="116"/>
      <c r="G21" s="97"/>
      <c r="H21" s="97"/>
      <c r="I21" s="120"/>
    </row>
    <row r="22" spans="1:9" ht="48" customHeight="1" thickBot="1">
      <c r="A22" s="102"/>
      <c r="B22" s="107"/>
      <c r="C22" s="16" t="s">
        <v>22</v>
      </c>
      <c r="D22" s="55" t="s">
        <v>23</v>
      </c>
      <c r="E22" s="110"/>
      <c r="F22" s="117"/>
      <c r="G22" s="98"/>
      <c r="H22" s="98"/>
      <c r="I22" s="121"/>
    </row>
    <row r="23" spans="1:9" ht="12.75">
      <c r="A23" s="122">
        <v>37622</v>
      </c>
      <c r="B23" s="18" t="s">
        <v>6</v>
      </c>
      <c r="C23" s="54">
        <v>288.2</v>
      </c>
      <c r="D23" s="76"/>
      <c r="E23" s="36"/>
      <c r="F23" s="36"/>
      <c r="G23" s="67"/>
      <c r="H23" s="67"/>
      <c r="I23" s="84"/>
    </row>
    <row r="24" spans="1:9" ht="12.75">
      <c r="A24" s="109"/>
      <c r="B24" s="49" t="s">
        <v>5</v>
      </c>
      <c r="C24" s="50">
        <v>22.8</v>
      </c>
      <c r="D24" s="77"/>
      <c r="E24" s="36"/>
      <c r="F24" s="36"/>
      <c r="G24" s="56"/>
      <c r="H24" s="56"/>
      <c r="I24" s="85"/>
    </row>
    <row r="25" spans="1:9" ht="12.75">
      <c r="A25" s="109"/>
      <c r="B25" s="49" t="s">
        <v>7</v>
      </c>
      <c r="C25" s="50">
        <v>22.6</v>
      </c>
      <c r="D25" s="77"/>
      <c r="E25" s="36"/>
      <c r="F25" s="36"/>
      <c r="G25" s="56"/>
      <c r="H25" s="56"/>
      <c r="I25" s="85"/>
    </row>
    <row r="26" spans="1:9" ht="13.5" thickBot="1">
      <c r="A26" s="109"/>
      <c r="B26" s="20" t="s">
        <v>4</v>
      </c>
      <c r="C26" s="25">
        <v>51.06</v>
      </c>
      <c r="D26" s="75"/>
      <c r="E26" s="36"/>
      <c r="F26" s="36"/>
      <c r="G26" s="86"/>
      <c r="H26" s="56"/>
      <c r="I26" s="85"/>
    </row>
    <row r="27" spans="1:9" ht="13.5" thickBot="1">
      <c r="A27" s="26" t="s">
        <v>13</v>
      </c>
      <c r="B27" s="22"/>
      <c r="C27" s="91">
        <f>C23+C24+C25+C26</f>
        <v>384.66</v>
      </c>
      <c r="D27" s="33">
        <f>C27*0.1432</f>
        <v>55.083312</v>
      </c>
      <c r="E27" s="29">
        <f>D27*11.167*12</f>
        <v>7381.384141248</v>
      </c>
      <c r="F27" s="29">
        <f>E27*0.3775</f>
        <v>2786.47251332112</v>
      </c>
      <c r="G27" s="72">
        <f>E27+F27</f>
        <v>10167.85665456912</v>
      </c>
      <c r="H27" s="72">
        <f>65.779*D27</f>
        <v>3623.3251800479998</v>
      </c>
      <c r="I27" s="29">
        <f>G27+H27</f>
        <v>13791.181834617119</v>
      </c>
    </row>
    <row r="28" spans="1:9" ht="13.5" thickBot="1">
      <c r="A28" s="51">
        <v>37712</v>
      </c>
      <c r="B28" s="65" t="s">
        <v>32</v>
      </c>
      <c r="C28" s="92">
        <v>171.85</v>
      </c>
      <c r="D28" s="64">
        <f>C28*0.1432</f>
        <v>24.608919999999998</v>
      </c>
      <c r="E28" s="58">
        <f>D28*11.167*9</f>
        <v>2473.2702867599996</v>
      </c>
      <c r="F28" s="29">
        <f>E28*0.3775</f>
        <v>933.6595332518999</v>
      </c>
      <c r="G28" s="72">
        <f>E28+F28</f>
        <v>3406.9298200118997</v>
      </c>
      <c r="H28" s="56">
        <f>65.779/12*9*D28</f>
        <v>1214.06261151</v>
      </c>
      <c r="I28" s="36">
        <f>G28+H28</f>
        <v>4620.9924315219</v>
      </c>
    </row>
    <row r="29" spans="1:9" ht="13.5" thickBot="1">
      <c r="A29" s="59" t="s">
        <v>11</v>
      </c>
      <c r="B29" s="63"/>
      <c r="C29" s="93">
        <f>C27+C28</f>
        <v>556.51</v>
      </c>
      <c r="D29" s="6">
        <f>SUM(D27:D28)</f>
        <v>79.69223199999999</v>
      </c>
      <c r="E29" s="60">
        <f>SUM(E27:E28)</f>
        <v>9854.654428008</v>
      </c>
      <c r="F29" s="60">
        <f>F27+F28</f>
        <v>3720.13204657302</v>
      </c>
      <c r="G29" s="47">
        <f>G27+G28</f>
        <v>13574.786474581018</v>
      </c>
      <c r="H29" s="47">
        <f>H27+H28</f>
        <v>4837.387791558</v>
      </c>
      <c r="I29" s="47">
        <f>I27+I28</f>
        <v>18412.174266139016</v>
      </c>
    </row>
    <row r="30" spans="1:9" s="10" customFormat="1" ht="18.75" customHeight="1" thickBot="1">
      <c r="A30" s="62">
        <v>2004</v>
      </c>
      <c r="B30" s="9"/>
      <c r="C30" s="9"/>
      <c r="D30" s="11"/>
      <c r="E30" s="47">
        <f>80*12*11.721</f>
        <v>11252.16</v>
      </c>
      <c r="F30" s="47">
        <f>E30*0.3495</f>
        <v>3932.62992</v>
      </c>
      <c r="G30" s="47">
        <f>E30+F30</f>
        <v>15184.78992</v>
      </c>
      <c r="H30" s="47">
        <f>66*D29</f>
        <v>5259.687311999999</v>
      </c>
      <c r="I30" s="60">
        <f>G30+H30</f>
        <v>20444.477231999997</v>
      </c>
    </row>
    <row r="31" spans="1:9" ht="24" customHeight="1" thickBot="1">
      <c r="A31" s="62" t="s">
        <v>18</v>
      </c>
      <c r="B31" s="1"/>
      <c r="C31" s="9"/>
      <c r="D31" s="11"/>
      <c r="E31" s="35">
        <f>E29+E30</f>
        <v>21106.814428008</v>
      </c>
      <c r="F31" s="35">
        <f>SUM(F29:F30)</f>
        <v>7652.76196657302</v>
      </c>
      <c r="G31" s="35">
        <f>G29+G30</f>
        <v>28759.576394581018</v>
      </c>
      <c r="H31" s="89">
        <f>H29+H30</f>
        <v>10097.075103558</v>
      </c>
      <c r="I31" s="35">
        <f>I29+I30</f>
        <v>38856.651498139014</v>
      </c>
    </row>
    <row r="32" spans="1:8" ht="17.25" customHeight="1">
      <c r="A32" s="66"/>
      <c r="B32" s="2"/>
      <c r="C32" s="3"/>
      <c r="D32" s="6"/>
      <c r="E32" s="44"/>
      <c r="F32" s="44"/>
      <c r="G32" s="4"/>
      <c r="H32" s="4"/>
    </row>
    <row r="33" spans="5:9" ht="18" customHeight="1" thickBot="1">
      <c r="E33" s="7"/>
      <c r="I33" s="17" t="s">
        <v>26</v>
      </c>
    </row>
    <row r="34" spans="1:9" ht="12.75" customHeight="1">
      <c r="A34" s="96" t="s">
        <v>1</v>
      </c>
      <c r="B34" s="105" t="s">
        <v>2</v>
      </c>
      <c r="C34" s="103" t="s">
        <v>20</v>
      </c>
      <c r="D34" s="104"/>
      <c r="E34" s="108" t="s">
        <v>24</v>
      </c>
      <c r="F34" s="115" t="s">
        <v>25</v>
      </c>
      <c r="G34" s="96" t="s">
        <v>31</v>
      </c>
      <c r="H34" s="96" t="s">
        <v>33</v>
      </c>
      <c r="I34" s="119" t="s">
        <v>29</v>
      </c>
    </row>
    <row r="35" spans="1:9" ht="13.5" thickBot="1">
      <c r="A35" s="101"/>
      <c r="B35" s="106"/>
      <c r="C35" s="38" t="s">
        <v>21</v>
      </c>
      <c r="D35" s="57"/>
      <c r="E35" s="109"/>
      <c r="F35" s="116"/>
      <c r="G35" s="97"/>
      <c r="H35" s="97"/>
      <c r="I35" s="120"/>
    </row>
    <row r="36" spans="1:9" ht="45.75" customHeight="1" thickBot="1">
      <c r="A36" s="102"/>
      <c r="B36" s="107"/>
      <c r="C36" s="16" t="s">
        <v>22</v>
      </c>
      <c r="D36" s="55" t="s">
        <v>23</v>
      </c>
      <c r="E36" s="110"/>
      <c r="F36" s="117"/>
      <c r="G36" s="98"/>
      <c r="H36" s="98"/>
      <c r="I36" s="121"/>
    </row>
    <row r="37" spans="1:9" ht="12.75">
      <c r="A37" s="99">
        <v>37987</v>
      </c>
      <c r="B37" s="68" t="s">
        <v>9</v>
      </c>
      <c r="C37" s="41">
        <v>71</v>
      </c>
      <c r="D37" s="78"/>
      <c r="E37" s="67"/>
      <c r="F37" s="67"/>
      <c r="G37" s="67"/>
      <c r="H37" s="67"/>
      <c r="I37" s="84"/>
    </row>
    <row r="38" spans="1:9" ht="13.5" thickBot="1">
      <c r="A38" s="100"/>
      <c r="B38" s="69" t="s">
        <v>10</v>
      </c>
      <c r="C38" s="70">
        <v>31</v>
      </c>
      <c r="D38" s="79"/>
      <c r="E38" s="56"/>
      <c r="F38" s="56"/>
      <c r="G38" s="86"/>
      <c r="H38" s="56"/>
      <c r="I38" s="85"/>
    </row>
    <row r="39" spans="1:9" s="10" customFormat="1" ht="19.5" customHeight="1" thickBot="1">
      <c r="A39" s="13" t="s">
        <v>15</v>
      </c>
      <c r="B39" s="9"/>
      <c r="C39" s="73">
        <f>C37+C38</f>
        <v>102</v>
      </c>
      <c r="D39" s="11">
        <f>C39*0.1529</f>
        <v>15.5958</v>
      </c>
      <c r="E39" s="35">
        <f>D39*11.721*12</f>
        <v>2193.5804616</v>
      </c>
      <c r="F39" s="35">
        <f>E39*0.3495</f>
        <v>766.6563713291999</v>
      </c>
      <c r="G39" s="35">
        <f>E39+F39</f>
        <v>2960.2368329292</v>
      </c>
      <c r="H39" s="35">
        <f>66*D39</f>
        <v>1029.3228000000001</v>
      </c>
      <c r="I39" s="35">
        <f>G39+H39</f>
        <v>3989.5596329292002</v>
      </c>
    </row>
    <row r="40" spans="1:8" ht="22.5" customHeight="1">
      <c r="A40" s="12"/>
      <c r="B40" s="3"/>
      <c r="C40" s="3"/>
      <c r="D40" s="5"/>
      <c r="E40" s="5"/>
      <c r="G40" s="4"/>
      <c r="H40" s="4"/>
    </row>
    <row r="41" spans="7:8" ht="34.5" customHeight="1" thickBot="1">
      <c r="G41" s="4"/>
      <c r="H41" s="17" t="s">
        <v>26</v>
      </c>
    </row>
    <row r="42" spans="1:8" ht="12.75" customHeight="1">
      <c r="A42" s="96" t="s">
        <v>28</v>
      </c>
      <c r="B42" s="103" t="s">
        <v>20</v>
      </c>
      <c r="C42" s="104"/>
      <c r="D42" s="108" t="s">
        <v>24</v>
      </c>
      <c r="E42" s="115" t="s">
        <v>25</v>
      </c>
      <c r="F42" s="119" t="s">
        <v>31</v>
      </c>
      <c r="G42" s="96" t="s">
        <v>33</v>
      </c>
      <c r="H42" s="96" t="s">
        <v>29</v>
      </c>
    </row>
    <row r="43" spans="1:8" ht="13.5" thickBot="1">
      <c r="A43" s="101"/>
      <c r="B43" s="38" t="s">
        <v>21</v>
      </c>
      <c r="C43" s="57"/>
      <c r="D43" s="109"/>
      <c r="E43" s="116"/>
      <c r="F43" s="120"/>
      <c r="G43" s="97"/>
      <c r="H43" s="97"/>
    </row>
    <row r="44" spans="1:8" ht="26.25" thickBot="1">
      <c r="A44" s="102"/>
      <c r="B44" s="16" t="s">
        <v>22</v>
      </c>
      <c r="C44" s="55" t="s">
        <v>23</v>
      </c>
      <c r="D44" s="110"/>
      <c r="E44" s="117"/>
      <c r="F44" s="121"/>
      <c r="G44" s="98"/>
      <c r="H44" s="98"/>
    </row>
    <row r="45" spans="1:8" ht="13.5" thickBot="1">
      <c r="A45" s="26">
        <v>2002</v>
      </c>
      <c r="B45" s="71">
        <f>C13+C9</f>
        <v>1104.0539999999999</v>
      </c>
      <c r="C45" s="30">
        <f>D13+D9</f>
        <v>132.2656692</v>
      </c>
      <c r="D45" s="29">
        <f>E14+E15+E16</f>
        <v>48385.3746300312</v>
      </c>
      <c r="E45" s="29">
        <f>F14+F15+F16</f>
        <v>17744.582857515863</v>
      </c>
      <c r="F45" s="72">
        <f>D45+E45</f>
        <v>66129.95748754706</v>
      </c>
      <c r="G45" s="87">
        <f>H17</f>
        <v>23333.719328012798</v>
      </c>
      <c r="H45" s="67">
        <f>F45+G45</f>
        <v>89463.67681555985</v>
      </c>
    </row>
    <row r="46" spans="1:8" ht="13.5" thickBot="1">
      <c r="A46" s="61">
        <v>2003</v>
      </c>
      <c r="B46" s="71">
        <f>C27+C28</f>
        <v>556.51</v>
      </c>
      <c r="C46" s="27">
        <f>SUM(D27:D28)</f>
        <v>79.69223199999999</v>
      </c>
      <c r="D46" s="29">
        <f>E29+E30</f>
        <v>21106.814428008</v>
      </c>
      <c r="E46" s="29">
        <f>SUM(F29:F30)</f>
        <v>7652.76196657302</v>
      </c>
      <c r="F46" s="72">
        <f>D46+E46</f>
        <v>28759.57639458102</v>
      </c>
      <c r="G46" s="88">
        <f>H31</f>
        <v>10097.075103558</v>
      </c>
      <c r="H46" s="72">
        <f>F46+G46</f>
        <v>38856.65149813902</v>
      </c>
    </row>
    <row r="47" spans="1:8" ht="13.5" thickBot="1">
      <c r="A47" s="26">
        <v>2004</v>
      </c>
      <c r="B47" s="65">
        <f>C37+C38</f>
        <v>102</v>
      </c>
      <c r="C47" s="30">
        <f>B47*0.1529</f>
        <v>15.5958</v>
      </c>
      <c r="D47" s="29">
        <f>E39</f>
        <v>2193.5804616</v>
      </c>
      <c r="E47" s="29">
        <f>D47*0.3495</f>
        <v>766.6563713291999</v>
      </c>
      <c r="F47" s="72">
        <f>D47+E47</f>
        <v>2960.2368329292</v>
      </c>
      <c r="G47" s="88">
        <f>H39</f>
        <v>1029.3228000000001</v>
      </c>
      <c r="H47" s="72">
        <f>F47+G47</f>
        <v>3989.5596329292002</v>
      </c>
    </row>
    <row r="48" spans="1:8" s="83" customFormat="1" ht="16.5" thickBot="1">
      <c r="A48" s="8" t="s">
        <v>16</v>
      </c>
      <c r="B48" s="80">
        <f>B45+B46+B47</f>
        <v>1762.5639999999999</v>
      </c>
      <c r="C48" s="81">
        <f>C45+C46+C47</f>
        <v>227.55370119999998</v>
      </c>
      <c r="D48" s="35">
        <f>D45+D46+D47</f>
        <v>71685.76951963919</v>
      </c>
      <c r="E48" s="82">
        <f>E45+E46+E47</f>
        <v>26164.001195418085</v>
      </c>
      <c r="F48" s="35">
        <f>D48+E48</f>
        <v>97849.77071505727</v>
      </c>
      <c r="G48" s="90">
        <f>G45+G46+G47</f>
        <v>34460.1172315708</v>
      </c>
      <c r="H48" s="89">
        <f>F48+G48</f>
        <v>132309.88794662806</v>
      </c>
    </row>
    <row r="50" spans="1:8" ht="12.75">
      <c r="A50" s="94" t="s">
        <v>27</v>
      </c>
      <c r="B50" s="94"/>
      <c r="C50" s="94"/>
      <c r="D50" s="94"/>
      <c r="E50" s="94"/>
      <c r="F50" s="94"/>
      <c r="G50" s="95"/>
      <c r="H50" s="95"/>
    </row>
    <row r="51" spans="1:8" ht="12.75">
      <c r="A51" s="94"/>
      <c r="B51" s="94"/>
      <c r="C51" s="94"/>
      <c r="D51" s="94"/>
      <c r="E51" s="94"/>
      <c r="F51" s="94"/>
      <c r="G51" s="95"/>
      <c r="H51" s="95"/>
    </row>
  </sheetData>
  <mergeCells count="37">
    <mergeCell ref="I4:I6"/>
    <mergeCell ref="I20:I22"/>
    <mergeCell ref="H4:H6"/>
    <mergeCell ref="H34:H36"/>
    <mergeCell ref="I34:I36"/>
    <mergeCell ref="A23:A26"/>
    <mergeCell ref="F4:F6"/>
    <mergeCell ref="A7:A8"/>
    <mergeCell ref="A10:A12"/>
    <mergeCell ref="A4:A6"/>
    <mergeCell ref="B4:B6"/>
    <mergeCell ref="F20:F22"/>
    <mergeCell ref="C4:D4"/>
    <mergeCell ref="D42:D44"/>
    <mergeCell ref="E42:E44"/>
    <mergeCell ref="E4:E6"/>
    <mergeCell ref="F42:F44"/>
    <mergeCell ref="B34:B36"/>
    <mergeCell ref="E34:E36"/>
    <mergeCell ref="A2:I2"/>
    <mergeCell ref="H20:H22"/>
    <mergeCell ref="F34:F36"/>
    <mergeCell ref="A20:A22"/>
    <mergeCell ref="B20:B22"/>
    <mergeCell ref="C20:D20"/>
    <mergeCell ref="E20:E22"/>
    <mergeCell ref="C34:D34"/>
    <mergeCell ref="A50:H51"/>
    <mergeCell ref="G4:G6"/>
    <mergeCell ref="G20:G22"/>
    <mergeCell ref="G34:G36"/>
    <mergeCell ref="G42:G44"/>
    <mergeCell ref="H42:H44"/>
    <mergeCell ref="A37:A38"/>
    <mergeCell ref="A42:A44"/>
    <mergeCell ref="B42:C42"/>
    <mergeCell ref="A34:A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23</cp:lastModifiedBy>
  <cp:lastPrinted>2005-05-30T08:25:23Z</cp:lastPrinted>
  <dcterms:created xsi:type="dcterms:W3CDTF">1997-01-24T11:07:25Z</dcterms:created>
  <dcterms:modified xsi:type="dcterms:W3CDTF">2005-04-05T10:12:38Z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-1990604047</vt:i4>
  </property>
  <property fmtid="{D5CDD505-2E9C-101B-9397-08002B2CF9AE}" pid="3" name="_EmailSubject">
    <vt:lpwstr>KM-1-18/Vl-2005 Analýza vecnej a finančnej kvantifikácie prierezových pracovníkov vo väzbe na presun funkčných miest zo strany štátnej správy na obce za roky 2002 - 2004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  <property fmtid="{D5CDD505-2E9C-101B-9397-08002B2CF9AE}" pid="6" name="_PreviousAdHocReviewCycleID">
    <vt:i4>194161995</vt:i4>
  </property>
</Properties>
</file>