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82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<sst xmlns="http://schemas.openxmlformats.org/spreadsheetml/2006/main" count="589" uniqueCount="397">
  <si>
    <r>
      <t xml:space="preserve"> v Sk na ha</t>
    </r>
    <r>
      <rPr>
        <vertAlign val="superscript"/>
        <sz val="11"/>
        <rFont val="Times New Roman CE"/>
        <family val="1"/>
      </rPr>
      <t>-1</t>
    </r>
    <r>
      <rPr>
        <sz val="11"/>
        <rFont val="Times New Roman CE"/>
        <family val="1"/>
      </rPr>
      <t xml:space="preserve"> p.p. (pôda podľa LPIS)</t>
    </r>
  </si>
  <si>
    <t>Ukazovateľ</t>
  </si>
  <si>
    <t>Poľnohospodárska prvovýroba spolu</t>
  </si>
  <si>
    <t>Poľnohospodárske družstvá</t>
  </si>
  <si>
    <t>Obchodné spoločnosti</t>
  </si>
  <si>
    <t>V ý n o s y   s p o l u</t>
  </si>
  <si>
    <t>Tržby z predaja tovaru</t>
  </si>
  <si>
    <t>Výroba</t>
  </si>
  <si>
    <t xml:space="preserve"> - tržby z predaja vlast. výrobkov a služieb</t>
  </si>
  <si>
    <t>Pridaná hodnota</t>
  </si>
  <si>
    <t>Tržby z predaja dlhodob. majet. a materiálu</t>
  </si>
  <si>
    <t>Ostatné výnosy z hosp.činnosti</t>
  </si>
  <si>
    <t>z toho : priznané dotácie</t>
  </si>
  <si>
    <t>Tržby z predaja cenn. papierov a podielov</t>
  </si>
  <si>
    <t>Výnosy z finančného majetku</t>
  </si>
  <si>
    <t>Výnosové úroky</t>
  </si>
  <si>
    <t>Kurzové zisky</t>
  </si>
  <si>
    <t>Mimoriadne výnosy</t>
  </si>
  <si>
    <t>Náklady spolu</t>
  </si>
  <si>
    <t>Náklady na obstaranie tovaru</t>
  </si>
  <si>
    <t>Výrobná spotreba</t>
  </si>
  <si>
    <t xml:space="preserve"> - spotreba materiálu a energie</t>
  </si>
  <si>
    <t>Osobné náklady</t>
  </si>
  <si>
    <t xml:space="preserve"> - mzdové náklady</t>
  </si>
  <si>
    <t>Dane a poplatky</t>
  </si>
  <si>
    <t>Odpisy dlhodob. hmot. a nehmot. majetku</t>
  </si>
  <si>
    <t>Predané cenné papiere a podiely</t>
  </si>
  <si>
    <t>Nákladové úroky</t>
  </si>
  <si>
    <t>Kurzové straty</t>
  </si>
  <si>
    <t>Mimoriadne náklady</t>
  </si>
  <si>
    <t>Podpory spolu</t>
  </si>
  <si>
    <t>Podpory  neinvestičného charakteru</t>
  </si>
  <si>
    <t>Podpory  investičného charakteru</t>
  </si>
  <si>
    <t xml:space="preserve">Počet podnikov spolu </t>
  </si>
  <si>
    <t>Podiel ziskových podnikov</t>
  </si>
  <si>
    <t>Prameň: Informačné listy CD MP SR, VÚEPP</t>
  </si>
  <si>
    <t xml:space="preserve">Vypracoval: VÚEPP </t>
  </si>
  <si>
    <t>Index 08/07</t>
  </si>
  <si>
    <t>-</t>
  </si>
  <si>
    <t>Výsledok hospodárenia pred zdanením</t>
  </si>
  <si>
    <t>Tabuľka č. 1</t>
  </si>
  <si>
    <t xml:space="preserve">FINANČNÉ UKAZOVATELE  ZA POĽNOHOSPODÁRSKU PRVOVÝROBU </t>
  </si>
  <si>
    <r>
      <t xml:space="preserve">v Sk.ha </t>
    </r>
    <r>
      <rPr>
        <vertAlign val="superscript"/>
        <sz val="11"/>
        <rFont val="Times New Roman CE"/>
        <family val="1"/>
      </rPr>
      <t>-1</t>
    </r>
    <r>
      <rPr>
        <sz val="11"/>
        <rFont val="Times New Roman CE"/>
        <family val="1"/>
      </rPr>
      <t xml:space="preserve"> p. p.  (pôda podľa LPIS)</t>
    </r>
  </si>
  <si>
    <t>Tabuľka č. 2</t>
  </si>
  <si>
    <t xml:space="preserve">Obchodné spoločnosti </t>
  </si>
  <si>
    <t>Majetok celkom</t>
  </si>
  <si>
    <t>Pohľadávky za upísané vlastné imanie</t>
  </si>
  <si>
    <t>Neobežný majetok</t>
  </si>
  <si>
    <t xml:space="preserve"> - dlhodobý nehmotný majetok</t>
  </si>
  <si>
    <t xml:space="preserve"> - dlhodobý hmotný majetok</t>
  </si>
  <si>
    <t xml:space="preserve"> - dlhodobý finančný majetok</t>
  </si>
  <si>
    <t>Obežný majetok</t>
  </si>
  <si>
    <t xml:space="preserve"> - zásoby</t>
  </si>
  <si>
    <t xml:space="preserve"> - pohľadávky</t>
  </si>
  <si>
    <t xml:space="preserve"> - dlhodobé pohľadávky</t>
  </si>
  <si>
    <t xml:space="preserve"> - krátkodobé pohľadávky</t>
  </si>
  <si>
    <t>Finančné účty</t>
  </si>
  <si>
    <t>Vlastné imanie</t>
  </si>
  <si>
    <t xml:space="preserve"> - základné imanie</t>
  </si>
  <si>
    <t xml:space="preserve"> - kapitálové fondy</t>
  </si>
  <si>
    <t xml:space="preserve"> - fondy zo zisku</t>
  </si>
  <si>
    <t xml:space="preserve"> - výsledok hospodárenia minulých rokov</t>
  </si>
  <si>
    <t xml:space="preserve"> - výsledok hospodárenia za účt. obdobie</t>
  </si>
  <si>
    <t>Záväzky</t>
  </si>
  <si>
    <t xml:space="preserve"> - rezervy</t>
  </si>
  <si>
    <t xml:space="preserve"> - dlhodobé záväzky</t>
  </si>
  <si>
    <t xml:space="preserve"> - krátkodobé záväzky</t>
  </si>
  <si>
    <t xml:space="preserve"> - bankové úvery a výpomoci</t>
  </si>
  <si>
    <t xml:space="preserve">Obstarávanie dlh.hmot.majetku spolu    </t>
  </si>
  <si>
    <t xml:space="preserve"> - stavby</t>
  </si>
  <si>
    <t xml:space="preserve"> - samostatne hnut.veci a súbory hn.veci </t>
  </si>
  <si>
    <t xml:space="preserve"> - pest.celky trvalých porastov a pozemky</t>
  </si>
  <si>
    <t xml:space="preserve"> - základné stado a tažné zvieratá       </t>
  </si>
  <si>
    <t>Dlhodobý majetok podľa zdrojov obstarávania</t>
  </si>
  <si>
    <t xml:space="preserve">            </t>
  </si>
  <si>
    <t xml:space="preserve"> - vlastné zdroje                        </t>
  </si>
  <si>
    <t xml:space="preserve"> - úver                                  </t>
  </si>
  <si>
    <t xml:space="preserve"> - dotácie zo štátneho rozpočtu          </t>
  </si>
  <si>
    <t xml:space="preserve"> - zdroje zo zahraničia                  </t>
  </si>
  <si>
    <t xml:space="preserve"> - ostatné zdroje                        </t>
  </si>
  <si>
    <t xml:space="preserve">VÝVOJ ZBEROVÝCH PLÔCH, HEKTÁROVÝCH ÚROD A PRODUKCIE </t>
  </si>
  <si>
    <t>VYBRANÝCH PLODÍN V SR</t>
  </si>
  <si>
    <t>Tabuľka č.3</t>
  </si>
  <si>
    <t>Merná</t>
  </si>
  <si>
    <t>Skutočnosť</t>
  </si>
  <si>
    <t>Index</t>
  </si>
  <si>
    <t>jedn.</t>
  </si>
  <si>
    <t>2008/07</t>
  </si>
  <si>
    <t>Z b e r o v é   p l o c h y</t>
  </si>
  <si>
    <t>Obilniny spolu</t>
  </si>
  <si>
    <t>tis.ha</t>
  </si>
  <si>
    <t>z toho: pšenica</t>
  </si>
  <si>
    <t xml:space="preserve">           jačmeň</t>
  </si>
  <si>
    <t xml:space="preserve">           raž</t>
  </si>
  <si>
    <t xml:space="preserve">           ovos</t>
  </si>
  <si>
    <t xml:space="preserve">           kukurica</t>
  </si>
  <si>
    <t>Cukrová repa techn.</t>
  </si>
  <si>
    <t>Zemiaky</t>
  </si>
  <si>
    <t>Olejniny</t>
  </si>
  <si>
    <t>Vinohrady rodiace</t>
  </si>
  <si>
    <t>H e k t á r o v é    ú r o d y</t>
  </si>
  <si>
    <t>t/ha</t>
  </si>
  <si>
    <t>Muštové hrozno</t>
  </si>
  <si>
    <t>P r o d u k c i a</t>
  </si>
  <si>
    <t>tis.t</t>
  </si>
  <si>
    <t>Ovocie</t>
  </si>
  <si>
    <t>Zelenina</t>
  </si>
  <si>
    <t>Prameň: Definitívne údaje o úrode poľnohospodárskych plodín, ovocia a zeleniny v SR, ŠÚ SR</t>
  </si>
  <si>
    <t>Vypracoval: VÚEPP</t>
  </si>
  <si>
    <t>POČET HOSPODÁRSKYCH ZVIERAT A PRODUKCIA ŽIVOČÍŠNYCH                                                        VÝROBKOV V SR</t>
  </si>
  <si>
    <t xml:space="preserve">Tabuľka č. 4 </t>
  </si>
  <si>
    <t>Komodita</t>
  </si>
  <si>
    <t xml:space="preserve">Skutočnosť </t>
  </si>
  <si>
    <t>Rozdiel</t>
  </si>
  <si>
    <t>jednotka</t>
  </si>
  <si>
    <t>k 31.12.2002</t>
  </si>
  <si>
    <t>k 31.12.2003</t>
  </si>
  <si>
    <t>k 31.12.2004</t>
  </si>
  <si>
    <t>k 31.12.2005</t>
  </si>
  <si>
    <t>k 31.12.2006</t>
  </si>
  <si>
    <t>k 31.12.2007</t>
  </si>
  <si>
    <t>k 31.12.2008</t>
  </si>
  <si>
    <t>2008-2007</t>
  </si>
  <si>
    <t>2008/2007</t>
  </si>
  <si>
    <t xml:space="preserve"> Počet  hospodárskych zvierat</t>
  </si>
  <si>
    <t xml:space="preserve"> Hovädzí dobytok </t>
  </si>
  <si>
    <t>tis. ks</t>
  </si>
  <si>
    <t xml:space="preserve"> z toho:</t>
  </si>
  <si>
    <t>kravy</t>
  </si>
  <si>
    <t xml:space="preserve">z kráv: </t>
  </si>
  <si>
    <t>dojné</t>
  </si>
  <si>
    <t>ostatné</t>
  </si>
  <si>
    <t xml:space="preserve"> Ošípané spolu</t>
  </si>
  <si>
    <t>prasnice</t>
  </si>
  <si>
    <t xml:space="preserve"> Ovce spolu</t>
  </si>
  <si>
    <t>bahnice</t>
  </si>
  <si>
    <t xml:space="preserve"> Kozy</t>
  </si>
  <si>
    <t xml:space="preserve"> Hydina spolu</t>
  </si>
  <si>
    <t xml:space="preserve"> z toho: sliepky</t>
  </si>
  <si>
    <t xml:space="preserve"> Produkcia</t>
  </si>
  <si>
    <r>
      <t xml:space="preserve"> Jatočný HD spolu </t>
    </r>
    <r>
      <rPr>
        <vertAlign val="superscript"/>
        <sz val="11"/>
        <rFont val="Times New Roman CE"/>
        <family val="1"/>
      </rPr>
      <t>*)</t>
    </r>
  </si>
  <si>
    <t>t jat. hm.</t>
  </si>
  <si>
    <r>
      <t xml:space="preserve"> Jatočné ošípané </t>
    </r>
    <r>
      <rPr>
        <vertAlign val="superscript"/>
        <sz val="11"/>
        <rFont val="Times New Roman CE"/>
        <family val="1"/>
      </rPr>
      <t>*)</t>
    </r>
  </si>
  <si>
    <r>
      <t xml:space="preserve"> Jatočné ovce </t>
    </r>
    <r>
      <rPr>
        <vertAlign val="superscript"/>
        <sz val="11"/>
        <rFont val="Times New Roman CE"/>
        <family val="1"/>
      </rPr>
      <t>*)</t>
    </r>
  </si>
  <si>
    <r>
      <t xml:space="preserve"> Jatočné kozy </t>
    </r>
    <r>
      <rPr>
        <vertAlign val="superscript"/>
        <sz val="11"/>
        <rFont val="Times New Roman CE"/>
        <family val="1"/>
      </rPr>
      <t>*)</t>
    </r>
  </si>
  <si>
    <r>
      <t xml:space="preserve"> Jatočná hydina </t>
    </r>
    <r>
      <rPr>
        <vertAlign val="superscript"/>
        <sz val="11"/>
        <rFont val="Times New Roman CE"/>
        <family val="1"/>
      </rPr>
      <t>*)</t>
    </r>
  </si>
  <si>
    <t xml:space="preserve"> Mlieko kravské</t>
  </si>
  <si>
    <t>t</t>
  </si>
  <si>
    <t xml:space="preserve"> Vajcia slepačie</t>
  </si>
  <si>
    <t xml:space="preserve"> Ovčie mlieko</t>
  </si>
  <si>
    <t xml:space="preserve"> Vlna ovčia</t>
  </si>
  <si>
    <t>*) Hrubá domáca produkia = zabitia na bitúnkoch + odhad samozásobenia +/- zahraničný obchod</t>
  </si>
  <si>
    <t>Prameň: Súpis hospodárskych zvierat, strojov a zariadení v poľnohospodárstve ŠÚ SR,</t>
  </si>
  <si>
    <t>Živočíšna výroba a predaj výrobkov z prvovýroby ŠÚ SR</t>
  </si>
  <si>
    <t>Výkaz BM (MP SR) 1-12, Odhad samozásobenia, Colné riaditeľstvo SR</t>
  </si>
  <si>
    <t>ZÁKLADNÉ EKONOMICKÉ UKAZOVATELE, NÁKLADOVOSŤ VÝNOSOV A RENTABILITA VÝNOSOV</t>
  </si>
  <si>
    <t xml:space="preserve">za potravinársky priemysel podľa odborov </t>
  </si>
  <si>
    <t>v mil. Sk</t>
  </si>
  <si>
    <t>Tabuľka č.5</t>
  </si>
  <si>
    <t>Výsledok hospodárenia</t>
  </si>
  <si>
    <t>Výnosy</t>
  </si>
  <si>
    <t>Náklady</t>
  </si>
  <si>
    <t>Nákladovosť výnosov                       v Sk</t>
  </si>
  <si>
    <t>Rentabilita výnosov v %</t>
  </si>
  <si>
    <t>Odbor</t>
  </si>
  <si>
    <t>2007</t>
  </si>
  <si>
    <t>2008</t>
  </si>
  <si>
    <t>Rozdiel 08-07</t>
  </si>
  <si>
    <t xml:space="preserve">Mliekarenský </t>
  </si>
  <si>
    <t>Cukrovinkársko-pečivárenský s výrobou kávovín</t>
  </si>
  <si>
    <t xml:space="preserve">Hydinársky </t>
  </si>
  <si>
    <t xml:space="preserve">Mäsový </t>
  </si>
  <si>
    <t xml:space="preserve">Mlynársky </t>
  </si>
  <si>
    <t xml:space="preserve">Pekárensko-cukrárenský </t>
  </si>
  <si>
    <t xml:space="preserve">Konzervárenský </t>
  </si>
  <si>
    <t xml:space="preserve">Škrobárenský </t>
  </si>
  <si>
    <t xml:space="preserve">Liehovarnícky </t>
  </si>
  <si>
    <t xml:space="preserve">Mraziarenský </t>
  </si>
  <si>
    <t>Spracovania rýb</t>
  </si>
  <si>
    <t xml:space="preserve">Pivovarnícky a sladovnícky </t>
  </si>
  <si>
    <t>Výroby nealkoholických nápojov</t>
  </si>
  <si>
    <t xml:space="preserve">Tukový </t>
  </si>
  <si>
    <t xml:space="preserve">Vinársky </t>
  </si>
  <si>
    <t>Ostatné *</t>
  </si>
  <si>
    <t>Potravinársky priemysel</t>
  </si>
  <si>
    <t>Prameň: POTRAV (MP SR) 1-02, CD MP SR, VÚEPP</t>
  </si>
  <si>
    <t>Pozn.: * vrátane cukrovarníckeho priemyslu (z dôvodu ochrany individuálnych údajov sa údaje za tento odbor nezverejňujú samostatne)</t>
  </si>
  <si>
    <t xml:space="preserve">DLHODOBÝ NEHMOTNÝ A HMOTNÝ MAJETOK, TVORBA HRUBÉHO FIXNÉHO KAPITÁLU </t>
  </si>
  <si>
    <t xml:space="preserve">v mil. Sk bežné ceny </t>
  </si>
  <si>
    <t xml:space="preserve">            Tabuľka č. 6</t>
  </si>
  <si>
    <t xml:space="preserve">Poľnohospodárstvo a poľnohospodárske služby  </t>
  </si>
  <si>
    <t xml:space="preserve">Ukazovateľ </t>
  </si>
  <si>
    <t>Spolu</t>
  </si>
  <si>
    <t xml:space="preserve">z toho: financované zo zahraničných zdrojov </t>
  </si>
  <si>
    <r>
      <t>2007</t>
    </r>
    <r>
      <rPr>
        <vertAlign val="superscript"/>
        <sz val="12"/>
        <rFont val="Times New Roman CE"/>
        <family val="1"/>
      </rPr>
      <t>1)</t>
    </r>
  </si>
  <si>
    <r>
      <t>2008</t>
    </r>
    <r>
      <rPr>
        <vertAlign val="superscript"/>
        <sz val="12"/>
        <rFont val="Times New Roman CE"/>
        <family val="1"/>
      </rPr>
      <t>2)</t>
    </r>
  </si>
  <si>
    <r>
      <t>2005</t>
    </r>
    <r>
      <rPr>
        <vertAlign val="superscript"/>
        <sz val="12"/>
        <rFont val="Times New Roman CE"/>
        <family val="1"/>
      </rPr>
      <t>1)</t>
    </r>
  </si>
  <si>
    <r>
      <t>2006</t>
    </r>
    <r>
      <rPr>
        <vertAlign val="superscript"/>
        <sz val="12"/>
        <rFont val="Times New Roman CE"/>
        <family val="1"/>
      </rPr>
      <t>1)</t>
    </r>
  </si>
  <si>
    <r>
      <t>2007</t>
    </r>
    <r>
      <rPr>
        <vertAlign val="superscript"/>
        <sz val="12"/>
        <rFont val="Times New Roman CE"/>
        <family val="1"/>
      </rPr>
      <t>3)</t>
    </r>
  </si>
  <si>
    <t>Dlhodobý nehmotný a hmotný majetok *</t>
  </si>
  <si>
    <t>Oprávky k DNHM*</t>
  </si>
  <si>
    <t xml:space="preserve">THFK** </t>
  </si>
  <si>
    <t>z toho - budovy a stavby, vr. budov na býv.</t>
  </si>
  <si>
    <t xml:space="preserve">          - stroje a zariadenia</t>
  </si>
  <si>
    <t xml:space="preserve">          - dopravné prostriedky</t>
  </si>
  <si>
    <t xml:space="preserve">          - kultivované aktíva***</t>
  </si>
  <si>
    <t>Opotrebovanosť DNHM v %*</t>
  </si>
  <si>
    <t>Zostatková hodnota DNHM*</t>
  </si>
  <si>
    <t xml:space="preserve">Výroba potravín, nápojov a spracovanie tabaku </t>
  </si>
  <si>
    <t>THFK**</t>
  </si>
  <si>
    <t>Prameň: ŠÚ SR</t>
  </si>
  <si>
    <t xml:space="preserve">1) predbežné údaje </t>
  </si>
  <si>
    <t>2) odhad</t>
  </si>
  <si>
    <t>3) zo štvrťročných predbežných podkladov</t>
  </si>
  <si>
    <t xml:space="preserve">*) v obstarávacej cene za všetky podniky - za poľnohospodárstvo - kategória OKEČ 01; za potravinárstvo -kategória OKEČ DA  </t>
  </si>
  <si>
    <t>**) za všetky podniky - za poľnohospodárstvo - kategória OKEČ 01; za potravinárstvo -kategória OKEČ DA</t>
  </si>
  <si>
    <t>***) Kultivované aktíva - podľa nového Transmisijného programu, obsahuje - Chovné zvieratá (dojnice, ťažný dobytok) a pestovateľské trvalé porasty(podľa ESA 95- AN.1114)</t>
  </si>
  <si>
    <t>DNHM= Dlhodobý nehmotný a hmotný majetok</t>
  </si>
  <si>
    <t>THFK - Tvorba hrubého fixného kapitálu (investície)</t>
  </si>
  <si>
    <t>SPOTREBA VYBRANÝCH DRUHOV POTRAVÍN NA OBYVATEĽA V SR a EÚ</t>
  </si>
  <si>
    <t xml:space="preserve">(v kg za rok)                                                                                                                                                                    </t>
  </si>
  <si>
    <t>Tabuľka č. 7</t>
  </si>
  <si>
    <t>Druh potravín</t>
  </si>
  <si>
    <t>Odhad 2008</t>
  </si>
  <si>
    <t>Rozdiel SR 2008-07</t>
  </si>
  <si>
    <r>
      <t xml:space="preserve">ODP </t>
    </r>
    <r>
      <rPr>
        <vertAlign val="superscript"/>
        <sz val="11"/>
        <rFont val="Times New Roman CE"/>
        <family val="1"/>
      </rPr>
      <t>5)</t>
    </r>
  </si>
  <si>
    <t>Prípustný interval racionálnej spotreby</t>
  </si>
  <si>
    <t>Spotreba v EÚ v roku 2007</t>
  </si>
  <si>
    <r>
      <t>spotreby</t>
    </r>
    <r>
      <rPr>
        <vertAlign val="superscript"/>
        <sz val="11"/>
        <rFont val="Times New Roman CE"/>
        <family val="1"/>
      </rPr>
      <t>6)</t>
    </r>
  </si>
  <si>
    <t>priemer</t>
  </si>
  <si>
    <t>krajina s najvyššou spotrebou</t>
  </si>
  <si>
    <t>Mäso v hodnote na kosti</t>
  </si>
  <si>
    <t>60,9</t>
  </si>
  <si>
    <t>58,7</t>
  </si>
  <si>
    <t>59,7</t>
  </si>
  <si>
    <t>61,5</t>
  </si>
  <si>
    <t>60,1</t>
  </si>
  <si>
    <t>57,3</t>
  </si>
  <si>
    <t>51,6-63,0</t>
  </si>
  <si>
    <t xml:space="preserve"> - hovädzie,teľacie</t>
  </si>
  <si>
    <t>17,4</t>
  </si>
  <si>
    <t>Litva</t>
  </si>
  <si>
    <t xml:space="preserve"> - bravčové</t>
  </si>
  <si>
    <t>33,1</t>
  </si>
  <si>
    <t>31,8</t>
  </si>
  <si>
    <t>31,3</t>
  </si>
  <si>
    <t>32,3</t>
  </si>
  <si>
    <t>31,9</t>
  </si>
  <si>
    <t>22,2</t>
  </si>
  <si>
    <t>Španielsko</t>
  </si>
  <si>
    <t xml:space="preserve"> - hydina</t>
  </si>
  <si>
    <t>17,1</t>
  </si>
  <si>
    <t>18,5</t>
  </si>
  <si>
    <t>20,1</t>
  </si>
  <si>
    <t>20,7</t>
  </si>
  <si>
    <t>20,4</t>
  </si>
  <si>
    <t>15,0</t>
  </si>
  <si>
    <r>
      <t xml:space="preserve"> - ostatné </t>
    </r>
    <r>
      <rPr>
        <vertAlign val="superscript"/>
        <sz val="11"/>
        <rFont val="Times New Roman CE"/>
        <family val="1"/>
      </rPr>
      <t>1)</t>
    </r>
  </si>
  <si>
    <t>2,7</t>
  </si>
  <si>
    <t>Ryby</t>
  </si>
  <si>
    <t>4,3</t>
  </si>
  <si>
    <t>4,5</t>
  </si>
  <si>
    <t>4,4</t>
  </si>
  <si>
    <t>4,2</t>
  </si>
  <si>
    <t>6,0</t>
  </si>
  <si>
    <t>Portugalsko</t>
  </si>
  <si>
    <t>Mlieko a ml, výrobky</t>
  </si>
  <si>
    <t>160,2</t>
  </si>
  <si>
    <t>161,8</t>
  </si>
  <si>
    <t>166,2</t>
  </si>
  <si>
    <t>158,3</t>
  </si>
  <si>
    <t>153,3</t>
  </si>
  <si>
    <t>220,0</t>
  </si>
  <si>
    <t>206,0-240,0</t>
  </si>
  <si>
    <t xml:space="preserve"> - konz, mlieko</t>
  </si>
  <si>
    <t>71,5</t>
  </si>
  <si>
    <t>67,8</t>
  </si>
  <si>
    <t>67,1</t>
  </si>
  <si>
    <t>63,9</t>
  </si>
  <si>
    <t>59,1</t>
  </si>
  <si>
    <t>91,0</t>
  </si>
  <si>
    <t>Fínsko</t>
  </si>
  <si>
    <t xml:space="preserve"> - syry, tvarohy</t>
  </si>
  <si>
    <t>7,9</t>
  </si>
  <si>
    <t>8,3</t>
  </si>
  <si>
    <t>9,0</t>
  </si>
  <si>
    <t>9,3</t>
  </si>
  <si>
    <t>8,2</t>
  </si>
  <si>
    <t>10,1</t>
  </si>
  <si>
    <t>16,5 syry</t>
  </si>
  <si>
    <t xml:space="preserve">Vajcia (ks) </t>
  </si>
  <si>
    <t>210,0</t>
  </si>
  <si>
    <t>212,0</t>
  </si>
  <si>
    <t>214,0</t>
  </si>
  <si>
    <t>219,0</t>
  </si>
  <si>
    <t>200,0</t>
  </si>
  <si>
    <t>201,0</t>
  </si>
  <si>
    <t>Tuky spolu</t>
  </si>
  <si>
    <t>23,9</t>
  </si>
  <si>
    <t>24,3</t>
  </si>
  <si>
    <t>25,2</t>
  </si>
  <si>
    <t>24,6</t>
  </si>
  <si>
    <t>23,3</t>
  </si>
  <si>
    <t>22,0</t>
  </si>
  <si>
    <t>19,8-23,1</t>
  </si>
  <si>
    <t xml:space="preserve"> - maslo</t>
  </si>
  <si>
    <t>3,0</t>
  </si>
  <si>
    <t>2,8</t>
  </si>
  <si>
    <t>2,2</t>
  </si>
  <si>
    <t>2,0</t>
  </si>
  <si>
    <t xml:space="preserve"> - bravč, masť</t>
  </si>
  <si>
    <t>3,3</t>
  </si>
  <si>
    <t>3,2</t>
  </si>
  <si>
    <t>3,4</t>
  </si>
  <si>
    <r>
      <t xml:space="preserve"> - JRTO </t>
    </r>
    <r>
      <rPr>
        <vertAlign val="superscript"/>
        <sz val="11"/>
        <rFont val="Times New Roman CE"/>
        <family val="1"/>
      </rPr>
      <t>2)</t>
    </r>
  </si>
  <si>
    <t>17,8</t>
  </si>
  <si>
    <t>18,4</t>
  </si>
  <si>
    <t>18,9</t>
  </si>
  <si>
    <t>16,2</t>
  </si>
  <si>
    <t>Grécko</t>
  </si>
  <si>
    <t xml:space="preserve">Cukor </t>
  </si>
  <si>
    <t>31,5</t>
  </si>
  <si>
    <t>26,6</t>
  </si>
  <si>
    <t>27,6</t>
  </si>
  <si>
    <t>30,2</t>
  </si>
  <si>
    <t>30,9</t>
  </si>
  <si>
    <t>Estónsko</t>
  </si>
  <si>
    <t>Obilniny v hodn, múky</t>
  </si>
  <si>
    <t>98,5</t>
  </si>
  <si>
    <t>95,1</t>
  </si>
  <si>
    <t>94,8</t>
  </si>
  <si>
    <t>95,9</t>
  </si>
  <si>
    <t>92,8</t>
  </si>
  <si>
    <t>94,0-103,0</t>
  </si>
  <si>
    <t>89,4</t>
  </si>
  <si>
    <t>68,1</t>
  </si>
  <si>
    <t>64,3</t>
  </si>
  <si>
    <t>74,8</t>
  </si>
  <si>
    <t>66,3</t>
  </si>
  <si>
    <t>64,2</t>
  </si>
  <si>
    <t>80,6</t>
  </si>
  <si>
    <t>76,3-84,9</t>
  </si>
  <si>
    <t>Írsko</t>
  </si>
  <si>
    <t>Strukoviny</t>
  </si>
  <si>
    <t>1,9</t>
  </si>
  <si>
    <t>1,6</t>
  </si>
  <si>
    <t>2,6</t>
  </si>
  <si>
    <t>2,1-3,2</t>
  </si>
  <si>
    <r>
      <t xml:space="preserve">Zelenina </t>
    </r>
    <r>
      <rPr>
        <vertAlign val="superscript"/>
        <sz val="11"/>
        <rFont val="Times New Roman CE"/>
        <family val="1"/>
      </rPr>
      <t>3)</t>
    </r>
  </si>
  <si>
    <t>94,2</t>
  </si>
  <si>
    <t>80,5</t>
  </si>
  <si>
    <t>77,3</t>
  </si>
  <si>
    <t>80,9</t>
  </si>
  <si>
    <t>89,9</t>
  </si>
  <si>
    <t>127,9</t>
  </si>
  <si>
    <t>116,9-138,9</t>
  </si>
  <si>
    <r>
      <t xml:space="preserve">Ovocie </t>
    </r>
    <r>
      <rPr>
        <vertAlign val="superscript"/>
        <sz val="11"/>
        <rFont val="Times New Roman CE"/>
        <family val="1"/>
      </rPr>
      <t>4)</t>
    </r>
  </si>
  <si>
    <t>56,8</t>
  </si>
  <si>
    <t>51,3</t>
  </si>
  <si>
    <t>49,7</t>
  </si>
  <si>
    <t>52,6</t>
  </si>
  <si>
    <t>96,7</t>
  </si>
  <si>
    <t>86,7-106,7</t>
  </si>
  <si>
    <t>Hroznové víno (litre)</t>
  </si>
  <si>
    <t>10,8</t>
  </si>
  <si>
    <t>11,3</t>
  </si>
  <si>
    <t>11,7</t>
  </si>
  <si>
    <t>10,3</t>
  </si>
  <si>
    <t xml:space="preserve">Prameň: Spotreba potravín, ŠÚ SR, Eurostat </t>
  </si>
  <si>
    <r>
      <t xml:space="preserve">2) </t>
    </r>
    <r>
      <rPr>
        <sz val="10"/>
        <rFont val="Times New Roman CE"/>
        <family val="1"/>
      </rPr>
      <t>jedlé rastlinné tuky a oleje</t>
    </r>
  </si>
  <si>
    <r>
      <t>3)</t>
    </r>
    <r>
      <rPr>
        <sz val="10"/>
        <rFont val="Times New Roman CE"/>
        <family val="1"/>
      </rPr>
      <t xml:space="preserve"> zelenina a zeleninové výrobky v hodnote čerstvej</t>
    </r>
  </si>
  <si>
    <r>
      <t>4)</t>
    </r>
    <r>
      <rPr>
        <sz val="10"/>
        <rFont val="Times New Roman CE"/>
        <family val="1"/>
      </rPr>
      <t xml:space="preserve"> ovocie a ovoc. výr. spolu v hod. čerst. sú bez spotreby orechov</t>
    </r>
  </si>
  <si>
    <r>
      <t>5)</t>
    </r>
    <r>
      <rPr>
        <sz val="10"/>
        <rFont val="Times New Roman CE"/>
        <family val="1"/>
      </rPr>
      <t xml:space="preserve"> ODP = odporúč, dávka potravín; ODP a Prípustný interval racionálnej spotreby </t>
    </r>
  </si>
  <si>
    <t xml:space="preserve">EKONOMICKÉ UKAZOVATELE ZA POĽNOHOSPODÁRSKU PRVOVÝROBU </t>
  </si>
  <si>
    <r>
      <t xml:space="preserve">Ukazovateľ </t>
    </r>
    <r>
      <rPr>
        <sz val="10"/>
        <rFont val="Times New Roman"/>
        <family val="1"/>
      </rPr>
      <t>(v reálnych hodnotách, očistené od inflácie)</t>
    </r>
  </si>
  <si>
    <t>Slovensko</t>
  </si>
  <si>
    <t>Poľsko</t>
  </si>
  <si>
    <t>Rakúsko</t>
  </si>
  <si>
    <t>Poľnohospodárska produkcia spolu</t>
  </si>
  <si>
    <t>Rastlinná výroba</t>
  </si>
  <si>
    <t>Živočíšna výroba</t>
  </si>
  <si>
    <t>Medzispotreba</t>
  </si>
  <si>
    <t>Hrubá pridaná hodnota</t>
  </si>
  <si>
    <t>Ostatné prevádzkové podpory</t>
  </si>
  <si>
    <t>Príjem z faktorov (1)</t>
  </si>
  <si>
    <t>Pracovníci v poľnohospodárstve (2)</t>
  </si>
  <si>
    <t>Indikátor A (1)/(2)</t>
  </si>
  <si>
    <t>Indikátor A (rok 2000 = 100)</t>
  </si>
  <si>
    <t>Česko</t>
  </si>
  <si>
    <t>Nemecko</t>
  </si>
  <si>
    <t>Maďarsko</t>
  </si>
  <si>
    <t>Prameň: Eurostat (Statistics in Focus 24/2008, 18/2009)</t>
  </si>
  <si>
    <t>9,8 (7,8 syry)</t>
  </si>
  <si>
    <t>Tabuľka č. 8</t>
  </si>
  <si>
    <t xml:space="preserve">VYBRANÉ UKAZOVATELE POĽNOHOSPODÁRSKYCH EKONOMICKÝCH ÚČTOV </t>
  </si>
  <si>
    <r>
      <t>Slovenska a krajín stredoeurópskeho regiónu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>(medziročné zmeny v %)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</t>
    </r>
  </si>
  <si>
    <r>
      <t xml:space="preserve">1) </t>
    </r>
    <r>
      <rPr>
        <sz val="10"/>
        <rFont val="Times New Roman CE"/>
        <family val="1"/>
      </rPr>
      <t>baranie, kozie a konské mäso, zverina, králiky a ostatné drobné zvieratá</t>
    </r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</si>
</sst>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__"/>
    <numFmt numFmtId="166" formatCode="#,##0.0_)"/>
    <numFmt numFmtId="167" formatCode="#,##0_)"/>
    <numFmt numFmtId="168" formatCode="0.0000"/>
    <numFmt numFmtId="169" formatCode="#,##0___)"/>
    <numFmt numFmtId="170" formatCode="0.0_)"/>
    <numFmt numFmtId="171" formatCode="0.0_)__"/>
    <numFmt numFmtId="172" formatCode="#,##0.0"/>
    <numFmt numFmtId="173" formatCode="0__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</numFmts>
  <fonts count="21">
    <font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vertAlign val="superscript"/>
      <sz val="11"/>
      <name val="Times New Roman CE"/>
      <family val="1"/>
    </font>
    <font>
      <sz val="10"/>
      <name val="Times New Roman CE"/>
      <family val="1"/>
    </font>
    <font>
      <sz val="12"/>
      <name val="Times New Roman CE"/>
      <family val="0"/>
    </font>
    <font>
      <b/>
      <i/>
      <sz val="11"/>
      <name val="Times New Roman CE"/>
      <family val="1"/>
    </font>
    <font>
      <sz val="11"/>
      <color indexed="8"/>
      <name val="Times New Roman CE"/>
      <family val="1"/>
    </font>
    <font>
      <sz val="11"/>
      <name val="Arial CE"/>
      <family val="0"/>
    </font>
    <font>
      <sz val="10"/>
      <name val="MS Sans Serif"/>
      <family val="0"/>
    </font>
    <font>
      <sz val="11"/>
      <color indexed="10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vertAlign val="superscript"/>
      <sz val="12"/>
      <name val="Times New Roman CE"/>
      <family val="1"/>
    </font>
    <font>
      <sz val="11"/>
      <color indexed="12"/>
      <name val="Times New Roman CE"/>
      <family val="1"/>
    </font>
    <font>
      <vertAlign val="superscript"/>
      <sz val="10"/>
      <name val="Times New Roman CE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double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0" fontId="1" fillId="0" borderId="0" xfId="21" applyFont="1">
      <alignment/>
      <protection/>
    </xf>
    <xf numFmtId="0" fontId="2" fillId="0" borderId="0" xfId="21" applyFont="1">
      <alignment/>
      <protection/>
    </xf>
    <xf numFmtId="0" fontId="2" fillId="0" borderId="0" xfId="21" applyFont="1" applyAlignment="1">
      <alignment horizontal="left"/>
      <protection/>
    </xf>
    <xf numFmtId="0" fontId="2" fillId="0" borderId="1" xfId="24" applyFont="1" applyBorder="1" applyAlignment="1">
      <alignment horizontal="centerContinuous" vertical="center"/>
      <protection/>
    </xf>
    <xf numFmtId="0" fontId="2" fillId="0" borderId="2" xfId="24" applyFont="1" applyBorder="1" applyAlignment="1">
      <alignment horizontal="centerContinuous" vertical="center"/>
      <protection/>
    </xf>
    <xf numFmtId="2" fontId="2" fillId="0" borderId="2" xfId="24" applyNumberFormat="1" applyFont="1" applyBorder="1" applyAlignment="1">
      <alignment horizontal="centerContinuous" vertical="center" wrapText="1"/>
      <protection/>
    </xf>
    <xf numFmtId="0" fontId="2" fillId="0" borderId="3" xfId="24" applyFont="1" applyBorder="1" applyAlignment="1">
      <alignment vertical="center"/>
      <protection/>
    </xf>
    <xf numFmtId="3" fontId="2" fillId="0" borderId="4" xfId="24" applyNumberFormat="1" applyFont="1" applyBorder="1" applyAlignment="1">
      <alignment vertical="center"/>
      <protection/>
    </xf>
    <xf numFmtId="3" fontId="2" fillId="0" borderId="5" xfId="24" applyNumberFormat="1" applyFont="1" applyBorder="1" applyAlignment="1">
      <alignment vertical="center"/>
      <protection/>
    </xf>
    <xf numFmtId="3" fontId="2" fillId="0" borderId="6" xfId="24" applyNumberFormat="1" applyFont="1" applyBorder="1" applyAlignment="1">
      <alignment vertical="center"/>
      <protection/>
    </xf>
    <xf numFmtId="0" fontId="2" fillId="0" borderId="3" xfId="24" applyFont="1" applyFill="1" applyBorder="1" applyAlignment="1">
      <alignment vertical="center"/>
      <protection/>
    </xf>
    <xf numFmtId="0" fontId="4" fillId="0" borderId="0" xfId="21" applyFont="1">
      <alignment/>
      <protection/>
    </xf>
    <xf numFmtId="0" fontId="2" fillId="0" borderId="7" xfId="24" applyFont="1" applyBorder="1" applyAlignment="1">
      <alignment vertical="center"/>
      <protection/>
    </xf>
    <xf numFmtId="3" fontId="2" fillId="0" borderId="8" xfId="24" applyNumberFormat="1" applyFont="1" applyBorder="1" applyAlignment="1">
      <alignment vertical="center"/>
      <protection/>
    </xf>
    <xf numFmtId="3" fontId="2" fillId="0" borderId="9" xfId="24" applyNumberFormat="1" applyFont="1" applyBorder="1" applyAlignment="1">
      <alignment vertical="center"/>
      <protection/>
    </xf>
    <xf numFmtId="0" fontId="4" fillId="0" borderId="0" xfId="24" applyFont="1">
      <alignment/>
      <protection/>
    </xf>
    <xf numFmtId="2" fontId="2" fillId="0" borderId="5" xfId="24" applyNumberFormat="1" applyFont="1" applyBorder="1" applyAlignment="1">
      <alignment vertical="center"/>
      <protection/>
    </xf>
    <xf numFmtId="2" fontId="2" fillId="0" borderId="0" xfId="21" applyNumberFormat="1" applyFont="1">
      <alignment/>
      <protection/>
    </xf>
    <xf numFmtId="2" fontId="2" fillId="0" borderId="9" xfId="24" applyNumberFormat="1" applyFont="1" applyBorder="1" applyAlignment="1">
      <alignment horizontal="center" vertical="center"/>
      <protection/>
    </xf>
    <xf numFmtId="2" fontId="2" fillId="0" borderId="0" xfId="21" applyNumberFormat="1" applyFont="1" applyAlignment="1">
      <alignment horizontal="right"/>
      <protection/>
    </xf>
    <xf numFmtId="2" fontId="2" fillId="0" borderId="10" xfId="24" applyNumberFormat="1" applyFont="1" applyBorder="1" applyAlignment="1">
      <alignment vertical="center"/>
      <protection/>
    </xf>
    <xf numFmtId="2" fontId="2" fillId="0" borderId="11" xfId="24" applyNumberFormat="1" applyFont="1" applyBorder="1" applyAlignment="1">
      <alignment horizontal="centerContinuous" vertical="center" wrapText="1"/>
      <protection/>
    </xf>
    <xf numFmtId="3" fontId="2" fillId="0" borderId="12" xfId="24" applyNumberFormat="1" applyFont="1" applyBorder="1" applyAlignment="1">
      <alignment vertical="center"/>
      <protection/>
    </xf>
    <xf numFmtId="2" fontId="2" fillId="0" borderId="9" xfId="24" applyNumberFormat="1" applyFont="1" applyBorder="1" applyAlignment="1">
      <alignment vertical="center"/>
      <protection/>
    </xf>
    <xf numFmtId="2" fontId="2" fillId="0" borderId="13" xfId="24" applyNumberFormat="1" applyFont="1" applyBorder="1" applyAlignment="1">
      <alignment vertical="center"/>
      <protection/>
    </xf>
    <xf numFmtId="0" fontId="1" fillId="0" borderId="0" xfId="25" applyFont="1" applyAlignment="1">
      <alignment vertical="center"/>
      <protection/>
    </xf>
    <xf numFmtId="0" fontId="2" fillId="0" borderId="0" xfId="25" applyFont="1">
      <alignment/>
      <protection/>
    </xf>
    <xf numFmtId="2" fontId="2" fillId="0" borderId="0" xfId="25" applyNumberFormat="1" applyFont="1">
      <alignment/>
      <protection/>
    </xf>
    <xf numFmtId="0" fontId="2" fillId="0" borderId="0" xfId="22" applyFont="1">
      <alignment/>
      <protection/>
    </xf>
    <xf numFmtId="2" fontId="2" fillId="0" borderId="0" xfId="25" applyNumberFormat="1" applyFont="1" applyAlignment="1">
      <alignment horizontal="right"/>
      <protection/>
    </xf>
    <xf numFmtId="0" fontId="2" fillId="0" borderId="14" xfId="24" applyFont="1" applyBorder="1" applyAlignment="1">
      <alignment horizontal="centerContinuous" vertical="center"/>
      <protection/>
    </xf>
    <xf numFmtId="0" fontId="2" fillId="0" borderId="15" xfId="24" applyFont="1" applyBorder="1" applyAlignment="1">
      <alignment horizontal="centerContinuous" vertical="center"/>
      <protection/>
    </xf>
    <xf numFmtId="2" fontId="2" fillId="0" borderId="16" xfId="24" applyNumberFormat="1" applyFont="1" applyBorder="1" applyAlignment="1">
      <alignment horizontal="centerContinuous" vertical="center"/>
      <protection/>
    </xf>
    <xf numFmtId="0" fontId="2" fillId="0" borderId="17" xfId="24" applyFont="1" applyBorder="1" applyAlignment="1">
      <alignment horizontal="centerContinuous" vertical="center"/>
      <protection/>
    </xf>
    <xf numFmtId="2" fontId="2" fillId="0" borderId="18" xfId="24" applyNumberFormat="1" applyFont="1" applyBorder="1" applyAlignment="1">
      <alignment horizontal="centerContinuous" vertical="center"/>
      <protection/>
    </xf>
    <xf numFmtId="2" fontId="2" fillId="0" borderId="15" xfId="24" applyNumberFormat="1" applyFont="1" applyBorder="1" applyAlignment="1">
      <alignment horizontal="centerContinuous" vertical="center"/>
      <protection/>
    </xf>
    <xf numFmtId="0" fontId="2" fillId="0" borderId="19" xfId="24" applyFont="1" applyBorder="1" applyAlignment="1">
      <alignment horizontal="centerContinuous" vertical="center"/>
      <protection/>
    </xf>
    <xf numFmtId="2" fontId="2" fillId="0" borderId="20" xfId="24" applyNumberFormat="1" applyFont="1" applyBorder="1" applyAlignment="1">
      <alignment horizontal="centerContinuous" vertical="center" wrapText="1"/>
      <protection/>
    </xf>
    <xf numFmtId="2" fontId="2" fillId="0" borderId="21" xfId="24" applyNumberFormat="1" applyFont="1" applyBorder="1" applyAlignment="1">
      <alignment horizontal="centerContinuous" vertical="center" wrapText="1"/>
      <protection/>
    </xf>
    <xf numFmtId="0" fontId="2" fillId="0" borderId="22" xfId="25" applyFont="1" applyBorder="1">
      <alignment/>
      <protection/>
    </xf>
    <xf numFmtId="3" fontId="2" fillId="0" borderId="23" xfId="25" applyNumberFormat="1" applyFont="1" applyBorder="1">
      <alignment/>
      <protection/>
    </xf>
    <xf numFmtId="3" fontId="2" fillId="0" borderId="24" xfId="25" applyNumberFormat="1" applyFont="1" applyBorder="1">
      <alignment/>
      <protection/>
    </xf>
    <xf numFmtId="2" fontId="2" fillId="0" borderId="24" xfId="25" applyNumberFormat="1" applyFont="1" applyBorder="1">
      <alignment/>
      <protection/>
    </xf>
    <xf numFmtId="2" fontId="2" fillId="0" borderId="25" xfId="25" applyNumberFormat="1" applyFont="1" applyBorder="1">
      <alignment/>
      <protection/>
    </xf>
    <xf numFmtId="0" fontId="6" fillId="0" borderId="0" xfId="25" applyFont="1">
      <alignment/>
      <protection/>
    </xf>
    <xf numFmtId="3" fontId="2" fillId="0" borderId="6" xfId="25" applyNumberFormat="1" applyFont="1" applyBorder="1">
      <alignment/>
      <protection/>
    </xf>
    <xf numFmtId="3" fontId="2" fillId="0" borderId="5" xfId="25" applyNumberFormat="1" applyFont="1" applyBorder="1">
      <alignment/>
      <protection/>
    </xf>
    <xf numFmtId="2" fontId="2" fillId="0" borderId="5" xfId="25" applyNumberFormat="1" applyFont="1" applyBorder="1">
      <alignment/>
      <protection/>
    </xf>
    <xf numFmtId="2" fontId="2" fillId="0" borderId="10" xfId="25" applyNumberFormat="1" applyFont="1" applyBorder="1">
      <alignment/>
      <protection/>
    </xf>
    <xf numFmtId="0" fontId="2" fillId="0" borderId="0" xfId="22" applyFont="1" applyBorder="1">
      <alignment/>
      <protection/>
    </xf>
    <xf numFmtId="0" fontId="2" fillId="0" borderId="0" xfId="25" applyFont="1" applyBorder="1">
      <alignment/>
      <protection/>
    </xf>
    <xf numFmtId="0" fontId="6" fillId="0" borderId="0" xfId="25" applyFont="1" applyBorder="1">
      <alignment/>
      <protection/>
    </xf>
    <xf numFmtId="0" fontId="2" fillId="0" borderId="26" xfId="25" applyFont="1" applyBorder="1">
      <alignment/>
      <protection/>
    </xf>
    <xf numFmtId="3" fontId="2" fillId="0" borderId="12" xfId="25" applyNumberFormat="1" applyFont="1" applyBorder="1">
      <alignment/>
      <protection/>
    </xf>
    <xf numFmtId="3" fontId="2" fillId="0" borderId="9" xfId="25" applyNumberFormat="1" applyFont="1" applyBorder="1">
      <alignment/>
      <protection/>
    </xf>
    <xf numFmtId="2" fontId="2" fillId="0" borderId="9" xfId="25" applyNumberFormat="1" applyFont="1" applyBorder="1">
      <alignment/>
      <protection/>
    </xf>
    <xf numFmtId="2" fontId="2" fillId="0" borderId="13" xfId="25" applyNumberFormat="1" applyFont="1" applyBorder="1">
      <alignment/>
      <protection/>
    </xf>
    <xf numFmtId="0" fontId="4" fillId="0" borderId="0" xfId="25" applyFont="1" applyAlignment="1">
      <alignment/>
      <protection/>
    </xf>
    <xf numFmtId="0" fontId="4" fillId="0" borderId="0" xfId="25" applyFont="1" applyAlignment="1">
      <alignment horizontal="left"/>
      <protection/>
    </xf>
    <xf numFmtId="2" fontId="4" fillId="0" borderId="0" xfId="25" applyNumberFormat="1" applyFont="1" applyAlignment="1">
      <alignment horizontal="left"/>
      <protection/>
    </xf>
    <xf numFmtId="0" fontId="4" fillId="0" borderId="0" xfId="22" applyFont="1">
      <alignment/>
      <protection/>
    </xf>
    <xf numFmtId="0" fontId="4" fillId="0" borderId="0" xfId="25" applyFont="1">
      <alignment/>
      <protection/>
    </xf>
    <xf numFmtId="2" fontId="4" fillId="0" borderId="0" xfId="25" applyNumberFormat="1" applyFont="1">
      <alignment/>
      <protection/>
    </xf>
    <xf numFmtId="164" fontId="2" fillId="0" borderId="0" xfId="25" applyNumberFormat="1" applyFont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center"/>
    </xf>
    <xf numFmtId="165" fontId="2" fillId="0" borderId="34" xfId="0" applyNumberFormat="1" applyFont="1" applyBorder="1" applyAlignment="1">
      <alignment/>
    </xf>
    <xf numFmtId="165" fontId="7" fillId="0" borderId="34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165" fontId="2" fillId="0" borderId="34" xfId="0" applyNumberFormat="1" applyFont="1" applyFill="1" applyBorder="1" applyAlignment="1">
      <alignment/>
    </xf>
    <xf numFmtId="165" fontId="7" fillId="0" borderId="34" xfId="0" applyNumberFormat="1" applyFont="1" applyFill="1" applyBorder="1" applyAlignment="1">
      <alignment/>
    </xf>
    <xf numFmtId="0" fontId="7" fillId="0" borderId="35" xfId="0" applyFont="1" applyBorder="1" applyAlignment="1">
      <alignment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165" fontId="2" fillId="0" borderId="37" xfId="0" applyNumberFormat="1" applyFont="1" applyBorder="1" applyAlignment="1">
      <alignment horizontal="left"/>
    </xf>
    <xf numFmtId="0" fontId="8" fillId="0" borderId="37" xfId="0" applyFont="1" applyBorder="1" applyAlignment="1">
      <alignment/>
    </xf>
    <xf numFmtId="165" fontId="7" fillId="0" borderId="37" xfId="0" applyNumberFormat="1" applyFont="1" applyBorder="1" applyAlignment="1">
      <alignment/>
    </xf>
    <xf numFmtId="165" fontId="7" fillId="0" borderId="38" xfId="0" applyNumberFormat="1" applyFont="1" applyBorder="1" applyAlignment="1">
      <alignment horizontal="left"/>
    </xf>
    <xf numFmtId="165" fontId="2" fillId="0" borderId="39" xfId="0" applyNumberFormat="1" applyFont="1" applyBorder="1" applyAlignment="1">
      <alignment/>
    </xf>
    <xf numFmtId="165" fontId="7" fillId="0" borderId="39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165" fontId="2" fillId="0" borderId="37" xfId="0" applyNumberFormat="1" applyFont="1" applyBorder="1" applyAlignment="1">
      <alignment/>
    </xf>
    <xf numFmtId="165" fontId="7" fillId="0" borderId="38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165" fontId="2" fillId="0" borderId="40" xfId="0" applyNumberFormat="1" applyFont="1" applyBorder="1" applyAlignment="1">
      <alignment/>
    </xf>
    <xf numFmtId="165" fontId="7" fillId="0" borderId="40" xfId="0" applyNumberFormat="1" applyFont="1" applyBorder="1" applyAlignment="1">
      <alignment/>
    </xf>
    <xf numFmtId="165" fontId="7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 quotePrefix="1">
      <alignment horizontal="left" vertical="center"/>
    </xf>
    <xf numFmtId="0" fontId="1" fillId="0" borderId="0" xfId="0" applyFont="1" applyBorder="1" applyAlignment="1" quotePrefix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right" vertical="center"/>
    </xf>
    <xf numFmtId="0" fontId="2" fillId="0" borderId="41" xfId="0" applyFont="1" applyBorder="1" applyAlignment="1">
      <alignment horizontal="centerContinuous"/>
    </xf>
    <xf numFmtId="0" fontId="2" fillId="0" borderId="42" xfId="0" applyFont="1" applyBorder="1" applyAlignment="1" quotePrefix="1">
      <alignment horizontal="centerContinuous"/>
    </xf>
    <xf numFmtId="0" fontId="2" fillId="0" borderId="43" xfId="0" applyFont="1" applyBorder="1" applyAlignment="1" quotePrefix="1">
      <alignment horizontal="centerContinuous"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 quotePrefix="1">
      <alignment horizontal="centerContinuous" vertical="center"/>
    </xf>
    <xf numFmtId="0" fontId="2" fillId="0" borderId="45" xfId="0" applyFont="1" applyBorder="1" applyAlignment="1" quotePrefix="1">
      <alignment horizontal="centerContinuous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48" xfId="0" applyFont="1" applyBorder="1" applyAlignment="1">
      <alignment horizontal="centerContinuous" vertical="center"/>
    </xf>
    <xf numFmtId="0" fontId="2" fillId="0" borderId="1" xfId="0" applyFont="1" applyBorder="1" applyAlignment="1" quotePrefix="1">
      <alignment horizontal="center" vertical="center"/>
    </xf>
    <xf numFmtId="164" fontId="2" fillId="0" borderId="1" xfId="0" applyNumberFormat="1" applyFont="1" applyBorder="1" applyAlignment="1" quotePrefix="1">
      <alignment horizontal="center" vertical="center"/>
    </xf>
    <xf numFmtId="164" fontId="2" fillId="0" borderId="1" xfId="0" applyNumberFormat="1" applyFont="1" applyFill="1" applyBorder="1" applyAlignment="1" quotePrefix="1">
      <alignment horizontal="center" vertical="center"/>
    </xf>
    <xf numFmtId="49" fontId="2" fillId="0" borderId="49" xfId="0" applyNumberFormat="1" applyFont="1" applyFill="1" applyBorder="1" applyAlignment="1" quotePrefix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164" fontId="2" fillId="0" borderId="50" xfId="0" applyNumberFormat="1" applyFont="1" applyBorder="1" applyAlignment="1" quotePrefix="1">
      <alignment horizontal="center" vertical="center"/>
    </xf>
    <xf numFmtId="164" fontId="2" fillId="0" borderId="51" xfId="0" applyNumberFormat="1" applyFont="1" applyBorder="1" applyAlignment="1" quotePrefix="1">
      <alignment horizontal="center" vertical="center"/>
    </xf>
    <xf numFmtId="0" fontId="2" fillId="0" borderId="22" xfId="0" applyFont="1" applyBorder="1" applyAlignment="1" quotePrefix="1">
      <alignment horizontal="left" vertical="center"/>
    </xf>
    <xf numFmtId="0" fontId="2" fillId="0" borderId="0" xfId="0" applyFont="1" applyBorder="1" applyAlignment="1" quotePrefix="1">
      <alignment horizontal="left" vertical="center"/>
    </xf>
    <xf numFmtId="0" fontId="2" fillId="0" borderId="52" xfId="0" applyFont="1" applyBorder="1" applyAlignment="1" quotePrefix="1">
      <alignment horizontal="left" vertical="center"/>
    </xf>
    <xf numFmtId="0" fontId="2" fillId="0" borderId="4" xfId="0" applyFont="1" applyBorder="1" applyAlignment="1">
      <alignment horizontal="center" vertical="center"/>
    </xf>
    <xf numFmtId="166" fontId="2" fillId="0" borderId="4" xfId="23" applyNumberFormat="1" applyFont="1" applyFill="1" applyBorder="1" applyAlignment="1">
      <alignment horizontal="right" vertical="center"/>
      <protection/>
    </xf>
    <xf numFmtId="166" fontId="2" fillId="0" borderId="53" xfId="23" applyNumberFormat="1" applyFont="1" applyFill="1" applyBorder="1" applyAlignment="1">
      <alignment horizontal="right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" vertical="center"/>
    </xf>
    <xf numFmtId="164" fontId="2" fillId="0" borderId="37" xfId="0" applyNumberFormat="1" applyFont="1" applyFill="1" applyBorder="1" applyAlignment="1" quotePrefix="1">
      <alignment horizontal="center" vertical="center"/>
    </xf>
    <xf numFmtId="164" fontId="10" fillId="0" borderId="37" xfId="0" applyNumberFormat="1" applyFont="1" applyFill="1" applyBorder="1" applyAlignment="1" quotePrefix="1">
      <alignment horizontal="center" vertical="center"/>
    </xf>
    <xf numFmtId="164" fontId="10" fillId="0" borderId="38" xfId="0" applyNumberFormat="1" applyFont="1" applyFill="1" applyBorder="1" applyAlignment="1" quotePrefix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4" xfId="0" applyFont="1" applyBorder="1" applyAlignment="1" quotePrefix="1">
      <alignment horizontal="center" vertical="center"/>
    </xf>
    <xf numFmtId="167" fontId="2" fillId="0" borderId="4" xfId="0" applyNumberFormat="1" applyFont="1" applyFill="1" applyBorder="1" applyAlignment="1">
      <alignment/>
    </xf>
    <xf numFmtId="166" fontId="2" fillId="0" borderId="53" xfId="0" applyNumberFormat="1" applyFont="1" applyFill="1" applyBorder="1" applyAlignment="1">
      <alignment/>
    </xf>
    <xf numFmtId="167" fontId="2" fillId="0" borderId="4" xfId="0" applyNumberFormat="1" applyFont="1" applyFill="1" applyBorder="1" applyAlignment="1">
      <alignment horizontal="right" vertical="center"/>
    </xf>
    <xf numFmtId="166" fontId="2" fillId="0" borderId="53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horizontal="right" vertical="center"/>
    </xf>
    <xf numFmtId="167" fontId="2" fillId="0" borderId="54" xfId="0" applyNumberFormat="1" applyFont="1" applyFill="1" applyBorder="1" applyAlignment="1">
      <alignment horizontal="right" vertical="center"/>
    </xf>
    <xf numFmtId="166" fontId="2" fillId="0" borderId="55" xfId="0" applyNumberFormat="1" applyFont="1" applyFill="1" applyBorder="1" applyAlignment="1">
      <alignment horizontal="right" vertical="center"/>
    </xf>
    <xf numFmtId="0" fontId="2" fillId="0" borderId="56" xfId="0" applyFont="1" applyBorder="1" applyAlignment="1" quotePrefix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33" xfId="0" applyFont="1" applyBorder="1" applyAlignment="1" quotePrefix="1">
      <alignment horizontal="center" vertical="center"/>
    </xf>
    <xf numFmtId="167" fontId="2" fillId="0" borderId="33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 quotePrefix="1">
      <alignment horizontal="left" vertical="center"/>
    </xf>
    <xf numFmtId="0" fontId="2" fillId="0" borderId="59" xfId="0" applyFont="1" applyBorder="1" applyAlignment="1" quotePrefix="1">
      <alignment horizontal="left" vertical="center"/>
    </xf>
    <xf numFmtId="0" fontId="2" fillId="0" borderId="54" xfId="0" applyFont="1" applyBorder="1" applyAlignment="1">
      <alignment horizontal="center" vertical="center"/>
    </xf>
    <xf numFmtId="3" fontId="8" fillId="0" borderId="0" xfId="0" applyNumberFormat="1" applyFont="1" applyAlignment="1">
      <alignment/>
    </xf>
    <xf numFmtId="0" fontId="2" fillId="0" borderId="26" xfId="0" applyFont="1" applyBorder="1" applyAlignment="1" quotePrefix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167" fontId="2" fillId="0" borderId="8" xfId="0" applyNumberFormat="1" applyFont="1" applyFill="1" applyBorder="1" applyAlignment="1">
      <alignment horizontal="right" vertical="center"/>
    </xf>
    <xf numFmtId="166" fontId="2" fillId="0" borderId="6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right"/>
    </xf>
    <xf numFmtId="164" fontId="2" fillId="0" borderId="0" xfId="0" applyNumberFormat="1" applyFont="1" applyAlignment="1">
      <alignment horizontal="center"/>
    </xf>
    <xf numFmtId="0" fontId="1" fillId="0" borderId="0" xfId="19" applyFont="1" applyAlignment="1">
      <alignment vertical="center"/>
      <protection/>
    </xf>
    <xf numFmtId="169" fontId="2" fillId="0" borderId="0" xfId="19" applyNumberFormat="1" applyFont="1" applyAlignment="1">
      <alignment vertical="center"/>
      <protection/>
    </xf>
    <xf numFmtId="167" fontId="2" fillId="0" borderId="0" xfId="19" applyNumberFormat="1" applyFont="1" applyAlignment="1">
      <alignment horizontal="right" vertical="center"/>
      <protection/>
    </xf>
    <xf numFmtId="167" fontId="2" fillId="0" borderId="0" xfId="19" applyNumberFormat="1" applyFont="1" applyAlignment="1">
      <alignment vertical="center"/>
      <protection/>
    </xf>
    <xf numFmtId="170" fontId="2" fillId="0" borderId="0" xfId="19" applyNumberFormat="1" applyFont="1" applyAlignment="1">
      <alignment horizontal="right" vertical="center"/>
      <protection/>
    </xf>
    <xf numFmtId="0" fontId="8" fillId="0" borderId="0" xfId="19" applyFont="1">
      <alignment/>
      <protection/>
    </xf>
    <xf numFmtId="0" fontId="2" fillId="0" borderId="0" xfId="19" applyFont="1" applyAlignment="1">
      <alignment vertical="center"/>
      <protection/>
    </xf>
    <xf numFmtId="171" fontId="2" fillId="0" borderId="0" xfId="19" applyNumberFormat="1" applyFont="1" applyAlignment="1">
      <alignment horizontal="right" vertical="center"/>
      <protection/>
    </xf>
    <xf numFmtId="0" fontId="2" fillId="0" borderId="62" xfId="19" applyFont="1" applyBorder="1" applyAlignment="1">
      <alignment vertical="center"/>
      <protection/>
    </xf>
    <xf numFmtId="49" fontId="2" fillId="0" borderId="63" xfId="19" applyNumberFormat="1" applyFont="1" applyBorder="1" applyAlignment="1">
      <alignment horizontal="left" vertical="top"/>
      <protection/>
    </xf>
    <xf numFmtId="49" fontId="2" fillId="0" borderId="1" xfId="19" applyNumberFormat="1" applyFont="1" applyBorder="1" applyAlignment="1">
      <alignment horizontal="centerContinuous" vertical="center"/>
      <protection/>
    </xf>
    <xf numFmtId="49" fontId="2" fillId="0" borderId="2" xfId="19" applyNumberFormat="1" applyFont="1" applyBorder="1" applyAlignment="1">
      <alignment horizontal="centerContinuous" vertical="center"/>
      <protection/>
    </xf>
    <xf numFmtId="167" fontId="2" fillId="0" borderId="20" xfId="19" applyNumberFormat="1" applyFont="1" applyFill="1" applyBorder="1" applyAlignment="1">
      <alignment horizontal="centerContinuous" vertical="center" wrapText="1"/>
      <protection/>
    </xf>
    <xf numFmtId="170" fontId="2" fillId="0" borderId="20" xfId="19" applyNumberFormat="1" applyFont="1" applyFill="1" applyBorder="1" applyAlignment="1">
      <alignment horizontal="centerContinuous" vertical="center" wrapText="1"/>
      <protection/>
    </xf>
    <xf numFmtId="0" fontId="2" fillId="0" borderId="2" xfId="19" applyNumberFormat="1" applyFont="1" applyBorder="1" applyAlignment="1">
      <alignment horizontal="centerContinuous" vertical="center"/>
      <protection/>
    </xf>
    <xf numFmtId="49" fontId="2" fillId="0" borderId="20" xfId="19" applyNumberFormat="1" applyFont="1" applyBorder="1" applyAlignment="1">
      <alignment horizontal="center" vertical="center"/>
      <protection/>
    </xf>
    <xf numFmtId="49" fontId="2" fillId="0" borderId="19" xfId="19" applyNumberFormat="1" applyFont="1" applyBorder="1" applyAlignment="1">
      <alignment horizontal="centerContinuous" vertical="center"/>
      <protection/>
    </xf>
    <xf numFmtId="49" fontId="2" fillId="0" borderId="49" xfId="19" applyNumberFormat="1" applyFont="1" applyBorder="1" applyAlignment="1">
      <alignment horizontal="centerContinuous" vertical="center"/>
      <protection/>
    </xf>
    <xf numFmtId="49" fontId="1" fillId="0" borderId="0" xfId="19" applyNumberFormat="1" applyFont="1" applyAlignment="1">
      <alignment vertical="center"/>
      <protection/>
    </xf>
    <xf numFmtId="49" fontId="1" fillId="0" borderId="0" xfId="19" applyNumberFormat="1" applyFont="1" applyBorder="1" applyAlignment="1">
      <alignment vertical="center"/>
      <protection/>
    </xf>
    <xf numFmtId="0" fontId="2" fillId="0" borderId="3" xfId="19" applyFont="1" applyBorder="1" applyAlignment="1">
      <alignment horizontal="left" vertical="center"/>
      <protection/>
    </xf>
    <xf numFmtId="3" fontId="2" fillId="0" borderId="4" xfId="19" applyNumberFormat="1" applyFont="1" applyBorder="1" applyAlignment="1">
      <alignment vertical="center"/>
      <protection/>
    </xf>
    <xf numFmtId="3" fontId="2" fillId="0" borderId="5" xfId="19" applyNumberFormat="1" applyFont="1" applyBorder="1" applyAlignment="1">
      <alignment vertical="center"/>
      <protection/>
    </xf>
    <xf numFmtId="167" fontId="2" fillId="0" borderId="0" xfId="19" applyNumberFormat="1" applyFont="1" applyBorder="1" applyAlignment="1">
      <alignment horizontal="right" vertical="center"/>
      <protection/>
    </xf>
    <xf numFmtId="170" fontId="2" fillId="0" borderId="0" xfId="19" applyNumberFormat="1" applyFont="1" applyBorder="1" applyAlignment="1">
      <alignment horizontal="right" vertical="center"/>
      <protection/>
    </xf>
    <xf numFmtId="167" fontId="2" fillId="0" borderId="5" xfId="19" applyNumberFormat="1" applyFont="1" applyBorder="1" applyAlignment="1">
      <alignment vertical="center"/>
      <protection/>
    </xf>
    <xf numFmtId="164" fontId="2" fillId="0" borderId="0" xfId="19" applyNumberFormat="1" applyFont="1" applyBorder="1" applyAlignment="1">
      <alignment vertical="center"/>
      <protection/>
    </xf>
    <xf numFmtId="164" fontId="2" fillId="0" borderId="5" xfId="19" applyNumberFormat="1" applyFont="1" applyBorder="1" applyAlignment="1">
      <alignment vertical="center"/>
      <protection/>
    </xf>
    <xf numFmtId="2" fontId="2" fillId="0" borderId="5" xfId="19" applyNumberFormat="1" applyFont="1" applyBorder="1" applyAlignment="1">
      <alignment vertical="center"/>
      <protection/>
    </xf>
    <xf numFmtId="2" fontId="2" fillId="0" borderId="53" xfId="19" applyNumberFormat="1" applyFont="1" applyBorder="1" applyAlignment="1">
      <alignment vertical="center"/>
      <protection/>
    </xf>
    <xf numFmtId="0" fontId="2" fillId="0" borderId="0" xfId="20" applyFont="1" applyBorder="1" applyAlignment="1">
      <alignment horizontal="left" vertical="center"/>
      <protection/>
    </xf>
    <xf numFmtId="2" fontId="8" fillId="0" borderId="0" xfId="19" applyNumberFormat="1" applyFont="1" applyBorder="1">
      <alignment/>
      <protection/>
    </xf>
    <xf numFmtId="0" fontId="2" fillId="0" borderId="3" xfId="19" applyFont="1" applyBorder="1" applyAlignment="1">
      <alignment vertical="center"/>
      <protection/>
    </xf>
    <xf numFmtId="0" fontId="2" fillId="0" borderId="0" xfId="20" applyFont="1" applyBorder="1" applyAlignment="1">
      <alignment vertical="center"/>
      <protection/>
    </xf>
    <xf numFmtId="0" fontId="2" fillId="0" borderId="0" xfId="19" applyFont="1">
      <alignment/>
      <protection/>
    </xf>
    <xf numFmtId="0" fontId="2" fillId="0" borderId="35" xfId="19" applyFont="1" applyBorder="1" applyAlignment="1">
      <alignment vertical="center"/>
      <protection/>
    </xf>
    <xf numFmtId="3" fontId="2" fillId="0" borderId="54" xfId="19" applyNumberFormat="1" applyFont="1" applyBorder="1" applyAlignment="1">
      <alignment vertical="center"/>
      <protection/>
    </xf>
    <xf numFmtId="167" fontId="2" fillId="0" borderId="64" xfId="19" applyNumberFormat="1" applyFont="1" applyBorder="1" applyAlignment="1">
      <alignment horizontal="right" vertical="center"/>
      <protection/>
    </xf>
    <xf numFmtId="170" fontId="2" fillId="0" borderId="31" xfId="19" applyNumberFormat="1" applyFont="1" applyBorder="1" applyAlignment="1">
      <alignment horizontal="right" vertical="center"/>
      <protection/>
    </xf>
    <xf numFmtId="164" fontId="2" fillId="0" borderId="31" xfId="19" applyNumberFormat="1" applyFont="1" applyBorder="1" applyAlignment="1">
      <alignment vertical="center"/>
      <protection/>
    </xf>
    <xf numFmtId="164" fontId="2" fillId="0" borderId="64" xfId="19" applyNumberFormat="1" applyFont="1" applyBorder="1" applyAlignment="1">
      <alignment vertical="center"/>
      <protection/>
    </xf>
    <xf numFmtId="2" fontId="2" fillId="0" borderId="64" xfId="19" applyNumberFormat="1" applyFont="1" applyBorder="1" applyAlignment="1">
      <alignment vertical="center"/>
      <protection/>
    </xf>
    <xf numFmtId="4" fontId="2" fillId="0" borderId="55" xfId="19" applyNumberFormat="1" applyFont="1" applyBorder="1" applyAlignment="1">
      <alignment vertical="center"/>
      <protection/>
    </xf>
    <xf numFmtId="164" fontId="8" fillId="0" borderId="0" xfId="19" applyNumberFormat="1" applyFont="1">
      <alignment/>
      <protection/>
    </xf>
    <xf numFmtId="2" fontId="8" fillId="0" borderId="0" xfId="19" applyNumberFormat="1" applyFont="1">
      <alignment/>
      <protection/>
    </xf>
    <xf numFmtId="0" fontId="1" fillId="0" borderId="7" xfId="19" applyFont="1" applyBorder="1" applyAlignment="1">
      <alignment horizontal="left" vertical="center"/>
      <protection/>
    </xf>
    <xf numFmtId="3" fontId="1" fillId="0" borderId="8" xfId="19" applyNumberFormat="1" applyFont="1" applyBorder="1" applyAlignment="1">
      <alignment vertical="center"/>
      <protection/>
    </xf>
    <xf numFmtId="167" fontId="1" fillId="0" borderId="9" xfId="19" applyNumberFormat="1" applyFont="1" applyBorder="1" applyAlignment="1">
      <alignment horizontal="right" vertical="center"/>
      <protection/>
    </xf>
    <xf numFmtId="170" fontId="1" fillId="0" borderId="9" xfId="19" applyNumberFormat="1" applyFont="1" applyBorder="1" applyAlignment="1">
      <alignment horizontal="right" vertical="center"/>
      <protection/>
    </xf>
    <xf numFmtId="170" fontId="1" fillId="0" borderId="8" xfId="19" applyNumberFormat="1" applyFont="1" applyBorder="1" applyAlignment="1">
      <alignment horizontal="right" vertical="center"/>
      <protection/>
    </xf>
    <xf numFmtId="164" fontId="1" fillId="0" borderId="9" xfId="19" applyNumberFormat="1" applyFont="1" applyBorder="1" applyAlignment="1">
      <alignment vertical="center"/>
      <protection/>
    </xf>
    <xf numFmtId="2" fontId="1" fillId="0" borderId="9" xfId="19" applyNumberFormat="1" applyFont="1" applyBorder="1" applyAlignment="1">
      <alignment vertical="center"/>
      <protection/>
    </xf>
    <xf numFmtId="2" fontId="1" fillId="0" borderId="61" xfId="19" applyNumberFormat="1" applyFont="1" applyBorder="1" applyAlignment="1">
      <alignment vertical="center"/>
      <protection/>
    </xf>
    <xf numFmtId="0" fontId="1" fillId="0" borderId="0" xfId="19" applyFont="1" applyAlignment="1">
      <alignment horizontal="center" vertical="center"/>
      <protection/>
    </xf>
    <xf numFmtId="0" fontId="4" fillId="0" borderId="0" xfId="19" applyFont="1" applyAlignment="1">
      <alignment/>
      <protection/>
    </xf>
    <xf numFmtId="0" fontId="0" fillId="0" borderId="0" xfId="19" applyFont="1">
      <alignment/>
      <protection/>
    </xf>
    <xf numFmtId="0" fontId="4" fillId="0" borderId="0" xfId="19" applyFont="1" applyAlignment="1">
      <alignment vertical="center"/>
      <protection/>
    </xf>
    <xf numFmtId="3" fontId="1" fillId="0" borderId="0" xfId="19" applyNumberFormat="1" applyFont="1" applyBorder="1" applyAlignment="1">
      <alignment vertical="center"/>
      <protection/>
    </xf>
    <xf numFmtId="0" fontId="1" fillId="0" borderId="16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/>
    </xf>
    <xf numFmtId="172" fontId="5" fillId="0" borderId="5" xfId="0" applyNumberFormat="1" applyFont="1" applyFill="1" applyBorder="1" applyAlignment="1">
      <alignment/>
    </xf>
    <xf numFmtId="172" fontId="5" fillId="0" borderId="5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/>
    </xf>
    <xf numFmtId="0" fontId="5" fillId="0" borderId="5" xfId="0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172" fontId="5" fillId="0" borderId="6" xfId="0" applyNumberFormat="1" applyFont="1" applyFill="1" applyBorder="1" applyAlignment="1">
      <alignment/>
    </xf>
    <xf numFmtId="0" fontId="2" fillId="0" borderId="35" xfId="0" applyFont="1" applyBorder="1" applyAlignment="1">
      <alignment/>
    </xf>
    <xf numFmtId="3" fontId="5" fillId="0" borderId="64" xfId="0" applyNumberFormat="1" applyFont="1" applyFill="1" applyBorder="1" applyAlignment="1">
      <alignment/>
    </xf>
    <xf numFmtId="172" fontId="5" fillId="0" borderId="64" xfId="0" applyNumberFormat="1" applyFont="1" applyFill="1" applyBorder="1" applyAlignment="1">
      <alignment/>
    </xf>
    <xf numFmtId="172" fontId="5" fillId="0" borderId="64" xfId="0" applyNumberFormat="1" applyFont="1" applyFill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14" fillId="0" borderId="0" xfId="0" applyFont="1" applyAlignment="1">
      <alignment/>
    </xf>
    <xf numFmtId="0" fontId="5" fillId="0" borderId="5" xfId="0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/>
    </xf>
    <xf numFmtId="172" fontId="5" fillId="0" borderId="9" xfId="0" applyNumberFormat="1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6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170" fontId="2" fillId="0" borderId="5" xfId="0" applyNumberFormat="1" applyFont="1" applyFill="1" applyBorder="1" applyAlignment="1">
      <alignment horizontal="right"/>
    </xf>
    <xf numFmtId="164" fontId="2" fillId="0" borderId="34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170" fontId="2" fillId="0" borderId="34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70" fontId="2" fillId="0" borderId="10" xfId="0" applyNumberFormat="1" applyFont="1" applyFill="1" applyBorder="1" applyAlignment="1">
      <alignment horizontal="left"/>
    </xf>
    <xf numFmtId="164" fontId="2" fillId="0" borderId="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73" fontId="2" fillId="0" borderId="5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wrapText="1"/>
    </xf>
    <xf numFmtId="170" fontId="2" fillId="0" borderId="5" xfId="0" applyNumberFormat="1" applyFont="1" applyFill="1" applyBorder="1" applyAlignment="1">
      <alignment horizontal="right" vertical="center"/>
    </xf>
    <xf numFmtId="164" fontId="2" fillId="0" borderId="34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left" vertical="center"/>
    </xf>
    <xf numFmtId="0" fontId="2" fillId="0" borderId="7" xfId="0" applyFont="1" applyFill="1" applyBorder="1" applyAlignment="1">
      <alignment/>
    </xf>
    <xf numFmtId="170" fontId="2" fillId="0" borderId="9" xfId="0" applyNumberFormat="1" applyFont="1" applyFill="1" applyBorder="1" applyAlignment="1">
      <alignment horizontal="right"/>
    </xf>
    <xf numFmtId="170" fontId="2" fillId="0" borderId="27" xfId="0" applyNumberFormat="1" applyFont="1" applyFill="1" applyBorder="1" applyAlignment="1">
      <alignment horizontal="right"/>
    </xf>
    <xf numFmtId="170" fontId="2" fillId="0" borderId="40" xfId="0" applyNumberFormat="1" applyFont="1" applyFill="1" applyBorder="1" applyAlignment="1">
      <alignment horizontal="right"/>
    </xf>
    <xf numFmtId="170" fontId="2" fillId="0" borderId="8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0" fillId="0" borderId="1" xfId="0" applyFont="1" applyBorder="1" applyAlignment="1">
      <alignment horizontal="center" vertical="top" wrapText="1"/>
    </xf>
    <xf numFmtId="164" fontId="20" fillId="0" borderId="67" xfId="0" applyNumberFormat="1" applyFont="1" applyBorder="1" applyAlignment="1">
      <alignment horizontal="right" vertical="top" wrapText="1"/>
    </xf>
    <xf numFmtId="164" fontId="20" fillId="0" borderId="54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left" wrapText="1"/>
    </xf>
    <xf numFmtId="2" fontId="2" fillId="0" borderId="13" xfId="24" applyNumberFormat="1" applyFont="1" applyBorder="1" applyAlignment="1">
      <alignment horizontal="center" vertical="center"/>
      <protection/>
    </xf>
    <xf numFmtId="164" fontId="20" fillId="0" borderId="51" xfId="0" applyNumberFormat="1" applyFont="1" applyBorder="1" applyAlignment="1">
      <alignment horizontal="right" vertical="top" wrapText="1"/>
    </xf>
    <xf numFmtId="164" fontId="20" fillId="0" borderId="55" xfId="0" applyNumberFormat="1" applyFont="1" applyBorder="1" applyAlignment="1">
      <alignment horizontal="right" vertical="top" wrapText="1"/>
    </xf>
    <xf numFmtId="0" fontId="20" fillId="0" borderId="49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169" fontId="12" fillId="0" borderId="0" xfId="19" applyNumberFormat="1" applyFont="1" applyBorder="1" applyAlignment="1">
      <alignment vertical="center"/>
      <protection/>
    </xf>
    <xf numFmtId="167" fontId="12" fillId="0" borderId="0" xfId="19" applyNumberFormat="1" applyFont="1" applyBorder="1" applyAlignment="1">
      <alignment horizontal="right" vertical="center"/>
      <protection/>
    </xf>
    <xf numFmtId="167" fontId="12" fillId="0" borderId="0" xfId="19" applyNumberFormat="1" applyFont="1" applyBorder="1" applyAlignment="1">
      <alignment vertical="center"/>
      <protection/>
    </xf>
    <xf numFmtId="170" fontId="12" fillId="0" borderId="0" xfId="19" applyNumberFormat="1" applyFont="1" applyBorder="1" applyAlignment="1">
      <alignment horizontal="right" vertical="center"/>
      <protection/>
    </xf>
    <xf numFmtId="169" fontId="4" fillId="0" borderId="0" xfId="19" applyNumberFormat="1" applyFont="1" applyBorder="1" applyAlignment="1">
      <alignment/>
      <protection/>
    </xf>
    <xf numFmtId="167" fontId="4" fillId="0" borderId="0" xfId="19" applyNumberFormat="1" applyFont="1" applyBorder="1" applyAlignment="1">
      <alignment horizontal="right"/>
      <protection/>
    </xf>
    <xf numFmtId="167" fontId="4" fillId="0" borderId="0" xfId="19" applyNumberFormat="1" applyFont="1" applyBorder="1" applyAlignment="1">
      <alignment/>
      <protection/>
    </xf>
    <xf numFmtId="170" fontId="4" fillId="0" borderId="0" xfId="19" applyNumberFormat="1" applyFont="1" applyBorder="1" applyAlignment="1">
      <alignment horizontal="right"/>
      <protection/>
    </xf>
    <xf numFmtId="169" fontId="4" fillId="0" borderId="0" xfId="19" applyNumberFormat="1" applyFont="1" applyBorder="1" applyAlignment="1">
      <alignment vertical="center"/>
      <protection/>
    </xf>
    <xf numFmtId="167" fontId="4" fillId="0" borderId="0" xfId="19" applyNumberFormat="1" applyFont="1" applyBorder="1" applyAlignment="1">
      <alignment horizontal="right" vertical="center"/>
      <protection/>
    </xf>
    <xf numFmtId="167" fontId="4" fillId="0" borderId="0" xfId="19" applyNumberFormat="1" applyFont="1" applyBorder="1" applyAlignment="1">
      <alignment vertical="center"/>
      <protection/>
    </xf>
    <xf numFmtId="170" fontId="4" fillId="0" borderId="0" xfId="19" applyNumberFormat="1" applyFont="1" applyBorder="1" applyAlignment="1">
      <alignment horizontal="right" vertical="center"/>
      <protection/>
    </xf>
    <xf numFmtId="169" fontId="2" fillId="0" borderId="0" xfId="19" applyNumberFormat="1" applyFont="1" applyBorder="1" applyAlignment="1">
      <alignment vertical="center"/>
      <protection/>
    </xf>
    <xf numFmtId="167" fontId="2" fillId="0" borderId="0" xfId="19" applyNumberFormat="1" applyFont="1" applyBorder="1" applyAlignment="1">
      <alignment vertical="center"/>
      <protection/>
    </xf>
    <xf numFmtId="0" fontId="2" fillId="0" borderId="17" xfId="0" applyFont="1" applyBorder="1" applyAlignment="1" quotePrefix="1">
      <alignment horizontal="centerContinuous" vertical="center"/>
    </xf>
    <xf numFmtId="0" fontId="11" fillId="0" borderId="0" xfId="0" applyFont="1" applyBorder="1" applyAlignment="1" quotePrefix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68" xfId="0" applyFont="1" applyBorder="1" applyAlignment="1">
      <alignment horizontal="center"/>
    </xf>
    <xf numFmtId="164" fontId="2" fillId="0" borderId="66" xfId="0" applyNumberFormat="1" applyFont="1" applyBorder="1" applyAlignment="1" quotePrefix="1">
      <alignment horizontal="center" vertical="center"/>
    </xf>
    <xf numFmtId="164" fontId="2" fillId="0" borderId="67" xfId="0" applyNumberFormat="1" applyFont="1" applyBorder="1" applyAlignment="1" quotePrefix="1">
      <alignment horizontal="center" vertical="center"/>
    </xf>
    <xf numFmtId="164" fontId="10" fillId="0" borderId="69" xfId="0" applyNumberFormat="1" applyFont="1" applyFill="1" applyBorder="1" applyAlignment="1" quotePrefix="1">
      <alignment horizontal="center" vertical="center"/>
    </xf>
    <xf numFmtId="3" fontId="2" fillId="0" borderId="0" xfId="0" applyNumberFormat="1" applyFont="1" applyBorder="1" applyAlignment="1">
      <alignment/>
    </xf>
    <xf numFmtId="0" fontId="2" fillId="0" borderId="42" xfId="0" applyFont="1" applyBorder="1" applyAlignment="1" quotePrefix="1">
      <alignment horizontal="left" vertical="center"/>
    </xf>
    <xf numFmtId="0" fontId="2" fillId="0" borderId="0" xfId="19" applyFont="1" applyBorder="1" applyAlignment="1">
      <alignment vertical="center"/>
      <protection/>
    </xf>
    <xf numFmtId="170" fontId="1" fillId="0" borderId="27" xfId="19" applyNumberFormat="1" applyFont="1" applyBorder="1" applyAlignment="1">
      <alignment horizontal="right" vertical="center"/>
      <protection/>
    </xf>
    <xf numFmtId="0" fontId="4" fillId="0" borderId="0" xfId="19" applyFont="1" applyBorder="1" applyAlignment="1">
      <alignment/>
      <protection/>
    </xf>
    <xf numFmtId="0" fontId="4" fillId="0" borderId="0" xfId="19" applyFont="1" applyBorder="1" applyAlignment="1">
      <alignment vertical="center"/>
      <protection/>
    </xf>
    <xf numFmtId="0" fontId="1" fillId="0" borderId="0" xfId="19" applyFont="1" applyBorder="1" applyAlignment="1">
      <alignment vertical="center"/>
      <protection/>
    </xf>
    <xf numFmtId="0" fontId="10" fillId="0" borderId="0" xfId="19" applyFont="1" applyBorder="1">
      <alignment/>
      <protection/>
    </xf>
    <xf numFmtId="0" fontId="8" fillId="0" borderId="0" xfId="19" applyFont="1" applyBorder="1">
      <alignment/>
      <protection/>
    </xf>
    <xf numFmtId="0" fontId="2" fillId="0" borderId="0" xfId="0" applyFont="1" applyBorder="1" applyAlignment="1">
      <alignment horizontal="right"/>
    </xf>
    <xf numFmtId="172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right"/>
    </xf>
    <xf numFmtId="3" fontId="5" fillId="0" borderId="34" xfId="0" applyNumberFormat="1" applyFont="1" applyFill="1" applyBorder="1" applyAlignment="1">
      <alignment horizontal="right"/>
    </xf>
    <xf numFmtId="172" fontId="5" fillId="0" borderId="39" xfId="0" applyNumberFormat="1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172" fontId="5" fillId="0" borderId="53" xfId="0" applyNumberFormat="1" applyFont="1" applyFill="1" applyBorder="1" applyAlignment="1">
      <alignment horizontal="center"/>
    </xf>
    <xf numFmtId="172" fontId="5" fillId="0" borderId="55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0" fontId="4" fillId="0" borderId="42" xfId="0" applyFont="1" applyFill="1" applyBorder="1" applyAlignment="1" quotePrefix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/>
    </xf>
    <xf numFmtId="164" fontId="20" fillId="0" borderId="69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21" xfId="0" applyFont="1" applyBorder="1" applyAlignment="1">
      <alignment/>
    </xf>
    <xf numFmtId="164" fontId="20" fillId="0" borderId="38" xfId="0" applyNumberFormat="1" applyFont="1" applyBorder="1" applyAlignment="1">
      <alignment horizontal="right" vertical="top" wrapText="1"/>
    </xf>
    <xf numFmtId="164" fontId="20" fillId="0" borderId="8" xfId="0" applyNumberFormat="1" applyFont="1" applyBorder="1" applyAlignment="1">
      <alignment horizontal="right" vertical="top" wrapText="1"/>
    </xf>
    <xf numFmtId="164" fontId="20" fillId="0" borderId="61" xfId="0" applyNumberFormat="1" applyFont="1" applyBorder="1" applyAlignment="1">
      <alignment horizontal="right" vertical="top" wrapText="1"/>
    </xf>
    <xf numFmtId="0" fontId="18" fillId="0" borderId="72" xfId="0" applyFont="1" applyBorder="1" applyAlignment="1">
      <alignment horizontal="justify" vertical="top" wrapText="1"/>
    </xf>
    <xf numFmtId="0" fontId="18" fillId="0" borderId="35" xfId="0" applyFont="1" applyBorder="1" applyAlignment="1">
      <alignment vertical="top" wrapText="1"/>
    </xf>
    <xf numFmtId="0" fontId="18" fillId="0" borderId="73" xfId="0" applyFont="1" applyBorder="1" applyAlignment="1">
      <alignment vertical="top" wrapText="1"/>
    </xf>
    <xf numFmtId="0" fontId="18" fillId="0" borderId="35" xfId="0" applyFont="1" applyBorder="1" applyAlignment="1">
      <alignment horizontal="justify" vertical="top" wrapText="1"/>
    </xf>
    <xf numFmtId="0" fontId="18" fillId="0" borderId="7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" fillId="0" borderId="62" xfId="21" applyFont="1" applyBorder="1" applyAlignment="1">
      <alignment horizontal="center" vertical="center"/>
      <protection/>
    </xf>
    <xf numFmtId="0" fontId="2" fillId="0" borderId="63" xfId="21" applyFont="1" applyBorder="1" applyAlignment="1">
      <alignment horizontal="center" vertical="center"/>
      <protection/>
    </xf>
    <xf numFmtId="0" fontId="2" fillId="0" borderId="65" xfId="21" applyFont="1" applyBorder="1" applyAlignment="1">
      <alignment horizontal="center"/>
      <protection/>
    </xf>
    <xf numFmtId="0" fontId="2" fillId="0" borderId="68" xfId="21" applyFont="1" applyBorder="1" applyAlignment="1">
      <alignment horizontal="center"/>
      <protection/>
    </xf>
    <xf numFmtId="0" fontId="2" fillId="0" borderId="44" xfId="21" applyFont="1" applyBorder="1" applyAlignment="1">
      <alignment horizontal="center"/>
      <protection/>
    </xf>
    <xf numFmtId="0" fontId="2" fillId="0" borderId="14" xfId="21" applyFont="1" applyBorder="1" applyAlignment="1">
      <alignment horizontal="center"/>
      <protection/>
    </xf>
    <xf numFmtId="0" fontId="2" fillId="0" borderId="74" xfId="24" applyFont="1" applyBorder="1" applyAlignment="1">
      <alignment horizontal="center" vertical="center"/>
      <protection/>
    </xf>
    <xf numFmtId="0" fontId="2" fillId="0" borderId="75" xfId="22" applyFont="1" applyBorder="1" applyAlignment="1">
      <alignment horizontal="center" vertical="center"/>
      <protection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1" fillId="0" borderId="0" xfId="0" applyFont="1" applyBorder="1" applyAlignment="1" quotePrefix="1">
      <alignment vertical="center" wrapText="1"/>
    </xf>
    <xf numFmtId="0" fontId="4" fillId="0" borderId="0" xfId="0" applyFont="1" applyBorder="1" applyAlignment="1">
      <alignment vertical="center" wrapText="1"/>
    </xf>
    <xf numFmtId="167" fontId="2" fillId="0" borderId="65" xfId="19" applyNumberFormat="1" applyFont="1" applyBorder="1" applyAlignment="1">
      <alignment horizontal="center" vertical="center" wrapText="1"/>
      <protection/>
    </xf>
    <xf numFmtId="167" fontId="2" fillId="0" borderId="14" xfId="19" applyNumberFormat="1" applyFont="1" applyBorder="1" applyAlignment="1">
      <alignment horizontal="center" vertical="center" wrapText="1"/>
      <protection/>
    </xf>
    <xf numFmtId="169" fontId="2" fillId="0" borderId="76" xfId="19" applyNumberFormat="1" applyFont="1" applyBorder="1" applyAlignment="1">
      <alignment horizontal="center" vertical="center" wrapText="1"/>
      <protection/>
    </xf>
    <xf numFmtId="169" fontId="2" fillId="0" borderId="65" xfId="19" applyNumberFormat="1" applyFont="1" applyBorder="1" applyAlignment="1">
      <alignment horizontal="center" vertical="center" wrapText="1"/>
      <protection/>
    </xf>
    <xf numFmtId="169" fontId="2" fillId="0" borderId="68" xfId="19" applyNumberFormat="1" applyFont="1" applyBorder="1" applyAlignment="1">
      <alignment horizontal="center" vertical="center" wrapText="1"/>
      <protection/>
    </xf>
    <xf numFmtId="167" fontId="2" fillId="0" borderId="44" xfId="19" applyNumberFormat="1" applyFont="1" applyBorder="1" applyAlignment="1">
      <alignment horizontal="center" vertical="center"/>
      <protection/>
    </xf>
    <xf numFmtId="167" fontId="2" fillId="0" borderId="65" xfId="19" applyNumberFormat="1" applyFont="1" applyBorder="1" applyAlignment="1">
      <alignment horizontal="center" vertical="center"/>
      <protection/>
    </xf>
    <xf numFmtId="167" fontId="2" fillId="0" borderId="68" xfId="19" applyNumberFormat="1" applyFont="1" applyBorder="1" applyAlignment="1">
      <alignment horizontal="center" vertical="center" wrapText="1"/>
      <protection/>
    </xf>
    <xf numFmtId="0" fontId="2" fillId="0" borderId="3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8" fillId="0" borderId="42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62" xfId="0" applyFont="1" applyBorder="1" applyAlignment="1">
      <alignment horizontal="left" wrapText="1"/>
    </xf>
    <xf numFmtId="0" fontId="18" fillId="0" borderId="63" xfId="0" applyFont="1" applyBorder="1" applyAlignment="1">
      <alignment horizontal="left" wrapText="1"/>
    </xf>
    <xf numFmtId="0" fontId="18" fillId="0" borderId="0" xfId="0" applyFont="1" applyBorder="1" applyAlignment="1">
      <alignment horizontal="right" wrapText="1"/>
    </xf>
    <xf numFmtId="0" fontId="18" fillId="0" borderId="3" xfId="0" applyFont="1" applyBorder="1" applyAlignment="1">
      <alignment vertical="top" wrapText="1"/>
    </xf>
    <xf numFmtId="0" fontId="18" fillId="0" borderId="63" xfId="0" applyFont="1" applyBorder="1" applyAlignment="1">
      <alignment vertical="top" wrapText="1"/>
    </xf>
    <xf numFmtId="0" fontId="18" fillId="0" borderId="31" xfId="0" applyFont="1" applyBorder="1" applyAlignment="1">
      <alignment horizontal="center" vertical="top" wrapText="1"/>
    </xf>
    <xf numFmtId="0" fontId="18" fillId="0" borderId="54" xfId="0" applyFont="1" applyBorder="1" applyAlignment="1">
      <alignment horizontal="center" vertical="top" wrapText="1"/>
    </xf>
    <xf numFmtId="0" fontId="18" fillId="0" borderId="55" xfId="0" applyFont="1" applyBorder="1" applyAlignment="1">
      <alignment horizontal="center" vertical="top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normálne_P10" xfId="19"/>
    <cellStyle name="normálne_P11" xfId="20"/>
    <cellStyle name="normálne_P6" xfId="21"/>
    <cellStyle name="normálne_P7" xfId="22"/>
    <cellStyle name="normální_HD5" xfId="23"/>
    <cellStyle name="normální_T_33" xfId="24"/>
    <cellStyle name="normální_T_40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E38" sqref="E38"/>
    </sheetView>
  </sheetViews>
  <sheetFormatPr defaultColWidth="9.00390625" defaultRowHeight="12.75"/>
  <cols>
    <col min="1" max="1" width="38.00390625" style="2" customWidth="1"/>
    <col min="2" max="3" width="10.75390625" style="2" customWidth="1"/>
    <col min="4" max="4" width="12.00390625" style="2" customWidth="1"/>
    <col min="5" max="6" width="10.75390625" style="2" customWidth="1"/>
    <col min="7" max="7" width="10.75390625" style="18" customWidth="1"/>
    <col min="8" max="9" width="10.75390625" style="2" customWidth="1"/>
    <col min="10" max="10" width="13.375" style="18" customWidth="1"/>
    <col min="11" max="16384" width="9.125" style="2" customWidth="1"/>
  </cols>
  <sheetData>
    <row r="1" ht="15">
      <c r="A1" s="1" t="s">
        <v>373</v>
      </c>
    </row>
    <row r="2" spans="1:10" ht="17.25" customHeight="1" thickBot="1">
      <c r="A2" s="3" t="s">
        <v>0</v>
      </c>
      <c r="J2" s="20" t="s">
        <v>40</v>
      </c>
    </row>
    <row r="3" spans="1:10" ht="15">
      <c r="A3" s="386" t="s">
        <v>1</v>
      </c>
      <c r="B3" s="388" t="s">
        <v>2</v>
      </c>
      <c r="C3" s="388"/>
      <c r="D3" s="389"/>
      <c r="E3" s="390" t="s">
        <v>3</v>
      </c>
      <c r="F3" s="388"/>
      <c r="G3" s="389"/>
      <c r="H3" s="390" t="s">
        <v>4</v>
      </c>
      <c r="I3" s="388"/>
      <c r="J3" s="391"/>
    </row>
    <row r="4" spans="1:10" ht="31.5" customHeight="1" thickBot="1">
      <c r="A4" s="387"/>
      <c r="B4" s="4">
        <v>2007</v>
      </c>
      <c r="C4" s="5">
        <v>2008</v>
      </c>
      <c r="D4" s="6" t="s">
        <v>37</v>
      </c>
      <c r="E4" s="4">
        <v>2007</v>
      </c>
      <c r="F4" s="5">
        <v>2008</v>
      </c>
      <c r="G4" s="6" t="s">
        <v>37</v>
      </c>
      <c r="H4" s="4">
        <v>2007</v>
      </c>
      <c r="I4" s="5">
        <v>2008</v>
      </c>
      <c r="J4" s="22" t="s">
        <v>37</v>
      </c>
    </row>
    <row r="5" spans="1:10" ht="12.75" customHeight="1" thickTop="1">
      <c r="A5" s="7" t="s">
        <v>5</v>
      </c>
      <c r="B5" s="8">
        <v>50884</v>
      </c>
      <c r="C5" s="9">
        <v>56277.501825964</v>
      </c>
      <c r="D5" s="17">
        <f>C5*100/B5</f>
        <v>110.5996026766056</v>
      </c>
      <c r="E5" s="9">
        <v>42486</v>
      </c>
      <c r="F5" s="9">
        <v>45548.5783362661</v>
      </c>
      <c r="G5" s="17">
        <f>F5*100/E5</f>
        <v>107.20844121891</v>
      </c>
      <c r="H5" s="9">
        <v>59717</v>
      </c>
      <c r="I5" s="9">
        <v>66796.8463589012</v>
      </c>
      <c r="J5" s="21">
        <f>I5*100/H5</f>
        <v>111.8556631426582</v>
      </c>
    </row>
    <row r="6" spans="1:10" ht="12.75" customHeight="1">
      <c r="A6" s="7" t="s">
        <v>6</v>
      </c>
      <c r="B6" s="10">
        <v>6103</v>
      </c>
      <c r="C6" s="9">
        <v>7287.57520323891</v>
      </c>
      <c r="D6" s="17">
        <f aca="true" t="shared" si="0" ref="D6:D34">C6*100/B6</f>
        <v>119.40971986300032</v>
      </c>
      <c r="E6" s="9">
        <v>1179</v>
      </c>
      <c r="F6" s="9">
        <v>1000.91349760933</v>
      </c>
      <c r="G6" s="17">
        <f aca="true" t="shared" si="1" ref="G6:G34">F6*100/E6</f>
        <v>84.89512278281</v>
      </c>
      <c r="H6" s="9">
        <v>11408</v>
      </c>
      <c r="I6" s="9">
        <v>14124.8943601503</v>
      </c>
      <c r="J6" s="21">
        <f aca="true" t="shared" si="2" ref="J6:J34">I6*100/H6</f>
        <v>123.81569390033572</v>
      </c>
    </row>
    <row r="7" spans="1:10" ht="12.75" customHeight="1">
      <c r="A7" s="7" t="s">
        <v>7</v>
      </c>
      <c r="B7" s="10">
        <v>31578</v>
      </c>
      <c r="C7" s="9">
        <v>34488.6108349166</v>
      </c>
      <c r="D7" s="17">
        <f t="shared" si="0"/>
        <v>109.21721082689405</v>
      </c>
      <c r="E7" s="9">
        <v>29006</v>
      </c>
      <c r="F7" s="9">
        <v>31549.0060300824</v>
      </c>
      <c r="G7" s="17">
        <f t="shared" si="1"/>
        <v>108.76717241288837</v>
      </c>
      <c r="H7" s="9">
        <v>34184</v>
      </c>
      <c r="I7" s="9">
        <v>36900.5339999728</v>
      </c>
      <c r="J7" s="21">
        <f t="shared" si="2"/>
        <v>107.94679967228177</v>
      </c>
    </row>
    <row r="8" spans="1:10" ht="12.75" customHeight="1">
      <c r="A8" s="7" t="s">
        <v>8</v>
      </c>
      <c r="B8" s="10">
        <v>29786</v>
      </c>
      <c r="C8" s="9">
        <v>30821.9224616813</v>
      </c>
      <c r="D8" s="17">
        <f t="shared" si="0"/>
        <v>103.47788377654368</v>
      </c>
      <c r="E8" s="9">
        <v>27140</v>
      </c>
      <c r="F8" s="9">
        <v>27733.3524857674</v>
      </c>
      <c r="G8" s="17">
        <f t="shared" si="1"/>
        <v>102.18626560710169</v>
      </c>
      <c r="H8" s="9">
        <v>32484</v>
      </c>
      <c r="I8" s="9">
        <v>33398.0618095613</v>
      </c>
      <c r="J8" s="21">
        <f t="shared" si="2"/>
        <v>102.81388317190402</v>
      </c>
    </row>
    <row r="9" spans="1:10" ht="12.75" customHeight="1">
      <c r="A9" s="7" t="s">
        <v>9</v>
      </c>
      <c r="B9" s="10">
        <v>7365</v>
      </c>
      <c r="C9" s="9">
        <v>7367.68212709536</v>
      </c>
      <c r="D9" s="17">
        <f t="shared" si="0"/>
        <v>100.03641720428188</v>
      </c>
      <c r="E9" s="9">
        <v>7463</v>
      </c>
      <c r="F9" s="9">
        <v>7421.71079226769</v>
      </c>
      <c r="G9" s="17">
        <f t="shared" si="1"/>
        <v>99.44674785297721</v>
      </c>
      <c r="H9" s="9">
        <v>7173</v>
      </c>
      <c r="I9" s="9">
        <v>7048.44446561203</v>
      </c>
      <c r="J9" s="21">
        <f t="shared" si="2"/>
        <v>98.26355033614986</v>
      </c>
    </row>
    <row r="10" spans="1:10" ht="12.75" customHeight="1">
      <c r="A10" s="7" t="s">
        <v>10</v>
      </c>
      <c r="B10" s="10">
        <v>2833</v>
      </c>
      <c r="C10" s="9">
        <v>2584.95256593946</v>
      </c>
      <c r="D10" s="17">
        <f t="shared" si="0"/>
        <v>91.24435460428732</v>
      </c>
      <c r="E10" s="9">
        <v>2276</v>
      </c>
      <c r="F10" s="9">
        <v>1984.76147445112</v>
      </c>
      <c r="G10" s="17">
        <f t="shared" si="1"/>
        <v>87.20393121489982</v>
      </c>
      <c r="H10" s="9">
        <v>3435</v>
      </c>
      <c r="I10" s="9">
        <v>3102.2174261145</v>
      </c>
      <c r="J10" s="21">
        <f t="shared" si="2"/>
        <v>90.31200658266377</v>
      </c>
    </row>
    <row r="11" spans="1:10" ht="12.75" customHeight="1">
      <c r="A11" s="7" t="s">
        <v>11</v>
      </c>
      <c r="B11" s="10">
        <v>9770</v>
      </c>
      <c r="C11" s="9">
        <v>10986.1016053064</v>
      </c>
      <c r="D11" s="17">
        <f t="shared" si="0"/>
        <v>112.44730404612487</v>
      </c>
      <c r="E11" s="9">
        <v>9570</v>
      </c>
      <c r="F11" s="9">
        <v>10593.8532478746</v>
      </c>
      <c r="G11" s="17">
        <f t="shared" si="1"/>
        <v>110.69857103317241</v>
      </c>
      <c r="H11" s="9">
        <v>9933</v>
      </c>
      <c r="I11" s="9">
        <v>11182.1929780403</v>
      </c>
      <c r="J11" s="21">
        <f t="shared" si="2"/>
        <v>112.57619025511227</v>
      </c>
    </row>
    <row r="12" spans="1:10" ht="12.75" customHeight="1">
      <c r="A12" s="7" t="s">
        <v>12</v>
      </c>
      <c r="B12" s="10">
        <v>8098</v>
      </c>
      <c r="C12" s="9">
        <v>8950.16309230697</v>
      </c>
      <c r="D12" s="17">
        <f t="shared" si="0"/>
        <v>110.5231303075694</v>
      </c>
      <c r="E12" s="9">
        <v>8326</v>
      </c>
      <c r="F12" s="9">
        <v>9052.70892997868</v>
      </c>
      <c r="G12" s="17">
        <f t="shared" si="1"/>
        <v>108.7281879651535</v>
      </c>
      <c r="H12" s="9">
        <v>7841</v>
      </c>
      <c r="I12" s="9">
        <v>8793.48491094128</v>
      </c>
      <c r="J12" s="21">
        <f t="shared" si="2"/>
        <v>112.14749280629105</v>
      </c>
    </row>
    <row r="13" spans="1:10" ht="12.75" customHeight="1">
      <c r="A13" s="7" t="s">
        <v>13</v>
      </c>
      <c r="B13" s="10">
        <v>149</v>
      </c>
      <c r="C13" s="9">
        <v>264.940559197641</v>
      </c>
      <c r="D13" s="17">
        <f t="shared" si="0"/>
        <v>177.81245583734295</v>
      </c>
      <c r="E13" s="9">
        <v>187</v>
      </c>
      <c r="F13" s="9">
        <v>143.766660170086</v>
      </c>
      <c r="G13" s="17">
        <f t="shared" si="1"/>
        <v>76.88056693587487</v>
      </c>
      <c r="H13" s="9">
        <v>109</v>
      </c>
      <c r="I13" s="9">
        <v>398.098344794634</v>
      </c>
      <c r="J13" s="21">
        <f t="shared" si="2"/>
        <v>365.2278392611321</v>
      </c>
    </row>
    <row r="14" spans="1:10" ht="12.75" customHeight="1">
      <c r="A14" s="7" t="s">
        <v>14</v>
      </c>
      <c r="B14" s="10">
        <v>82</v>
      </c>
      <c r="C14" s="9">
        <v>52.7779980994887</v>
      </c>
      <c r="D14" s="17">
        <f t="shared" si="0"/>
        <v>64.36341231644963</v>
      </c>
      <c r="E14" s="9">
        <v>112</v>
      </c>
      <c r="F14" s="9">
        <v>16.3250916164525</v>
      </c>
      <c r="G14" s="17">
        <f t="shared" si="1"/>
        <v>14.575974657546876</v>
      </c>
      <c r="H14" s="9">
        <v>50</v>
      </c>
      <c r="I14" s="9">
        <v>92.5505160811887</v>
      </c>
      <c r="J14" s="21">
        <f t="shared" si="2"/>
        <v>185.1010321623774</v>
      </c>
    </row>
    <row r="15" spans="1:10" ht="12.75" customHeight="1">
      <c r="A15" s="7" t="s">
        <v>15</v>
      </c>
      <c r="B15" s="10">
        <v>58</v>
      </c>
      <c r="C15" s="9">
        <v>73.9951025824131</v>
      </c>
      <c r="D15" s="17">
        <f t="shared" si="0"/>
        <v>127.57776307312602</v>
      </c>
      <c r="E15" s="9">
        <v>59</v>
      </c>
      <c r="F15" s="9">
        <v>56.7936582188362</v>
      </c>
      <c r="G15" s="17">
        <f t="shared" si="1"/>
        <v>96.2604376590444</v>
      </c>
      <c r="H15" s="9">
        <v>56</v>
      </c>
      <c r="I15" s="9">
        <v>93.1523075702021</v>
      </c>
      <c r="J15" s="21">
        <f t="shared" si="2"/>
        <v>166.3434063753609</v>
      </c>
    </row>
    <row r="16" spans="1:10" ht="12.75" customHeight="1">
      <c r="A16" s="7" t="s">
        <v>16</v>
      </c>
      <c r="B16" s="10">
        <v>107</v>
      </c>
      <c r="C16" s="9">
        <v>275.125985350901</v>
      </c>
      <c r="D16" s="17">
        <f t="shared" si="0"/>
        <v>257.1270891129916</v>
      </c>
      <c r="E16" s="9">
        <v>16</v>
      </c>
      <c r="F16" s="9">
        <v>33.1095235396002</v>
      </c>
      <c r="G16" s="17">
        <f t="shared" si="1"/>
        <v>206.93452212250122</v>
      </c>
      <c r="H16" s="9">
        <v>204</v>
      </c>
      <c r="I16" s="9">
        <v>537.942592012407</v>
      </c>
      <c r="J16" s="21">
        <f t="shared" si="2"/>
        <v>263.6973490256897</v>
      </c>
    </row>
    <row r="17" spans="1:10" ht="12.75" customHeight="1">
      <c r="A17" s="7" t="s">
        <v>17</v>
      </c>
      <c r="B17" s="10">
        <v>150</v>
      </c>
      <c r="C17" s="9">
        <v>194.101404581366</v>
      </c>
      <c r="D17" s="17">
        <f t="shared" si="0"/>
        <v>129.40093638757733</v>
      </c>
      <c r="E17" s="9">
        <v>51</v>
      </c>
      <c r="F17" s="9">
        <v>99.517791401857</v>
      </c>
      <c r="G17" s="17">
        <f t="shared" si="1"/>
        <v>195.13292431736664</v>
      </c>
      <c r="H17" s="9">
        <v>257</v>
      </c>
      <c r="I17" s="9">
        <v>296.898551038017</v>
      </c>
      <c r="J17" s="21">
        <f t="shared" si="2"/>
        <v>115.52472803035681</v>
      </c>
    </row>
    <row r="18" spans="1:10" ht="12.75" customHeight="1">
      <c r="A18" s="7" t="s">
        <v>18</v>
      </c>
      <c r="B18" s="10">
        <v>49251</v>
      </c>
      <c r="C18" s="9">
        <v>54921.4212435553</v>
      </c>
      <c r="D18" s="17">
        <f t="shared" si="0"/>
        <v>111.51331189936305</v>
      </c>
      <c r="E18" s="9">
        <v>41519</v>
      </c>
      <c r="F18" s="9">
        <v>44909.7456628608</v>
      </c>
      <c r="G18" s="17">
        <f t="shared" si="1"/>
        <v>108.16673249081336</v>
      </c>
      <c r="H18" s="9">
        <v>57365</v>
      </c>
      <c r="I18" s="9">
        <v>64686.2736332036</v>
      </c>
      <c r="J18" s="21">
        <f t="shared" si="2"/>
        <v>112.76261419542159</v>
      </c>
    </row>
    <row r="19" spans="1:10" ht="12.75" customHeight="1">
      <c r="A19" s="7" t="s">
        <v>19</v>
      </c>
      <c r="B19" s="10">
        <v>5347</v>
      </c>
      <c r="C19" s="9">
        <v>6502.04533212425</v>
      </c>
      <c r="D19" s="17">
        <f t="shared" si="0"/>
        <v>121.60174550447448</v>
      </c>
      <c r="E19" s="9">
        <v>1030</v>
      </c>
      <c r="F19" s="9">
        <v>903.174107335188</v>
      </c>
      <c r="G19" s="17">
        <f t="shared" si="1"/>
        <v>87.68680653739689</v>
      </c>
      <c r="H19" s="9">
        <v>9997</v>
      </c>
      <c r="I19" s="9">
        <v>12591.2420252118</v>
      </c>
      <c r="J19" s="21">
        <f t="shared" si="2"/>
        <v>125.95020531371212</v>
      </c>
    </row>
    <row r="20" spans="1:10" ht="12.75" customHeight="1">
      <c r="A20" s="7" t="s">
        <v>20</v>
      </c>
      <c r="B20" s="10">
        <v>24969</v>
      </c>
      <c r="C20" s="9">
        <v>27906.4585789359</v>
      </c>
      <c r="D20" s="17">
        <f t="shared" si="0"/>
        <v>111.7644221992707</v>
      </c>
      <c r="E20" s="9">
        <v>21692</v>
      </c>
      <c r="F20" s="9">
        <v>24225.0346280889</v>
      </c>
      <c r="G20" s="17">
        <f t="shared" si="1"/>
        <v>111.67727562275907</v>
      </c>
      <c r="H20" s="9">
        <v>28422</v>
      </c>
      <c r="I20" s="9">
        <v>31385.7418692992</v>
      </c>
      <c r="J20" s="21">
        <f t="shared" si="2"/>
        <v>110.42763306346913</v>
      </c>
    </row>
    <row r="21" spans="1:10" ht="12.75" customHeight="1">
      <c r="A21" s="7" t="s">
        <v>21</v>
      </c>
      <c r="B21" s="10">
        <v>18707</v>
      </c>
      <c r="C21" s="9">
        <v>21123.3111798842</v>
      </c>
      <c r="D21" s="17">
        <f t="shared" si="0"/>
        <v>112.91661506326082</v>
      </c>
      <c r="E21" s="9">
        <v>17102</v>
      </c>
      <c r="F21" s="9">
        <v>19402.7854780124</v>
      </c>
      <c r="G21" s="17">
        <f t="shared" si="1"/>
        <v>113.45331234950531</v>
      </c>
      <c r="H21" s="9">
        <v>20405</v>
      </c>
      <c r="I21" s="9">
        <v>22908.2800889218</v>
      </c>
      <c r="J21" s="21">
        <f t="shared" si="2"/>
        <v>112.26797397168242</v>
      </c>
    </row>
    <row r="22" spans="1:10" ht="12.75" customHeight="1">
      <c r="A22" s="7" t="s">
        <v>22</v>
      </c>
      <c r="B22" s="10">
        <v>8895</v>
      </c>
      <c r="C22" s="9">
        <v>9301.29482450904</v>
      </c>
      <c r="D22" s="17">
        <f t="shared" si="0"/>
        <v>104.56767649813423</v>
      </c>
      <c r="E22" s="9">
        <v>9854</v>
      </c>
      <c r="F22" s="9">
        <v>10099.9362709887</v>
      </c>
      <c r="G22" s="17">
        <f t="shared" si="1"/>
        <v>102.49580141048</v>
      </c>
      <c r="H22" s="9">
        <v>7741</v>
      </c>
      <c r="I22" s="9">
        <v>8110.16689993708</v>
      </c>
      <c r="J22" s="21">
        <f t="shared" si="2"/>
        <v>104.7689820428508</v>
      </c>
    </row>
    <row r="23" spans="1:10" ht="12.75" customHeight="1">
      <c r="A23" s="7" t="s">
        <v>23</v>
      </c>
      <c r="B23" s="10">
        <v>6439</v>
      </c>
      <c r="C23" s="9">
        <v>6716.67595199252</v>
      </c>
      <c r="D23" s="17">
        <f t="shared" si="0"/>
        <v>104.31240801355055</v>
      </c>
      <c r="E23" s="9">
        <v>7128</v>
      </c>
      <c r="F23" s="9">
        <v>7307.22673385814</v>
      </c>
      <c r="G23" s="17">
        <f t="shared" si="1"/>
        <v>102.51440423482238</v>
      </c>
      <c r="H23" s="9">
        <v>5614</v>
      </c>
      <c r="I23" s="9">
        <v>5854.91199544338</v>
      </c>
      <c r="J23" s="21">
        <f t="shared" si="2"/>
        <v>104.29127173928359</v>
      </c>
    </row>
    <row r="24" spans="1:10" ht="12.75" customHeight="1">
      <c r="A24" s="7" t="s">
        <v>24</v>
      </c>
      <c r="B24" s="10">
        <v>667</v>
      </c>
      <c r="C24" s="9">
        <v>728.903793987465</v>
      </c>
      <c r="D24" s="17">
        <f t="shared" si="0"/>
        <v>109.28092863380283</v>
      </c>
      <c r="E24" s="9">
        <v>661</v>
      </c>
      <c r="F24" s="9">
        <v>710.960070877169</v>
      </c>
      <c r="G24" s="17">
        <f t="shared" si="1"/>
        <v>107.55825580592571</v>
      </c>
      <c r="H24" s="9">
        <v>671</v>
      </c>
      <c r="I24" s="9">
        <v>741.059019387554</v>
      </c>
      <c r="J24" s="21">
        <f t="shared" si="2"/>
        <v>110.44098649590968</v>
      </c>
    </row>
    <row r="25" spans="1:10" ht="12.75" customHeight="1">
      <c r="A25" s="7" t="s">
        <v>25</v>
      </c>
      <c r="B25" s="10">
        <v>5005</v>
      </c>
      <c r="C25" s="9">
        <v>5723.20912484099</v>
      </c>
      <c r="D25" s="17">
        <f t="shared" si="0"/>
        <v>114.34983266415563</v>
      </c>
      <c r="E25" s="9">
        <v>5000</v>
      </c>
      <c r="F25" s="9">
        <v>5637.08183269597</v>
      </c>
      <c r="G25" s="17">
        <f t="shared" si="1"/>
        <v>112.7416366539194</v>
      </c>
      <c r="H25" s="9">
        <v>4997</v>
      </c>
      <c r="I25" s="9">
        <v>5718.01918148422</v>
      </c>
      <c r="J25" s="21">
        <f t="shared" si="2"/>
        <v>114.429041054317</v>
      </c>
    </row>
    <row r="26" spans="1:10" ht="12.75" customHeight="1">
      <c r="A26" s="7" t="s">
        <v>26</v>
      </c>
      <c r="B26" s="10">
        <v>174</v>
      </c>
      <c r="C26" s="9">
        <v>201.475887832887</v>
      </c>
      <c r="D26" s="17">
        <f t="shared" si="0"/>
        <v>115.79074013384309</v>
      </c>
      <c r="E26" s="9">
        <v>244</v>
      </c>
      <c r="F26" s="9">
        <v>112.261399791183</v>
      </c>
      <c r="G26" s="17">
        <f t="shared" si="1"/>
        <v>46.00877040622254</v>
      </c>
      <c r="H26" s="9">
        <v>99</v>
      </c>
      <c r="I26" s="9">
        <v>299.581538093202</v>
      </c>
      <c r="J26" s="21">
        <f t="shared" si="2"/>
        <v>302.6076142355576</v>
      </c>
    </row>
    <row r="27" spans="1:10" ht="12.75" customHeight="1">
      <c r="A27" s="11" t="s">
        <v>27</v>
      </c>
      <c r="B27" s="10">
        <v>730</v>
      </c>
      <c r="C27" s="9">
        <v>920.727316770691</v>
      </c>
      <c r="D27" s="17">
        <f t="shared" si="0"/>
        <v>126.1270296946152</v>
      </c>
      <c r="E27" s="9">
        <v>442</v>
      </c>
      <c r="F27" s="9">
        <v>548.279559392002</v>
      </c>
      <c r="G27" s="17">
        <f t="shared" si="1"/>
        <v>124.04514918371088</v>
      </c>
      <c r="H27" s="9">
        <v>1042</v>
      </c>
      <c r="I27" s="9">
        <v>1309.75050152609</v>
      </c>
      <c r="J27" s="21">
        <f t="shared" si="2"/>
        <v>125.69582548235029</v>
      </c>
    </row>
    <row r="28" spans="1:10" ht="12.75" customHeight="1">
      <c r="A28" s="7" t="s">
        <v>28</v>
      </c>
      <c r="B28" s="10">
        <v>73</v>
      </c>
      <c r="C28" s="9">
        <v>108.418548464859</v>
      </c>
      <c r="D28" s="17">
        <f t="shared" si="0"/>
        <v>148.51855954090274</v>
      </c>
      <c r="E28" s="9">
        <v>17</v>
      </c>
      <c r="F28" s="9">
        <v>22.8929724196449</v>
      </c>
      <c r="G28" s="17">
        <f t="shared" si="1"/>
        <v>134.66454364497</v>
      </c>
      <c r="H28" s="9">
        <v>132</v>
      </c>
      <c r="I28" s="9">
        <v>200.856759333067</v>
      </c>
      <c r="J28" s="21">
        <f t="shared" si="2"/>
        <v>152.16421161595986</v>
      </c>
    </row>
    <row r="29" spans="1:10" ht="12.75" customHeight="1">
      <c r="A29" s="7" t="s">
        <v>29</v>
      </c>
      <c r="B29" s="10">
        <v>95</v>
      </c>
      <c r="C29" s="9">
        <v>125.841304216989</v>
      </c>
      <c r="D29" s="17">
        <f t="shared" si="0"/>
        <v>132.46453075472527</v>
      </c>
      <c r="E29" s="9">
        <v>48</v>
      </c>
      <c r="F29" s="9">
        <v>39.3373553993287</v>
      </c>
      <c r="G29" s="17">
        <f>F29*100/E29</f>
        <v>81.95282374860146</v>
      </c>
      <c r="H29" s="9">
        <v>147</v>
      </c>
      <c r="I29" s="9">
        <v>220.229135354396</v>
      </c>
      <c r="J29" s="21">
        <f t="shared" si="2"/>
        <v>149.8157383363238</v>
      </c>
    </row>
    <row r="30" spans="1:10" ht="12.75" customHeight="1">
      <c r="A30" s="7" t="s">
        <v>39</v>
      </c>
      <c r="B30" s="10">
        <v>1633</v>
      </c>
      <c r="C30" s="9">
        <v>1356.08058240871</v>
      </c>
      <c r="D30" s="17">
        <f t="shared" si="0"/>
        <v>83.04228918608145</v>
      </c>
      <c r="E30" s="9">
        <v>968</v>
      </c>
      <c r="F30" s="9">
        <v>638.832673405285</v>
      </c>
      <c r="G30" s="17">
        <f t="shared" si="1"/>
        <v>65.99511088897573</v>
      </c>
      <c r="H30" s="9">
        <v>2352</v>
      </c>
      <c r="I30" s="9">
        <v>2110.57272569758</v>
      </c>
      <c r="J30" s="21">
        <f t="shared" si="2"/>
        <v>89.7352349361216</v>
      </c>
    </row>
    <row r="31" spans="1:10" ht="12.75" customHeight="1">
      <c r="A31" s="7" t="s">
        <v>30</v>
      </c>
      <c r="B31" s="10">
        <v>8670</v>
      </c>
      <c r="C31" s="9">
        <v>9703.60395754461</v>
      </c>
      <c r="D31" s="17">
        <f t="shared" si="0"/>
        <v>111.92161427387094</v>
      </c>
      <c r="E31" s="9">
        <v>8894</v>
      </c>
      <c r="F31" s="9">
        <v>9886.48288721517</v>
      </c>
      <c r="G31" s="17">
        <f t="shared" si="1"/>
        <v>111.15901604694366</v>
      </c>
      <c r="H31" s="9">
        <v>8420</v>
      </c>
      <c r="I31" s="9">
        <v>9444.82094925852</v>
      </c>
      <c r="J31" s="21">
        <f>I31*100/H31</f>
        <v>112.17127018121757</v>
      </c>
    </row>
    <row r="32" spans="1:10" ht="12.75" customHeight="1">
      <c r="A32" s="7" t="s">
        <v>31</v>
      </c>
      <c r="B32" s="10">
        <v>8082</v>
      </c>
      <c r="C32" s="9">
        <v>8892.6334978185</v>
      </c>
      <c r="D32" s="17">
        <f t="shared" si="0"/>
        <v>110.03011009426504</v>
      </c>
      <c r="E32" s="9">
        <v>8326</v>
      </c>
      <c r="F32" s="9">
        <v>9053.77980991758</v>
      </c>
      <c r="G32" s="17">
        <f t="shared" si="1"/>
        <v>108.74104984287268</v>
      </c>
      <c r="H32" s="9">
        <v>7809</v>
      </c>
      <c r="I32" s="9">
        <v>8648.70243356366</v>
      </c>
      <c r="J32" s="21">
        <f t="shared" si="2"/>
        <v>110.75300849742169</v>
      </c>
    </row>
    <row r="33" spans="1:10" ht="12.75" customHeight="1">
      <c r="A33" s="7" t="s">
        <v>32</v>
      </c>
      <c r="B33" s="10">
        <v>587</v>
      </c>
      <c r="C33" s="9">
        <v>810.970459726106</v>
      </c>
      <c r="D33" s="17">
        <f t="shared" si="0"/>
        <v>138.15510387156831</v>
      </c>
      <c r="E33" s="9">
        <v>568</v>
      </c>
      <c r="F33" s="9">
        <v>832.703077297595</v>
      </c>
      <c r="G33" s="17">
        <f t="shared" si="1"/>
        <v>146.60265445380193</v>
      </c>
      <c r="H33" s="9">
        <v>611</v>
      </c>
      <c r="I33" s="9">
        <v>796.118515694862</v>
      </c>
      <c r="J33" s="21">
        <f t="shared" si="2"/>
        <v>130.29762940996105</v>
      </c>
    </row>
    <row r="34" spans="1:10" s="12" customFormat="1" ht="12.75" customHeight="1" thickBot="1">
      <c r="A34" s="13" t="s">
        <v>33</v>
      </c>
      <c r="B34" s="23">
        <v>1365</v>
      </c>
      <c r="C34" s="15">
        <v>1318</v>
      </c>
      <c r="D34" s="24">
        <f t="shared" si="0"/>
        <v>96.55677655677655</v>
      </c>
      <c r="E34" s="15">
        <v>539</v>
      </c>
      <c r="F34" s="15">
        <v>530</v>
      </c>
      <c r="G34" s="24">
        <f t="shared" si="1"/>
        <v>98.33024118738405</v>
      </c>
      <c r="H34" s="15">
        <v>820</v>
      </c>
      <c r="I34" s="15">
        <v>780</v>
      </c>
      <c r="J34" s="25">
        <f t="shared" si="2"/>
        <v>95.1219512195122</v>
      </c>
    </row>
    <row r="35" spans="1:10" s="12" customFormat="1" ht="12.75" customHeight="1" thickBot="1">
      <c r="A35" s="13" t="s">
        <v>34</v>
      </c>
      <c r="B35" s="14">
        <v>84.84</v>
      </c>
      <c r="C35" s="15">
        <v>77</v>
      </c>
      <c r="D35" s="19" t="s">
        <v>38</v>
      </c>
      <c r="E35" s="15">
        <v>81.63</v>
      </c>
      <c r="F35" s="15">
        <v>70</v>
      </c>
      <c r="G35" s="19" t="s">
        <v>38</v>
      </c>
      <c r="H35" s="15">
        <v>87.07</v>
      </c>
      <c r="I35" s="15">
        <v>82</v>
      </c>
      <c r="J35" s="313" t="s">
        <v>38</v>
      </c>
    </row>
    <row r="36" spans="1:4" ht="14.25" customHeight="1">
      <c r="A36" s="16" t="s">
        <v>35</v>
      </c>
      <c r="D36" s="18"/>
    </row>
    <row r="37" spans="1:4" ht="12.75" customHeight="1">
      <c r="A37" s="16" t="s">
        <v>36</v>
      </c>
      <c r="D37" s="18"/>
    </row>
    <row r="38" ht="15">
      <c r="D38" s="18"/>
    </row>
  </sheetData>
  <mergeCells count="4">
    <mergeCell ref="A3:A4"/>
    <mergeCell ref="B3:D3"/>
    <mergeCell ref="E3:G3"/>
    <mergeCell ref="H3:J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E24" sqref="E24"/>
    </sheetView>
  </sheetViews>
  <sheetFormatPr defaultColWidth="9.00390625" defaultRowHeight="12.75"/>
  <cols>
    <col min="1" max="1" width="44.625" style="27" customWidth="1"/>
    <col min="2" max="3" width="12.75390625" style="27" customWidth="1"/>
    <col min="4" max="4" width="12.75390625" style="28" customWidth="1"/>
    <col min="5" max="6" width="12.75390625" style="27" customWidth="1"/>
    <col min="7" max="7" width="12.75390625" style="28" customWidth="1"/>
    <col min="8" max="9" width="12.75390625" style="27" customWidth="1"/>
    <col min="10" max="10" width="12.75390625" style="28" customWidth="1"/>
    <col min="11" max="12" width="8.375" style="27" customWidth="1"/>
    <col min="13" max="13" width="8.25390625" style="27" customWidth="1"/>
    <col min="14" max="16384" width="9.125" style="27" customWidth="1"/>
  </cols>
  <sheetData>
    <row r="1" spans="1:14" ht="16.5" customHeight="1">
      <c r="A1" s="26" t="s">
        <v>41</v>
      </c>
      <c r="K1" s="29"/>
      <c r="L1" s="29"/>
      <c r="M1" s="29"/>
      <c r="N1" s="29"/>
    </row>
    <row r="2" spans="1:14" ht="16.5" customHeight="1" thickBot="1">
      <c r="A2" s="27" t="s">
        <v>42</v>
      </c>
      <c r="J2" s="30" t="s">
        <v>43</v>
      </c>
      <c r="K2" s="29"/>
      <c r="L2" s="29"/>
      <c r="M2" s="29"/>
      <c r="N2" s="29"/>
    </row>
    <row r="3" spans="1:14" ht="15.75" thickBot="1">
      <c r="A3" s="392" t="s">
        <v>1</v>
      </c>
      <c r="B3" s="31" t="s">
        <v>2</v>
      </c>
      <c r="C3" s="32"/>
      <c r="D3" s="33"/>
      <c r="E3" s="34" t="s">
        <v>3</v>
      </c>
      <c r="F3" s="32"/>
      <c r="G3" s="35"/>
      <c r="H3" s="31" t="s">
        <v>44</v>
      </c>
      <c r="I3" s="32"/>
      <c r="J3" s="36"/>
      <c r="K3" s="29"/>
      <c r="L3" s="29"/>
      <c r="M3" s="29"/>
      <c r="N3" s="29"/>
    </row>
    <row r="4" spans="1:14" ht="15.75" thickBot="1">
      <c r="A4" s="393"/>
      <c r="B4" s="37">
        <v>2007</v>
      </c>
      <c r="C4" s="37">
        <v>2008</v>
      </c>
      <c r="D4" s="38" t="s">
        <v>37</v>
      </c>
      <c r="E4" s="37">
        <v>2007</v>
      </c>
      <c r="F4" s="37">
        <v>2008</v>
      </c>
      <c r="G4" s="38" t="s">
        <v>37</v>
      </c>
      <c r="H4" s="37">
        <v>2007</v>
      </c>
      <c r="I4" s="37">
        <v>2008</v>
      </c>
      <c r="J4" s="39" t="s">
        <v>37</v>
      </c>
      <c r="K4" s="29"/>
      <c r="L4" s="29"/>
      <c r="M4" s="29"/>
      <c r="N4" s="29"/>
    </row>
    <row r="5" spans="1:14" s="45" customFormat="1" ht="15" customHeight="1" thickTop="1">
      <c r="A5" s="40" t="s">
        <v>45</v>
      </c>
      <c r="B5" s="41">
        <v>65694</v>
      </c>
      <c r="C5" s="42">
        <v>74137.6801671414</v>
      </c>
      <c r="D5" s="43">
        <f>C5/B5*100</f>
        <v>112.85304619469268</v>
      </c>
      <c r="E5" s="42">
        <v>62677</v>
      </c>
      <c r="F5" s="42">
        <v>66776.9864966839</v>
      </c>
      <c r="G5" s="43">
        <f>F5/E5*100</f>
        <v>106.5414529997988</v>
      </c>
      <c r="H5" s="42">
        <v>67808</v>
      </c>
      <c r="I5" s="42">
        <v>77436.6452578853</v>
      </c>
      <c r="J5" s="44">
        <f>I5/H5*100</f>
        <v>114.19986617786296</v>
      </c>
      <c r="K5" s="29"/>
      <c r="L5" s="29"/>
      <c r="M5" s="29"/>
      <c r="N5" s="29"/>
    </row>
    <row r="6" spans="1:14" s="51" customFormat="1" ht="13.5" customHeight="1">
      <c r="A6" s="40" t="s">
        <v>46</v>
      </c>
      <c r="B6" s="46">
        <v>47</v>
      </c>
      <c r="C6" s="47">
        <v>54.8770145671107</v>
      </c>
      <c r="D6" s="48">
        <f aca="true" t="shared" si="0" ref="D6:D32">C6/B6*100</f>
        <v>116.75960546193767</v>
      </c>
      <c r="E6" s="47">
        <v>41</v>
      </c>
      <c r="F6" s="47">
        <v>17.7031125365378</v>
      </c>
      <c r="G6" s="48">
        <f aca="true" t="shared" si="1" ref="G6:G32">F6/E6*100</f>
        <v>43.1783232598483</v>
      </c>
      <c r="H6" s="47">
        <v>54</v>
      </c>
      <c r="I6" s="47">
        <v>95.4473751116356</v>
      </c>
      <c r="J6" s="49">
        <f aca="true" t="shared" si="2" ref="J6:J32">I6/H6*100</f>
        <v>176.75439835488075</v>
      </c>
      <c r="K6" s="50"/>
      <c r="L6" s="50"/>
      <c r="M6" s="50"/>
      <c r="N6" s="50"/>
    </row>
    <row r="7" spans="1:14" s="51" customFormat="1" ht="13.5" customHeight="1">
      <c r="A7" s="40" t="s">
        <v>47</v>
      </c>
      <c r="B7" s="46">
        <v>37637</v>
      </c>
      <c r="C7" s="47">
        <v>44252.7886324564</v>
      </c>
      <c r="D7" s="48">
        <f t="shared" si="0"/>
        <v>117.5778851461498</v>
      </c>
      <c r="E7" s="47">
        <v>37074</v>
      </c>
      <c r="F7" s="47">
        <v>40187.1143992381</v>
      </c>
      <c r="G7" s="48">
        <f t="shared" si="1"/>
        <v>108.39702864335679</v>
      </c>
      <c r="H7" s="47">
        <v>37182</v>
      </c>
      <c r="I7" s="47">
        <v>44101.9633019585</v>
      </c>
      <c r="J7" s="49">
        <f t="shared" si="2"/>
        <v>118.6110572372613</v>
      </c>
      <c r="K7" s="50"/>
      <c r="L7" s="50"/>
      <c r="M7" s="50"/>
      <c r="N7" s="50"/>
    </row>
    <row r="8" spans="1:14" s="51" customFormat="1" ht="13.5" customHeight="1">
      <c r="A8" s="40" t="s">
        <v>48</v>
      </c>
      <c r="B8" s="46">
        <v>40</v>
      </c>
      <c r="C8" s="47">
        <v>83.8920818785531</v>
      </c>
      <c r="D8" s="48">
        <f t="shared" si="0"/>
        <v>209.73020469638274</v>
      </c>
      <c r="E8" s="47">
        <v>40</v>
      </c>
      <c r="F8" s="47">
        <v>43.8663137068327</v>
      </c>
      <c r="G8" s="48">
        <f t="shared" si="1"/>
        <v>109.66578426708176</v>
      </c>
      <c r="H8" s="47">
        <v>40</v>
      </c>
      <c r="I8" s="47">
        <v>58.8605175504154</v>
      </c>
      <c r="J8" s="49">
        <f t="shared" si="2"/>
        <v>147.15129387603852</v>
      </c>
      <c r="K8" s="50"/>
      <c r="L8" s="50"/>
      <c r="M8" s="50"/>
      <c r="N8" s="50"/>
    </row>
    <row r="9" spans="1:14" s="51" customFormat="1" ht="13.5" customHeight="1">
      <c r="A9" s="40" t="s">
        <v>49</v>
      </c>
      <c r="B9" s="46">
        <v>36043</v>
      </c>
      <c r="C9" s="47">
        <v>42414.9636218671</v>
      </c>
      <c r="D9" s="48">
        <f t="shared" si="0"/>
        <v>117.67878262593874</v>
      </c>
      <c r="E9" s="47">
        <v>35935</v>
      </c>
      <c r="F9" s="47">
        <v>39131.7807301887</v>
      </c>
      <c r="G9" s="48">
        <f t="shared" si="1"/>
        <v>108.89600871069626</v>
      </c>
      <c r="H9" s="47">
        <v>35093</v>
      </c>
      <c r="I9" s="47">
        <v>41472.4707902137</v>
      </c>
      <c r="J9" s="49">
        <f t="shared" si="2"/>
        <v>118.1787558493537</v>
      </c>
      <c r="K9" s="50"/>
      <c r="L9" s="50"/>
      <c r="M9" s="50"/>
      <c r="N9" s="50"/>
    </row>
    <row r="10" spans="1:14" s="51" customFormat="1" ht="13.5" customHeight="1">
      <c r="A10" s="40" t="s">
        <v>50</v>
      </c>
      <c r="B10" s="46">
        <v>1554</v>
      </c>
      <c r="C10" s="47">
        <v>1753.93292871073</v>
      </c>
      <c r="D10" s="48">
        <f t="shared" si="0"/>
        <v>112.8656968282323</v>
      </c>
      <c r="E10" s="47">
        <v>1098</v>
      </c>
      <c r="F10" s="47">
        <v>1011.46735534256</v>
      </c>
      <c r="G10" s="48">
        <f t="shared" si="1"/>
        <v>92.11906697108925</v>
      </c>
      <c r="H10" s="47">
        <v>2048</v>
      </c>
      <c r="I10" s="47">
        <v>2570.63199419436</v>
      </c>
      <c r="J10" s="49">
        <f t="shared" si="2"/>
        <v>125.51914034152148</v>
      </c>
      <c r="K10" s="50"/>
      <c r="L10" s="50"/>
      <c r="M10" s="50"/>
      <c r="N10" s="50"/>
    </row>
    <row r="11" spans="1:14" s="51" customFormat="1" ht="13.5" customHeight="1">
      <c r="A11" s="40" t="s">
        <v>51</v>
      </c>
      <c r="B11" s="46">
        <v>27606</v>
      </c>
      <c r="C11" s="47">
        <v>29417.6450959626</v>
      </c>
      <c r="D11" s="48">
        <f t="shared" si="0"/>
        <v>106.56250487561618</v>
      </c>
      <c r="E11" s="47">
        <v>25227</v>
      </c>
      <c r="F11" s="47">
        <v>26245.4162293678</v>
      </c>
      <c r="G11" s="48">
        <f t="shared" si="1"/>
        <v>104.03700887686922</v>
      </c>
      <c r="H11" s="47">
        <v>30095</v>
      </c>
      <c r="I11" s="47">
        <v>32746.7346211189</v>
      </c>
      <c r="J11" s="49">
        <f t="shared" si="2"/>
        <v>108.81121322850606</v>
      </c>
      <c r="K11" s="50"/>
      <c r="L11" s="50"/>
      <c r="M11" s="50"/>
      <c r="N11" s="50"/>
    </row>
    <row r="12" spans="1:14" s="51" customFormat="1" ht="13.5" customHeight="1">
      <c r="A12" s="40" t="s">
        <v>52</v>
      </c>
      <c r="B12" s="46">
        <v>13400</v>
      </c>
      <c r="C12" s="47">
        <v>15135.8988734729</v>
      </c>
      <c r="D12" s="48">
        <f t="shared" si="0"/>
        <v>112.95446920502164</v>
      </c>
      <c r="E12" s="47">
        <v>13070</v>
      </c>
      <c r="F12" s="47">
        <v>14739.0951171467</v>
      </c>
      <c r="G12" s="48">
        <f t="shared" si="1"/>
        <v>112.77042935842923</v>
      </c>
      <c r="H12" s="47">
        <v>13759</v>
      </c>
      <c r="I12" s="47">
        <v>15598.3601712917</v>
      </c>
      <c r="J12" s="49">
        <f t="shared" si="2"/>
        <v>113.36841464707975</v>
      </c>
      <c r="K12" s="50"/>
      <c r="L12" s="50"/>
      <c r="M12" s="50"/>
      <c r="N12" s="50"/>
    </row>
    <row r="13" spans="1:14" s="51" customFormat="1" ht="13.5" customHeight="1">
      <c r="A13" s="40" t="s">
        <v>53</v>
      </c>
      <c r="B13" s="46">
        <v>10665</v>
      </c>
      <c r="C13" s="47">
        <v>11114.0242515513</v>
      </c>
      <c r="D13" s="48">
        <f t="shared" si="0"/>
        <v>104.21026021145148</v>
      </c>
      <c r="E13" s="47">
        <v>8270</v>
      </c>
      <c r="F13" s="47">
        <v>8097.82407343039</v>
      </c>
      <c r="G13" s="48">
        <f t="shared" si="1"/>
        <v>97.91806618416433</v>
      </c>
      <c r="H13" s="47">
        <v>13182</v>
      </c>
      <c r="I13" s="47">
        <v>14280.7804804919</v>
      </c>
      <c r="J13" s="49">
        <f t="shared" si="2"/>
        <v>108.33546108702701</v>
      </c>
      <c r="K13" s="50"/>
      <c r="L13" s="50"/>
      <c r="M13" s="50"/>
      <c r="N13" s="50"/>
    </row>
    <row r="14" spans="1:14" s="51" customFormat="1" ht="13.5" customHeight="1">
      <c r="A14" s="40" t="s">
        <v>54</v>
      </c>
      <c r="B14" s="46">
        <v>355</v>
      </c>
      <c r="C14" s="47">
        <v>638.120094552031</v>
      </c>
      <c r="D14" s="48">
        <f t="shared" si="0"/>
        <v>179.75213931043126</v>
      </c>
      <c r="E14" s="47">
        <v>224</v>
      </c>
      <c r="F14" s="47">
        <v>257.918896626739</v>
      </c>
      <c r="G14" s="48">
        <f t="shared" si="1"/>
        <v>115.14236456550849</v>
      </c>
      <c r="H14" s="47">
        <v>495</v>
      </c>
      <c r="I14" s="47">
        <v>1031.41751291997</v>
      </c>
      <c r="J14" s="49">
        <f t="shared" si="2"/>
        <v>208.36717432726667</v>
      </c>
      <c r="K14" s="50"/>
      <c r="L14" s="50"/>
      <c r="M14" s="50"/>
      <c r="N14" s="50"/>
    </row>
    <row r="15" spans="1:14" s="51" customFormat="1" ht="13.5" customHeight="1">
      <c r="A15" s="40" t="s">
        <v>55</v>
      </c>
      <c r="B15" s="46">
        <v>10310</v>
      </c>
      <c r="C15" s="47">
        <v>10475.9041569992</v>
      </c>
      <c r="D15" s="48">
        <f t="shared" si="0"/>
        <v>101.60915768185453</v>
      </c>
      <c r="E15" s="47">
        <v>8046</v>
      </c>
      <c r="F15" s="47">
        <v>7839.90517680365</v>
      </c>
      <c r="G15" s="48">
        <f t="shared" si="1"/>
        <v>97.43854308729368</v>
      </c>
      <c r="H15" s="47">
        <v>12686</v>
      </c>
      <c r="I15" s="47">
        <v>13249.3629675719</v>
      </c>
      <c r="J15" s="49">
        <f t="shared" si="2"/>
        <v>104.44082427535788</v>
      </c>
      <c r="K15" s="50"/>
      <c r="L15" s="50"/>
      <c r="M15" s="50"/>
      <c r="N15" s="50"/>
    </row>
    <row r="16" spans="1:14" s="52" customFormat="1" ht="13.5" customHeight="1">
      <c r="A16" s="40" t="s">
        <v>56</v>
      </c>
      <c r="B16" s="46">
        <v>3541</v>
      </c>
      <c r="C16" s="47">
        <v>3167.72197093843</v>
      </c>
      <c r="D16" s="48">
        <f t="shared" si="0"/>
        <v>89.4584007607577</v>
      </c>
      <c r="E16" s="47">
        <v>3887</v>
      </c>
      <c r="F16" s="47">
        <v>3408.49703879073</v>
      </c>
      <c r="G16" s="48">
        <f t="shared" si="1"/>
        <v>87.68965883176564</v>
      </c>
      <c r="H16" s="47">
        <v>3155</v>
      </c>
      <c r="I16" s="47">
        <v>2867.59396933539</v>
      </c>
      <c r="J16" s="49">
        <f t="shared" si="2"/>
        <v>90.8904586160187</v>
      </c>
      <c r="K16" s="50"/>
      <c r="L16" s="50"/>
      <c r="M16" s="50"/>
      <c r="N16" s="50"/>
    </row>
    <row r="17" spans="1:14" s="51" customFormat="1" ht="13.5" customHeight="1">
      <c r="A17" s="40" t="s">
        <v>57</v>
      </c>
      <c r="B17" s="46">
        <v>35418</v>
      </c>
      <c r="C17" s="47">
        <v>38956.1358510889</v>
      </c>
      <c r="D17" s="48">
        <f t="shared" si="0"/>
        <v>109.98965455725592</v>
      </c>
      <c r="E17" s="47">
        <v>42626</v>
      </c>
      <c r="F17" s="47">
        <v>43181.6333861588</v>
      </c>
      <c r="G17" s="48">
        <f t="shared" si="1"/>
        <v>101.30350815501994</v>
      </c>
      <c r="H17" s="47">
        <v>26538</v>
      </c>
      <c r="I17" s="47">
        <v>30265.4480133351</v>
      </c>
      <c r="J17" s="49">
        <f t="shared" si="2"/>
        <v>114.04570055518539</v>
      </c>
      <c r="K17" s="50"/>
      <c r="L17" s="50"/>
      <c r="M17" s="50"/>
      <c r="N17" s="50"/>
    </row>
    <row r="18" spans="1:14" s="51" customFormat="1" ht="13.5" customHeight="1">
      <c r="A18" s="40" t="s">
        <v>58</v>
      </c>
      <c r="B18" s="46">
        <v>13562</v>
      </c>
      <c r="C18" s="47">
        <v>15480.9067657819</v>
      </c>
      <c r="D18" s="48">
        <f t="shared" si="0"/>
        <v>114.14914294191047</v>
      </c>
      <c r="E18" s="47">
        <v>14637</v>
      </c>
      <c r="F18" s="47">
        <v>14105.4056840113</v>
      </c>
      <c r="G18" s="48">
        <f t="shared" si="1"/>
        <v>96.36814705206874</v>
      </c>
      <c r="H18" s="47">
        <v>11268</v>
      </c>
      <c r="I18" s="47">
        <v>12780.4744739446</v>
      </c>
      <c r="J18" s="49">
        <f t="shared" si="2"/>
        <v>113.42274116031771</v>
      </c>
      <c r="K18" s="50"/>
      <c r="L18" s="50"/>
      <c r="M18" s="50"/>
      <c r="N18" s="50"/>
    </row>
    <row r="19" spans="1:14" s="51" customFormat="1" ht="13.5" customHeight="1">
      <c r="A19" s="40" t="s">
        <v>59</v>
      </c>
      <c r="B19" s="46">
        <v>15608</v>
      </c>
      <c r="C19" s="47">
        <v>15943.6780363533</v>
      </c>
      <c r="D19" s="48">
        <f t="shared" si="0"/>
        <v>102.15067937181766</v>
      </c>
      <c r="E19" s="47">
        <v>24704</v>
      </c>
      <c r="F19" s="47">
        <v>25063.6817060716</v>
      </c>
      <c r="G19" s="48">
        <f t="shared" si="1"/>
        <v>101.45596545527687</v>
      </c>
      <c r="H19" s="47">
        <v>5888</v>
      </c>
      <c r="I19" s="47">
        <v>6276.87697769812</v>
      </c>
      <c r="J19" s="49">
        <f t="shared" si="2"/>
        <v>106.60456823536208</v>
      </c>
      <c r="K19" s="50"/>
      <c r="L19" s="50"/>
      <c r="M19" s="50"/>
      <c r="N19" s="50"/>
    </row>
    <row r="20" spans="1:14" s="51" customFormat="1" ht="13.5" customHeight="1">
      <c r="A20" s="40" t="s">
        <v>60</v>
      </c>
      <c r="B20" s="46">
        <v>3381</v>
      </c>
      <c r="C20" s="47">
        <v>3643.11067057609</v>
      </c>
      <c r="D20" s="48">
        <f t="shared" si="0"/>
        <v>107.7524599401387</v>
      </c>
      <c r="E20" s="47">
        <v>4327</v>
      </c>
      <c r="F20" s="47">
        <v>4672.36023775893</v>
      </c>
      <c r="G20" s="48">
        <f t="shared" si="1"/>
        <v>107.98151693457201</v>
      </c>
      <c r="H20" s="47">
        <v>2305</v>
      </c>
      <c r="I20" s="47">
        <v>2413.94348520077</v>
      </c>
      <c r="J20" s="49">
        <f t="shared" si="2"/>
        <v>104.726398490272</v>
      </c>
      <c r="K20" s="50"/>
      <c r="L20" s="50"/>
      <c r="M20" s="50"/>
      <c r="N20" s="50"/>
    </row>
    <row r="21" spans="1:14" s="51" customFormat="1" ht="13.5" customHeight="1">
      <c r="A21" s="40" t="s">
        <v>61</v>
      </c>
      <c r="B21" s="46">
        <v>1629</v>
      </c>
      <c r="C21" s="47">
        <v>2942.59697570964</v>
      </c>
      <c r="D21" s="48">
        <f t="shared" si="0"/>
        <v>180.63824283054882</v>
      </c>
      <c r="E21" s="47">
        <v>-1763</v>
      </c>
      <c r="F21" s="47">
        <v>-996.04037686308</v>
      </c>
      <c r="G21" s="48">
        <f t="shared" si="1"/>
        <v>56.49690169387862</v>
      </c>
      <c r="H21" s="47">
        <v>5283</v>
      </c>
      <c r="I21" s="47">
        <v>7206.88967476105</v>
      </c>
      <c r="J21" s="49">
        <f t="shared" si="2"/>
        <v>136.4166131887384</v>
      </c>
      <c r="K21" s="50"/>
      <c r="L21" s="50"/>
      <c r="M21" s="50"/>
      <c r="N21" s="50"/>
    </row>
    <row r="22" spans="1:14" s="51" customFormat="1" ht="13.5" customHeight="1">
      <c r="A22" s="40" t="s">
        <v>62</v>
      </c>
      <c r="B22" s="46">
        <v>1238</v>
      </c>
      <c r="C22" s="47">
        <v>945.843402667875</v>
      </c>
      <c r="D22" s="48">
        <f t="shared" si="0"/>
        <v>76.40092105556342</v>
      </c>
      <c r="E22" s="47">
        <v>721</v>
      </c>
      <c r="F22" s="47">
        <v>336.22613518004</v>
      </c>
      <c r="G22" s="48">
        <f t="shared" si="1"/>
        <v>46.63330585021359</v>
      </c>
      <c r="H22" s="47">
        <v>1794</v>
      </c>
      <c r="I22" s="47">
        <v>1587.26340173053</v>
      </c>
      <c r="J22" s="49">
        <f t="shared" si="2"/>
        <v>88.47622083224805</v>
      </c>
      <c r="K22" s="50"/>
      <c r="L22" s="50"/>
      <c r="M22" s="50"/>
      <c r="N22" s="50"/>
    </row>
    <row r="23" spans="1:14" s="51" customFormat="1" ht="13.5" customHeight="1">
      <c r="A23" s="40" t="s">
        <v>63</v>
      </c>
      <c r="B23" s="46">
        <v>26713</v>
      </c>
      <c r="C23" s="47">
        <v>30792.9491060477</v>
      </c>
      <c r="D23" s="48">
        <f t="shared" si="0"/>
        <v>115.2732718378606</v>
      </c>
      <c r="E23" s="47">
        <v>17113</v>
      </c>
      <c r="F23" s="47">
        <v>19890.8941995576</v>
      </c>
      <c r="G23" s="48">
        <f t="shared" si="1"/>
        <v>116.23265470436274</v>
      </c>
      <c r="H23" s="47">
        <v>37026</v>
      </c>
      <c r="I23" s="47">
        <v>42063.1822359294</v>
      </c>
      <c r="J23" s="49">
        <f t="shared" si="2"/>
        <v>113.60444616196565</v>
      </c>
      <c r="K23" s="50"/>
      <c r="L23" s="50"/>
      <c r="M23" s="50"/>
      <c r="N23" s="50"/>
    </row>
    <row r="24" spans="1:14" s="51" customFormat="1" ht="13.5" customHeight="1">
      <c r="A24" s="40" t="s">
        <v>64</v>
      </c>
      <c r="B24" s="46">
        <v>753</v>
      </c>
      <c r="C24" s="47">
        <v>722.866205360489</v>
      </c>
      <c r="D24" s="48">
        <f t="shared" si="0"/>
        <v>95.99816804256162</v>
      </c>
      <c r="E24" s="47">
        <v>665</v>
      </c>
      <c r="F24" s="47">
        <v>496.756659796855</v>
      </c>
      <c r="G24" s="48">
        <f t="shared" si="1"/>
        <v>74.70024959351203</v>
      </c>
      <c r="H24" s="47">
        <v>842</v>
      </c>
      <c r="I24" s="47">
        <v>736.555908073931</v>
      </c>
      <c r="J24" s="49">
        <f t="shared" si="2"/>
        <v>87.47694870236711</v>
      </c>
      <c r="K24" s="50"/>
      <c r="L24" s="50"/>
      <c r="M24" s="50"/>
      <c r="N24" s="50"/>
    </row>
    <row r="25" spans="1:14" s="51" customFormat="1" ht="13.5" customHeight="1">
      <c r="A25" s="40" t="s">
        <v>65</v>
      </c>
      <c r="B25" s="46">
        <v>4537</v>
      </c>
      <c r="C25" s="47">
        <v>5217.58511456985</v>
      </c>
      <c r="D25" s="48">
        <f t="shared" si="0"/>
        <v>115.00077396010249</v>
      </c>
      <c r="E25" s="47">
        <v>3797</v>
      </c>
      <c r="F25" s="47">
        <v>4155.07175183535</v>
      </c>
      <c r="G25" s="48">
        <f t="shared" si="1"/>
        <v>109.430385879256</v>
      </c>
      <c r="H25" s="47">
        <v>5284</v>
      </c>
      <c r="I25" s="47">
        <v>6340.01788471206</v>
      </c>
      <c r="J25" s="49">
        <f t="shared" si="2"/>
        <v>119.985198423771</v>
      </c>
      <c r="K25" s="50"/>
      <c r="L25" s="50"/>
      <c r="M25" s="50"/>
      <c r="N25" s="50"/>
    </row>
    <row r="26" spans="1:14" s="51" customFormat="1" ht="13.5" customHeight="1">
      <c r="A26" s="40" t="s">
        <v>66</v>
      </c>
      <c r="B26" s="46">
        <v>12893</v>
      </c>
      <c r="C26" s="47">
        <v>13382.9196575324</v>
      </c>
      <c r="D26" s="48">
        <f t="shared" si="0"/>
        <v>103.7998887577166</v>
      </c>
      <c r="E26" s="47">
        <v>8084</v>
      </c>
      <c r="F26" s="47">
        <v>8761.10050697732</v>
      </c>
      <c r="G26" s="48">
        <f t="shared" si="1"/>
        <v>108.37581032876446</v>
      </c>
      <c r="H26" s="47">
        <v>18083</v>
      </c>
      <c r="I26" s="47">
        <v>18290.7162939721</v>
      </c>
      <c r="J26" s="49">
        <f t="shared" si="2"/>
        <v>101.14868270736103</v>
      </c>
      <c r="K26" s="50"/>
      <c r="L26" s="50"/>
      <c r="M26" s="50"/>
      <c r="N26" s="50"/>
    </row>
    <row r="27" spans="1:14" s="51" customFormat="1" ht="13.5" customHeight="1">
      <c r="A27" s="40" t="s">
        <v>67</v>
      </c>
      <c r="B27" s="46">
        <v>8530</v>
      </c>
      <c r="C27" s="47">
        <v>11469.5781285849</v>
      </c>
      <c r="D27" s="48">
        <f t="shared" si="0"/>
        <v>134.46164277356272</v>
      </c>
      <c r="E27" s="47">
        <v>4568</v>
      </c>
      <c r="F27" s="47">
        <v>6477.96528094803</v>
      </c>
      <c r="G27" s="48">
        <f t="shared" si="1"/>
        <v>141.811849407794</v>
      </c>
      <c r="H27" s="47">
        <v>12816</v>
      </c>
      <c r="I27" s="47">
        <v>16695.8921491713</v>
      </c>
      <c r="J27" s="49">
        <f t="shared" si="2"/>
        <v>130.2738151464677</v>
      </c>
      <c r="K27" s="50"/>
      <c r="L27" s="50"/>
      <c r="M27" s="50"/>
      <c r="N27" s="50"/>
    </row>
    <row r="28" spans="1:14" s="51" customFormat="1" ht="13.5" customHeight="1">
      <c r="A28" s="40" t="s">
        <v>68</v>
      </c>
      <c r="B28" s="46">
        <v>8470</v>
      </c>
      <c r="C28" s="47">
        <v>12357.4691641649</v>
      </c>
      <c r="D28" s="48">
        <f t="shared" si="0"/>
        <v>145.8969204742019</v>
      </c>
      <c r="E28" s="47">
        <v>6058</v>
      </c>
      <c r="F28" s="47">
        <v>9964.76955829205</v>
      </c>
      <c r="G28" s="48">
        <f t="shared" si="1"/>
        <v>164.48942816593018</v>
      </c>
      <c r="H28" s="47">
        <v>11060</v>
      </c>
      <c r="I28" s="47">
        <v>14848.2049555494</v>
      </c>
      <c r="J28" s="49">
        <f t="shared" si="2"/>
        <v>134.25140104475045</v>
      </c>
      <c r="K28" s="50"/>
      <c r="L28" s="50"/>
      <c r="M28" s="50"/>
      <c r="N28" s="50"/>
    </row>
    <row r="29" spans="1:14" s="51" customFormat="1" ht="13.5" customHeight="1">
      <c r="A29" s="40" t="s">
        <v>69</v>
      </c>
      <c r="B29" s="46">
        <v>2037</v>
      </c>
      <c r="C29" s="47">
        <v>3216.85974142196</v>
      </c>
      <c r="D29" s="48">
        <f t="shared" si="0"/>
        <v>157.92144042326754</v>
      </c>
      <c r="E29" s="47">
        <v>870</v>
      </c>
      <c r="F29" s="47">
        <v>2075.15553331343</v>
      </c>
      <c r="G29" s="48">
        <f t="shared" si="1"/>
        <v>238.52362451878508</v>
      </c>
      <c r="H29" s="47">
        <v>3293</v>
      </c>
      <c r="I29" s="47">
        <v>4316.75507421217</v>
      </c>
      <c r="J29" s="49">
        <f t="shared" si="2"/>
        <v>131.0888270334701</v>
      </c>
      <c r="K29" s="50"/>
      <c r="L29" s="50"/>
      <c r="M29" s="50"/>
      <c r="N29" s="50"/>
    </row>
    <row r="30" spans="1:14" s="51" customFormat="1" ht="13.5" customHeight="1">
      <c r="A30" s="40" t="s">
        <v>70</v>
      </c>
      <c r="B30" s="46">
        <v>4105</v>
      </c>
      <c r="C30" s="47">
        <v>6259.68210229458</v>
      </c>
      <c r="D30" s="48">
        <f t="shared" si="0"/>
        <v>152.48921077453298</v>
      </c>
      <c r="E30" s="47">
        <v>3304</v>
      </c>
      <c r="F30" s="47">
        <v>5855.06965943742</v>
      </c>
      <c r="G30" s="48">
        <f t="shared" si="1"/>
        <v>177.21155143575726</v>
      </c>
      <c r="H30" s="47">
        <v>4968</v>
      </c>
      <c r="I30" s="47">
        <v>6750.39985578244</v>
      </c>
      <c r="J30" s="49">
        <f t="shared" si="2"/>
        <v>135.877613844252</v>
      </c>
      <c r="K30" s="50"/>
      <c r="L30" s="50"/>
      <c r="M30" s="50"/>
      <c r="N30" s="50"/>
    </row>
    <row r="31" spans="1:14" s="51" customFormat="1" ht="13.5" customHeight="1">
      <c r="A31" s="40" t="s">
        <v>71</v>
      </c>
      <c r="B31" s="46">
        <v>722</v>
      </c>
      <c r="C31" s="47">
        <v>780.945121437152</v>
      </c>
      <c r="D31" s="48">
        <f t="shared" si="0"/>
        <v>108.16414424337286</v>
      </c>
      <c r="E31" s="47">
        <v>269</v>
      </c>
      <c r="F31" s="47">
        <v>426.743598900863</v>
      </c>
      <c r="G31" s="48">
        <f t="shared" si="1"/>
        <v>158.6407430858227</v>
      </c>
      <c r="H31" s="47">
        <v>1210</v>
      </c>
      <c r="I31" s="47">
        <v>1148.04706345739</v>
      </c>
      <c r="J31" s="49">
        <f t="shared" si="2"/>
        <v>94.87992259978431</v>
      </c>
      <c r="K31" s="50"/>
      <c r="L31" s="50"/>
      <c r="M31" s="50"/>
      <c r="N31" s="50"/>
    </row>
    <row r="32" spans="1:14" s="51" customFormat="1" ht="13.5" customHeight="1">
      <c r="A32" s="40" t="s">
        <v>72</v>
      </c>
      <c r="B32" s="46">
        <v>1441</v>
      </c>
      <c r="C32" s="47">
        <v>1451.73959931154</v>
      </c>
      <c r="D32" s="48">
        <f t="shared" si="0"/>
        <v>100.74528794667175</v>
      </c>
      <c r="E32" s="47">
        <v>1571</v>
      </c>
      <c r="F32" s="47">
        <v>1525.72830873724</v>
      </c>
      <c r="G32" s="48">
        <f t="shared" si="1"/>
        <v>97.11828827098918</v>
      </c>
      <c r="H32" s="47">
        <v>1292</v>
      </c>
      <c r="I32" s="47">
        <v>1368.84996569715</v>
      </c>
      <c r="J32" s="49">
        <f t="shared" si="2"/>
        <v>105.94813975984134</v>
      </c>
      <c r="K32" s="50"/>
      <c r="L32" s="50"/>
      <c r="M32" s="50"/>
      <c r="N32" s="50"/>
    </row>
    <row r="33" spans="1:14" s="51" customFormat="1" ht="13.5" customHeight="1">
      <c r="A33" s="40" t="s">
        <v>73</v>
      </c>
      <c r="B33" s="46" t="s">
        <v>74</v>
      </c>
      <c r="C33" s="47"/>
      <c r="D33" s="48"/>
      <c r="E33" s="47" t="s">
        <v>74</v>
      </c>
      <c r="F33" s="47"/>
      <c r="G33" s="48"/>
      <c r="H33" s="47" t="s">
        <v>74</v>
      </c>
      <c r="I33" s="47"/>
      <c r="J33" s="49"/>
      <c r="K33" s="50"/>
      <c r="L33" s="50"/>
      <c r="M33" s="50"/>
      <c r="N33" s="50"/>
    </row>
    <row r="34" spans="1:14" s="51" customFormat="1" ht="13.5" customHeight="1">
      <c r="A34" s="40" t="s">
        <v>75</v>
      </c>
      <c r="B34" s="46">
        <v>4899</v>
      </c>
      <c r="C34" s="47">
        <v>5762.72987915441</v>
      </c>
      <c r="D34" s="48">
        <f>C34/B34*100</f>
        <v>117.63073850080445</v>
      </c>
      <c r="E34" s="47">
        <v>4168</v>
      </c>
      <c r="F34" s="47">
        <v>5424.58277982826</v>
      </c>
      <c r="G34" s="48">
        <f>F34/E34*100</f>
        <v>130.1483392473191</v>
      </c>
      <c r="H34" s="47">
        <v>5671</v>
      </c>
      <c r="I34" s="47">
        <v>6123.08680271412</v>
      </c>
      <c r="J34" s="49">
        <f>I34/H34*100</f>
        <v>107.97190623724421</v>
      </c>
      <c r="K34" s="50"/>
      <c r="L34" s="50"/>
      <c r="M34" s="50"/>
      <c r="N34" s="50"/>
    </row>
    <row r="35" spans="1:14" s="51" customFormat="1" ht="13.5" customHeight="1" thickBot="1">
      <c r="A35" s="53" t="s">
        <v>76</v>
      </c>
      <c r="B35" s="54">
        <v>1418</v>
      </c>
      <c r="C35" s="55">
        <v>3371.37747068431</v>
      </c>
      <c r="D35" s="56">
        <f>C35/B35*100</f>
        <v>237.75581598619956</v>
      </c>
      <c r="E35" s="55">
        <v>1007</v>
      </c>
      <c r="F35" s="55">
        <v>2852.14954398203</v>
      </c>
      <c r="G35" s="56">
        <f>F35/E35*100</f>
        <v>283.23232810149256</v>
      </c>
      <c r="H35" s="55">
        <v>1865</v>
      </c>
      <c r="I35" s="55">
        <v>3965.66873953843</v>
      </c>
      <c r="J35" s="57">
        <f>I35/H35*100</f>
        <v>212.6363935409346</v>
      </c>
      <c r="K35" s="50"/>
      <c r="L35" s="50"/>
      <c r="M35" s="50"/>
      <c r="N35" s="50"/>
    </row>
    <row r="36" spans="1:14" s="51" customFormat="1" ht="14.25" customHeight="1">
      <c r="A36" s="40" t="s">
        <v>77</v>
      </c>
      <c r="B36" s="46">
        <v>283</v>
      </c>
      <c r="C36" s="47">
        <v>551.715414315133</v>
      </c>
      <c r="D36" s="48">
        <f>C36/B36*100</f>
        <v>194.95244322089505</v>
      </c>
      <c r="E36" s="47">
        <v>163</v>
      </c>
      <c r="F36" s="47">
        <v>488.743570983942</v>
      </c>
      <c r="G36" s="48">
        <f>F36/E36*100</f>
        <v>299.8426815852405</v>
      </c>
      <c r="H36" s="47">
        <v>412</v>
      </c>
      <c r="I36" s="47">
        <v>625.084359588173</v>
      </c>
      <c r="J36" s="49">
        <f>I36/H36*100</f>
        <v>151.7195047544109</v>
      </c>
      <c r="K36" s="50"/>
      <c r="L36" s="50"/>
      <c r="M36" s="50"/>
      <c r="N36" s="50"/>
    </row>
    <row r="37" spans="1:14" s="51" customFormat="1" ht="13.5" customHeight="1">
      <c r="A37" s="40" t="s">
        <v>78</v>
      </c>
      <c r="B37" s="46">
        <v>124</v>
      </c>
      <c r="C37" s="47">
        <v>510.094936556503</v>
      </c>
      <c r="D37" s="48">
        <f>C37/B37*100</f>
        <v>411.36688431976046</v>
      </c>
      <c r="E37" s="47">
        <v>64</v>
      </c>
      <c r="F37" s="47">
        <v>89.5178843668504</v>
      </c>
      <c r="G37" s="48">
        <f>F37/E37*100</f>
        <v>139.87169432320374</v>
      </c>
      <c r="H37" s="47">
        <v>189</v>
      </c>
      <c r="I37" s="47">
        <v>967.924085891634</v>
      </c>
      <c r="J37" s="49">
        <f>I37/H37*100</f>
        <v>512.1291459744095</v>
      </c>
      <c r="K37" s="50"/>
      <c r="L37" s="50"/>
      <c r="M37" s="50"/>
      <c r="N37" s="50"/>
    </row>
    <row r="38" spans="1:14" s="51" customFormat="1" ht="15" customHeight="1" thickBot="1">
      <c r="A38" s="53" t="s">
        <v>79</v>
      </c>
      <c r="B38" s="54">
        <v>1019</v>
      </c>
      <c r="C38" s="55">
        <v>1197.29270849683</v>
      </c>
      <c r="D38" s="56">
        <f>C38/B38*100</f>
        <v>117.49683105955154</v>
      </c>
      <c r="E38" s="55">
        <v>501</v>
      </c>
      <c r="F38" s="55">
        <v>551.416785128475</v>
      </c>
      <c r="G38" s="56">
        <f>F38/E38*100</f>
        <v>110.06323056456586</v>
      </c>
      <c r="H38" s="55">
        <v>1580</v>
      </c>
      <c r="I38" s="55">
        <v>1903.35143137654</v>
      </c>
      <c r="J38" s="57">
        <f>I38/H38*100</f>
        <v>120.46528046686961</v>
      </c>
      <c r="K38" s="50"/>
      <c r="L38" s="50"/>
      <c r="M38" s="50"/>
      <c r="N38" s="50"/>
    </row>
    <row r="39" spans="1:14" s="62" customFormat="1" ht="12" customHeight="1">
      <c r="A39" s="58" t="s">
        <v>35</v>
      </c>
      <c r="B39" s="59"/>
      <c r="C39" s="59"/>
      <c r="D39" s="60"/>
      <c r="E39" s="59"/>
      <c r="F39" s="59"/>
      <c r="G39" s="60"/>
      <c r="H39" s="59"/>
      <c r="I39" s="59"/>
      <c r="J39" s="60"/>
      <c r="K39" s="61"/>
      <c r="L39" s="61"/>
      <c r="M39" s="61"/>
      <c r="N39" s="61"/>
    </row>
    <row r="40" spans="1:10" s="62" customFormat="1" ht="11.25" customHeight="1">
      <c r="A40" s="16" t="s">
        <v>36</v>
      </c>
      <c r="D40" s="63"/>
      <c r="G40" s="63"/>
      <c r="J40" s="63"/>
    </row>
    <row r="41" spans="2:10" ht="15">
      <c r="B41" s="64"/>
      <c r="C41" s="64"/>
      <c r="D41" s="64"/>
      <c r="E41" s="64"/>
      <c r="F41" s="64"/>
      <c r="G41" s="64"/>
      <c r="H41" s="64"/>
      <c r="I41" s="64"/>
      <c r="J41" s="64"/>
    </row>
  </sheetData>
  <mergeCells count="1">
    <mergeCell ref="A3:A4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O12" sqref="O12"/>
    </sheetView>
  </sheetViews>
  <sheetFormatPr defaultColWidth="9.00390625" defaultRowHeight="12.75"/>
  <cols>
    <col min="1" max="1" width="20.625" style="107" customWidth="1"/>
    <col min="2" max="2" width="6.125" style="107" customWidth="1"/>
    <col min="3" max="3" width="9.125" style="107" customWidth="1"/>
    <col min="4" max="5" width="9.00390625" style="107" customWidth="1"/>
    <col min="6" max="7" width="10.00390625" style="107" customWidth="1"/>
    <col min="8" max="8" width="9.25390625" style="107" customWidth="1"/>
    <col min="9" max="16384" width="9.125" style="107" customWidth="1"/>
  </cols>
  <sheetData>
    <row r="1" spans="1:8" s="66" customFormat="1" ht="15">
      <c r="A1" s="65" t="s">
        <v>80</v>
      </c>
      <c r="B1" s="65"/>
      <c r="C1" s="65"/>
      <c r="D1" s="65"/>
      <c r="E1" s="65"/>
      <c r="F1" s="65"/>
      <c r="G1" s="65"/>
      <c r="H1" s="65"/>
    </row>
    <row r="2" spans="1:8" s="66" customFormat="1" ht="15">
      <c r="A2" s="65" t="s">
        <v>81</v>
      </c>
      <c r="B2" s="65"/>
      <c r="C2" s="65"/>
      <c r="D2" s="65"/>
      <c r="E2" s="65"/>
      <c r="F2" s="65"/>
      <c r="G2" s="65"/>
      <c r="H2" s="65"/>
    </row>
    <row r="3" spans="1:10" s="66" customFormat="1" ht="15.75" thickBot="1">
      <c r="A3" s="147"/>
      <c r="B3" s="147"/>
      <c r="C3" s="147"/>
      <c r="D3" s="147"/>
      <c r="E3" s="147"/>
      <c r="F3" s="147"/>
      <c r="G3" s="67"/>
      <c r="H3" s="68" t="s">
        <v>82</v>
      </c>
      <c r="I3" s="147"/>
      <c r="J3" s="147"/>
    </row>
    <row r="4" spans="1:10" s="66" customFormat="1" ht="15">
      <c r="A4" s="394" t="s">
        <v>1</v>
      </c>
      <c r="B4" s="69" t="s">
        <v>83</v>
      </c>
      <c r="C4" s="396" t="s">
        <v>84</v>
      </c>
      <c r="D4" s="397"/>
      <c r="E4" s="397"/>
      <c r="F4" s="397"/>
      <c r="G4" s="342"/>
      <c r="H4" s="70" t="s">
        <v>85</v>
      </c>
      <c r="I4" s="147"/>
      <c r="J4" s="147"/>
    </row>
    <row r="5" spans="1:10" s="66" customFormat="1" ht="15.75" thickBot="1">
      <c r="A5" s="395"/>
      <c r="B5" s="71" t="s">
        <v>86</v>
      </c>
      <c r="C5" s="72">
        <v>2004</v>
      </c>
      <c r="D5" s="71">
        <v>2005</v>
      </c>
      <c r="E5" s="71">
        <v>2006</v>
      </c>
      <c r="F5" s="73">
        <v>2007</v>
      </c>
      <c r="G5" s="73">
        <v>2008</v>
      </c>
      <c r="H5" s="74" t="s">
        <v>87</v>
      </c>
      <c r="I5" s="147"/>
      <c r="J5" s="147"/>
    </row>
    <row r="6" spans="1:10" s="66" customFormat="1" ht="15.75" thickTop="1">
      <c r="A6" s="75" t="s">
        <v>88</v>
      </c>
      <c r="B6" s="76"/>
      <c r="C6" s="76"/>
      <c r="D6" s="76"/>
      <c r="E6" s="76"/>
      <c r="F6" s="398"/>
      <c r="G6" s="398"/>
      <c r="H6" s="399"/>
      <c r="I6" s="147"/>
      <c r="J6" s="147"/>
    </row>
    <row r="7" spans="1:10" s="66" customFormat="1" ht="15">
      <c r="A7" s="77" t="s">
        <v>89</v>
      </c>
      <c r="B7" s="78" t="s">
        <v>90</v>
      </c>
      <c r="C7" s="79">
        <v>815.5</v>
      </c>
      <c r="D7" s="80">
        <v>794.73429</v>
      </c>
      <c r="E7" s="80">
        <v>732.87668</v>
      </c>
      <c r="F7" s="80">
        <v>784.43253</v>
      </c>
      <c r="G7" s="80">
        <v>799.37412</v>
      </c>
      <c r="H7" s="81">
        <f>G7/F7*100</f>
        <v>101.9047641994143</v>
      </c>
      <c r="I7" s="147"/>
      <c r="J7" s="147"/>
    </row>
    <row r="8" spans="1:10" s="66" customFormat="1" ht="15">
      <c r="A8" s="82" t="s">
        <v>91</v>
      </c>
      <c r="B8" s="83" t="s">
        <v>90</v>
      </c>
      <c r="C8" s="79">
        <v>367.8</v>
      </c>
      <c r="D8" s="80">
        <v>372.96207</v>
      </c>
      <c r="E8" s="80">
        <v>349.10496</v>
      </c>
      <c r="F8" s="80">
        <v>360.69766</v>
      </c>
      <c r="G8" s="80">
        <v>373.66209</v>
      </c>
      <c r="H8" s="81">
        <f aca="true" t="shared" si="0" ref="H8:H16">G8/F8*100</f>
        <v>103.5942650695322</v>
      </c>
      <c r="I8" s="147"/>
      <c r="J8" s="147"/>
    </row>
    <row r="9" spans="1:10" s="66" customFormat="1" ht="15">
      <c r="A9" s="82" t="s">
        <v>92</v>
      </c>
      <c r="B9" s="83" t="s">
        <v>90</v>
      </c>
      <c r="C9" s="79">
        <v>222</v>
      </c>
      <c r="D9" s="80">
        <v>204.24556</v>
      </c>
      <c r="E9" s="80">
        <v>184.51931</v>
      </c>
      <c r="F9" s="80">
        <v>209.92798</v>
      </c>
      <c r="G9" s="80">
        <v>213.04995</v>
      </c>
      <c r="H9" s="81">
        <f t="shared" si="0"/>
        <v>101.48716240684068</v>
      </c>
      <c r="I9" s="147"/>
      <c r="J9" s="147"/>
    </row>
    <row r="10" spans="1:10" s="66" customFormat="1" ht="15">
      <c r="A10" s="82" t="s">
        <v>93</v>
      </c>
      <c r="B10" s="83" t="s">
        <v>90</v>
      </c>
      <c r="C10" s="79">
        <v>32.5</v>
      </c>
      <c r="D10" s="80">
        <v>24.1661</v>
      </c>
      <c r="E10" s="80">
        <v>12.51138</v>
      </c>
      <c r="F10" s="80">
        <v>20.68085</v>
      </c>
      <c r="G10" s="80">
        <v>25.94067</v>
      </c>
      <c r="H10" s="81">
        <f t="shared" si="0"/>
        <v>125.43328731652714</v>
      </c>
      <c r="I10" s="147"/>
      <c r="J10" s="147"/>
    </row>
    <row r="11" spans="1:10" s="66" customFormat="1" ht="15">
      <c r="A11" s="82" t="s">
        <v>94</v>
      </c>
      <c r="B11" s="83" t="s">
        <v>90</v>
      </c>
      <c r="C11" s="79">
        <v>24.5</v>
      </c>
      <c r="D11" s="80">
        <v>19.15595</v>
      </c>
      <c r="E11" s="80">
        <v>19.52974</v>
      </c>
      <c r="F11" s="80">
        <v>20.83025</v>
      </c>
      <c r="G11" s="80">
        <v>17.03657</v>
      </c>
      <c r="H11" s="81">
        <f t="shared" si="0"/>
        <v>81.78764057080448</v>
      </c>
      <c r="I11" s="147"/>
      <c r="J11" s="147"/>
    </row>
    <row r="12" spans="1:10" s="66" customFormat="1" ht="15">
      <c r="A12" s="82" t="s">
        <v>95</v>
      </c>
      <c r="B12" s="83" t="s">
        <v>90</v>
      </c>
      <c r="C12" s="79">
        <v>147.8</v>
      </c>
      <c r="D12" s="80">
        <v>154.08567</v>
      </c>
      <c r="E12" s="80">
        <v>151.00565</v>
      </c>
      <c r="F12" s="80">
        <v>157.25559</v>
      </c>
      <c r="G12" s="80">
        <v>154.23756</v>
      </c>
      <c r="H12" s="81">
        <f t="shared" si="0"/>
        <v>98.08081226238126</v>
      </c>
      <c r="I12" s="147"/>
      <c r="J12" s="147"/>
    </row>
    <row r="13" spans="1:10" s="66" customFormat="1" ht="15">
      <c r="A13" s="82" t="s">
        <v>96</v>
      </c>
      <c r="B13" s="83" t="s">
        <v>90</v>
      </c>
      <c r="C13" s="79">
        <v>35.5</v>
      </c>
      <c r="D13" s="80">
        <v>33.21638</v>
      </c>
      <c r="E13" s="80">
        <v>27.7192</v>
      </c>
      <c r="F13" s="80">
        <v>18.85683</v>
      </c>
      <c r="G13" s="80">
        <v>11.11778</v>
      </c>
      <c r="H13" s="81">
        <f t="shared" si="0"/>
        <v>58.958902424214465</v>
      </c>
      <c r="I13" s="147"/>
      <c r="J13" s="147"/>
    </row>
    <row r="14" spans="1:10" s="66" customFormat="1" ht="15">
      <c r="A14" s="82" t="s">
        <v>97</v>
      </c>
      <c r="B14" s="83" t="s">
        <v>90</v>
      </c>
      <c r="C14" s="79">
        <v>24.2</v>
      </c>
      <c r="D14" s="80">
        <v>19.10139</v>
      </c>
      <c r="E14" s="80">
        <v>18.38437</v>
      </c>
      <c r="F14" s="80">
        <v>17.7694</v>
      </c>
      <c r="G14" s="80">
        <v>14.27032</v>
      </c>
      <c r="H14" s="81">
        <f t="shared" si="0"/>
        <v>80.30839533129988</v>
      </c>
      <c r="I14" s="147"/>
      <c r="J14" s="147"/>
    </row>
    <row r="15" spans="1:10" s="66" customFormat="1" ht="15">
      <c r="A15" s="82" t="s">
        <v>98</v>
      </c>
      <c r="B15" s="83" t="s">
        <v>90</v>
      </c>
      <c r="C15" s="84">
        <v>196.7</v>
      </c>
      <c r="D15" s="85">
        <v>213.50866</v>
      </c>
      <c r="E15" s="85">
        <v>250.39687</v>
      </c>
      <c r="F15" s="85">
        <v>231.35121</v>
      </c>
      <c r="G15" s="85">
        <v>249.32702</v>
      </c>
      <c r="H15" s="81">
        <f t="shared" si="0"/>
        <v>107.76992262110927</v>
      </c>
      <c r="I15" s="147"/>
      <c r="J15" s="147"/>
    </row>
    <row r="16" spans="1:10" s="66" customFormat="1" ht="15">
      <c r="A16" s="86" t="s">
        <v>99</v>
      </c>
      <c r="B16" s="83" t="s">
        <v>90</v>
      </c>
      <c r="C16" s="79">
        <v>11.7</v>
      </c>
      <c r="D16" s="80">
        <v>13.13044</v>
      </c>
      <c r="E16" s="80">
        <v>11.78094</v>
      </c>
      <c r="F16" s="80">
        <v>11.50657</v>
      </c>
      <c r="G16" s="80">
        <v>9.65013</v>
      </c>
      <c r="H16" s="81">
        <f t="shared" si="0"/>
        <v>83.86626075363901</v>
      </c>
      <c r="I16" s="147"/>
      <c r="J16" s="147"/>
    </row>
    <row r="17" spans="1:10" s="66" customFormat="1" ht="15">
      <c r="A17" s="87" t="s">
        <v>100</v>
      </c>
      <c r="B17" s="88"/>
      <c r="C17" s="89"/>
      <c r="D17" s="90"/>
      <c r="E17" s="90"/>
      <c r="F17" s="91"/>
      <c r="G17" s="91"/>
      <c r="H17" s="92"/>
      <c r="I17" s="147"/>
      <c r="J17" s="147"/>
    </row>
    <row r="18" spans="1:10" s="66" customFormat="1" ht="15">
      <c r="A18" s="77" t="s">
        <v>89</v>
      </c>
      <c r="B18" s="83" t="s">
        <v>101</v>
      </c>
      <c r="C18" s="79">
        <v>4.7</v>
      </c>
      <c r="D18" s="80">
        <v>4.51</v>
      </c>
      <c r="E18" s="80">
        <v>4</v>
      </c>
      <c r="F18" s="80">
        <v>3.56</v>
      </c>
      <c r="G18" s="80">
        <v>5.18</v>
      </c>
      <c r="H18" s="81">
        <f>G18/F18*100</f>
        <v>145.5056179775281</v>
      </c>
      <c r="I18" s="147"/>
      <c r="J18" s="147"/>
    </row>
    <row r="19" spans="1:10" s="66" customFormat="1" ht="15">
      <c r="A19" s="82" t="s">
        <v>91</v>
      </c>
      <c r="B19" s="83" t="s">
        <v>101</v>
      </c>
      <c r="C19" s="79">
        <v>4.8</v>
      </c>
      <c r="D19" s="80">
        <v>4.31</v>
      </c>
      <c r="E19" s="80">
        <v>3.85</v>
      </c>
      <c r="F19" s="80">
        <v>3.82</v>
      </c>
      <c r="G19" s="80">
        <v>4.87</v>
      </c>
      <c r="H19" s="81">
        <f aca="true" t="shared" si="1" ref="H19:H27">G19/F19*100</f>
        <v>127.48691099476441</v>
      </c>
      <c r="I19" s="147"/>
      <c r="J19" s="147"/>
    </row>
    <row r="20" spans="1:10" s="66" customFormat="1" ht="15">
      <c r="A20" s="82" t="s">
        <v>92</v>
      </c>
      <c r="B20" s="83" t="s">
        <v>101</v>
      </c>
      <c r="C20" s="79">
        <v>4.1</v>
      </c>
      <c r="D20" s="80">
        <v>3.62</v>
      </c>
      <c r="E20" s="80">
        <v>3.48</v>
      </c>
      <c r="F20" s="80">
        <v>3.14</v>
      </c>
      <c r="G20" s="80">
        <v>4.18</v>
      </c>
      <c r="H20" s="81">
        <f t="shared" si="1"/>
        <v>133.12101910828025</v>
      </c>
      <c r="I20" s="147"/>
      <c r="J20" s="147"/>
    </row>
    <row r="21" spans="1:10" s="66" customFormat="1" ht="15">
      <c r="A21" s="82" t="s">
        <v>93</v>
      </c>
      <c r="B21" s="83" t="s">
        <v>101</v>
      </c>
      <c r="C21" s="79">
        <v>3.8</v>
      </c>
      <c r="D21" s="80">
        <v>2.84</v>
      </c>
      <c r="E21" s="80">
        <v>2.41</v>
      </c>
      <c r="F21" s="80">
        <v>2.63</v>
      </c>
      <c r="G21" s="80">
        <v>3.1</v>
      </c>
      <c r="H21" s="81">
        <f t="shared" si="1"/>
        <v>117.87072243346009</v>
      </c>
      <c r="I21" s="147"/>
      <c r="J21" s="147"/>
    </row>
    <row r="22" spans="1:10" s="66" customFormat="1" ht="15">
      <c r="A22" s="82" t="s">
        <v>94</v>
      </c>
      <c r="B22" s="83" t="s">
        <v>101</v>
      </c>
      <c r="C22" s="79">
        <v>2.3</v>
      </c>
      <c r="D22" s="80">
        <v>2</v>
      </c>
      <c r="E22" s="80">
        <v>2.12</v>
      </c>
      <c r="F22" s="80">
        <v>1.79</v>
      </c>
      <c r="G22" s="80">
        <v>2.06</v>
      </c>
      <c r="H22" s="81">
        <f t="shared" si="1"/>
        <v>115.08379888268156</v>
      </c>
      <c r="I22" s="147"/>
      <c r="J22" s="147"/>
    </row>
    <row r="23" spans="1:10" s="66" customFormat="1" ht="15">
      <c r="A23" s="82" t="s">
        <v>95</v>
      </c>
      <c r="B23" s="83" t="s">
        <v>101</v>
      </c>
      <c r="C23" s="79">
        <v>5.8</v>
      </c>
      <c r="D23" s="80">
        <v>6.97</v>
      </c>
      <c r="E23" s="80">
        <v>5.55</v>
      </c>
      <c r="F23" s="80">
        <v>3.97</v>
      </c>
      <c r="G23" s="80">
        <v>8.17</v>
      </c>
      <c r="H23" s="81">
        <f t="shared" si="1"/>
        <v>205.79345088161207</v>
      </c>
      <c r="I23" s="147"/>
      <c r="J23" s="147"/>
    </row>
    <row r="24" spans="1:10" s="66" customFormat="1" ht="15">
      <c r="A24" s="82" t="s">
        <v>96</v>
      </c>
      <c r="B24" s="83" t="s">
        <v>101</v>
      </c>
      <c r="C24" s="79">
        <v>45</v>
      </c>
      <c r="D24" s="80">
        <v>52.16</v>
      </c>
      <c r="E24" s="80">
        <v>49.46</v>
      </c>
      <c r="F24" s="80">
        <v>44.89</v>
      </c>
      <c r="G24" s="80">
        <v>61.07</v>
      </c>
      <c r="H24" s="81">
        <f t="shared" si="1"/>
        <v>136.043662285587</v>
      </c>
      <c r="I24" s="147"/>
      <c r="J24" s="147"/>
    </row>
    <row r="25" spans="1:10" s="66" customFormat="1" ht="15">
      <c r="A25" s="82" t="s">
        <v>97</v>
      </c>
      <c r="B25" s="83" t="s">
        <v>101</v>
      </c>
      <c r="C25" s="79">
        <v>15.8</v>
      </c>
      <c r="D25" s="80">
        <v>15.77</v>
      </c>
      <c r="E25" s="80">
        <v>14.31</v>
      </c>
      <c r="F25" s="80">
        <v>16.19</v>
      </c>
      <c r="G25" s="80">
        <v>17.19</v>
      </c>
      <c r="H25" s="81">
        <f t="shared" si="1"/>
        <v>106.17665225447807</v>
      </c>
      <c r="I25" s="147"/>
      <c r="J25" s="147"/>
    </row>
    <row r="26" spans="1:10" s="66" customFormat="1" ht="15">
      <c r="A26" s="82" t="s">
        <v>98</v>
      </c>
      <c r="B26" s="83" t="s">
        <v>101</v>
      </c>
      <c r="C26" s="84">
        <v>2.4</v>
      </c>
      <c r="D26" s="85">
        <v>2.12</v>
      </c>
      <c r="E26" s="85">
        <v>2.06</v>
      </c>
      <c r="F26" s="85">
        <v>2.02</v>
      </c>
      <c r="G26" s="85">
        <v>2.54</v>
      </c>
      <c r="H26" s="81">
        <f t="shared" si="1"/>
        <v>125.74257425742574</v>
      </c>
      <c r="I26" s="147"/>
      <c r="J26" s="147"/>
    </row>
    <row r="27" spans="1:10" s="66" customFormat="1" ht="15">
      <c r="A27" s="86" t="s">
        <v>102</v>
      </c>
      <c r="B27" s="83" t="s">
        <v>101</v>
      </c>
      <c r="C27" s="93">
        <v>4.8</v>
      </c>
      <c r="D27" s="94">
        <v>4.12</v>
      </c>
      <c r="E27" s="94">
        <v>4.47</v>
      </c>
      <c r="F27" s="80">
        <v>4.3</v>
      </c>
      <c r="G27" s="80">
        <v>5.36</v>
      </c>
      <c r="H27" s="81">
        <f t="shared" si="1"/>
        <v>124.65116279069768</v>
      </c>
      <c r="I27" s="147"/>
      <c r="J27" s="147"/>
    </row>
    <row r="28" spans="1:10" s="66" customFormat="1" ht="15">
      <c r="A28" s="95" t="s">
        <v>103</v>
      </c>
      <c r="B28" s="96"/>
      <c r="C28" s="97"/>
      <c r="D28" s="90"/>
      <c r="E28" s="90"/>
      <c r="F28" s="91"/>
      <c r="G28" s="91"/>
      <c r="H28" s="98"/>
      <c r="I28" s="147"/>
      <c r="J28" s="147"/>
    </row>
    <row r="29" spans="1:10" s="66" customFormat="1" ht="15">
      <c r="A29" s="77" t="s">
        <v>89</v>
      </c>
      <c r="B29" s="83" t="s">
        <v>104</v>
      </c>
      <c r="C29" s="79">
        <v>3793.1</v>
      </c>
      <c r="D29" s="80">
        <v>3585.2</v>
      </c>
      <c r="E29" s="80">
        <v>2928.8042</v>
      </c>
      <c r="F29" s="80">
        <v>2793.1847</v>
      </c>
      <c r="G29" s="80">
        <v>4137.0191</v>
      </c>
      <c r="H29" s="81">
        <f>G29/F29*100</f>
        <v>148.11119006917087</v>
      </c>
      <c r="I29" s="147"/>
      <c r="J29" s="147"/>
    </row>
    <row r="30" spans="1:10" s="66" customFormat="1" ht="15">
      <c r="A30" s="82" t="s">
        <v>91</v>
      </c>
      <c r="B30" s="83" t="s">
        <v>104</v>
      </c>
      <c r="C30" s="79">
        <v>1764.8</v>
      </c>
      <c r="D30" s="80">
        <v>1607.8681</v>
      </c>
      <c r="E30" s="80">
        <v>1342.6928</v>
      </c>
      <c r="F30" s="80">
        <v>1379.6431</v>
      </c>
      <c r="G30" s="80">
        <v>1819.4786</v>
      </c>
      <c r="H30" s="81">
        <f aca="true" t="shared" si="2" ref="H30:H40">G30/F30*100</f>
        <v>131.88038268737762</v>
      </c>
      <c r="I30" s="147"/>
      <c r="J30" s="147"/>
    </row>
    <row r="31" spans="1:10" s="66" customFormat="1" ht="15">
      <c r="A31" s="82" t="s">
        <v>92</v>
      </c>
      <c r="B31" s="83" t="s">
        <v>104</v>
      </c>
      <c r="C31" s="79">
        <v>915.9</v>
      </c>
      <c r="D31" s="80">
        <v>739.3109</v>
      </c>
      <c r="E31" s="80">
        <v>641.7679</v>
      </c>
      <c r="F31" s="80">
        <v>659.6215</v>
      </c>
      <c r="G31" s="80">
        <v>891.3168</v>
      </c>
      <c r="H31" s="81">
        <f t="shared" si="2"/>
        <v>135.12549242254838</v>
      </c>
      <c r="I31" s="147"/>
      <c r="J31" s="147"/>
    </row>
    <row r="32" spans="1:10" s="66" customFormat="1" ht="15">
      <c r="A32" s="82" t="s">
        <v>93</v>
      </c>
      <c r="B32" s="83" t="s">
        <v>104</v>
      </c>
      <c r="C32" s="79">
        <v>124.3</v>
      </c>
      <c r="D32" s="80">
        <v>68.5879</v>
      </c>
      <c r="E32" s="80">
        <v>30.2114</v>
      </c>
      <c r="F32" s="80">
        <v>54.3678</v>
      </c>
      <c r="G32" s="80">
        <v>80.3493</v>
      </c>
      <c r="H32" s="81">
        <f t="shared" si="2"/>
        <v>147.78839680840497</v>
      </c>
      <c r="I32" s="147"/>
      <c r="J32" s="147"/>
    </row>
    <row r="33" spans="1:10" s="66" customFormat="1" ht="15">
      <c r="A33" s="82" t="s">
        <v>94</v>
      </c>
      <c r="B33" s="83" t="s">
        <v>104</v>
      </c>
      <c r="C33" s="79">
        <v>55.6</v>
      </c>
      <c r="D33" s="80">
        <v>38.2402</v>
      </c>
      <c r="E33" s="80">
        <v>41.3649</v>
      </c>
      <c r="F33" s="80">
        <v>37.352</v>
      </c>
      <c r="G33" s="80">
        <v>35.0348</v>
      </c>
      <c r="H33" s="81">
        <f t="shared" si="2"/>
        <v>93.79631612765046</v>
      </c>
      <c r="I33" s="147"/>
      <c r="J33" s="147"/>
    </row>
    <row r="34" spans="1:10" s="66" customFormat="1" ht="15">
      <c r="A34" s="82" t="s">
        <v>95</v>
      </c>
      <c r="B34" s="83" t="s">
        <v>104</v>
      </c>
      <c r="C34" s="79">
        <v>862.4</v>
      </c>
      <c r="D34" s="80">
        <v>1074.0399</v>
      </c>
      <c r="E34" s="80">
        <v>838.3258</v>
      </c>
      <c r="F34" s="80">
        <v>623.9066</v>
      </c>
      <c r="G34" s="80">
        <v>1260.6164</v>
      </c>
      <c r="H34" s="81">
        <f t="shared" si="2"/>
        <v>202.05210202937428</v>
      </c>
      <c r="I34" s="147"/>
      <c r="J34" s="147"/>
    </row>
    <row r="35" spans="1:10" s="66" customFormat="1" ht="15">
      <c r="A35" s="82" t="s">
        <v>96</v>
      </c>
      <c r="B35" s="83" t="s">
        <v>104</v>
      </c>
      <c r="C35" s="79">
        <v>1598.8</v>
      </c>
      <c r="D35" s="80">
        <v>1732.6122</v>
      </c>
      <c r="E35" s="80">
        <v>1370.9076</v>
      </c>
      <c r="F35" s="80">
        <v>846.4996</v>
      </c>
      <c r="G35" s="80">
        <v>678.9152</v>
      </c>
      <c r="H35" s="81">
        <f t="shared" si="2"/>
        <v>80.20266046197779</v>
      </c>
      <c r="I35" s="147"/>
      <c r="J35" s="147"/>
    </row>
    <row r="36" spans="1:8" s="66" customFormat="1" ht="14.25" customHeight="1">
      <c r="A36" s="82" t="s">
        <v>97</v>
      </c>
      <c r="B36" s="83" t="s">
        <v>104</v>
      </c>
      <c r="C36" s="79">
        <v>382</v>
      </c>
      <c r="D36" s="80">
        <v>301.1691</v>
      </c>
      <c r="E36" s="80">
        <v>263.0826</v>
      </c>
      <c r="F36" s="80">
        <v>287.6672</v>
      </c>
      <c r="G36" s="80">
        <v>245.277</v>
      </c>
      <c r="H36" s="81">
        <f t="shared" si="2"/>
        <v>85.26415246507075</v>
      </c>
    </row>
    <row r="37" spans="1:8" s="66" customFormat="1" ht="15">
      <c r="A37" s="82" t="s">
        <v>98</v>
      </c>
      <c r="B37" s="83" t="s">
        <v>104</v>
      </c>
      <c r="C37" s="84">
        <v>478.4</v>
      </c>
      <c r="D37" s="85">
        <v>453.4489</v>
      </c>
      <c r="E37" s="85">
        <v>514.669</v>
      </c>
      <c r="F37" s="85">
        <v>467.5123</v>
      </c>
      <c r="G37" s="85">
        <v>633.1411</v>
      </c>
      <c r="H37" s="81">
        <f t="shared" si="2"/>
        <v>135.4276882126952</v>
      </c>
    </row>
    <row r="38" spans="1:8" s="66" customFormat="1" ht="15">
      <c r="A38" s="99" t="s">
        <v>102</v>
      </c>
      <c r="B38" s="83" t="s">
        <v>104</v>
      </c>
      <c r="C38" s="79">
        <v>55.9</v>
      </c>
      <c r="D38" s="80">
        <v>53.6</v>
      </c>
      <c r="E38" s="80">
        <v>51.6693</v>
      </c>
      <c r="F38" s="80">
        <v>48.7755</v>
      </c>
      <c r="G38" s="80">
        <v>51.2</v>
      </c>
      <c r="H38" s="81">
        <f t="shared" si="2"/>
        <v>104.97073325747559</v>
      </c>
    </row>
    <row r="39" spans="1:8" s="66" customFormat="1" ht="15">
      <c r="A39" s="82" t="s">
        <v>105</v>
      </c>
      <c r="B39" s="83" t="s">
        <v>104</v>
      </c>
      <c r="C39" s="79">
        <v>70.9</v>
      </c>
      <c r="D39" s="80">
        <v>63.4</v>
      </c>
      <c r="E39" s="80">
        <v>61.037</v>
      </c>
      <c r="F39" s="80">
        <v>44.927</v>
      </c>
      <c r="G39" s="80">
        <v>74.6</v>
      </c>
      <c r="H39" s="81">
        <f t="shared" si="2"/>
        <v>166.0471431433214</v>
      </c>
    </row>
    <row r="40" spans="1:8" s="66" customFormat="1" ht="15.75" thickBot="1">
      <c r="A40" s="100" t="s">
        <v>106</v>
      </c>
      <c r="B40" s="101" t="s">
        <v>104</v>
      </c>
      <c r="C40" s="102">
        <v>380.6</v>
      </c>
      <c r="D40" s="103">
        <v>353.6</v>
      </c>
      <c r="E40" s="103">
        <v>351.5255</v>
      </c>
      <c r="F40" s="103">
        <v>307.756</v>
      </c>
      <c r="G40" s="103">
        <v>333</v>
      </c>
      <c r="H40" s="104">
        <f t="shared" si="2"/>
        <v>108.20260206137331</v>
      </c>
    </row>
    <row r="41" spans="1:8" s="106" customFormat="1" ht="12.75">
      <c r="A41" s="105" t="s">
        <v>107</v>
      </c>
      <c r="B41" s="105"/>
      <c r="C41" s="105"/>
      <c r="D41" s="105"/>
      <c r="E41" s="105"/>
      <c r="F41" s="105"/>
      <c r="G41" s="105"/>
      <c r="H41" s="105"/>
    </row>
    <row r="42" spans="1:8" s="106" customFormat="1" ht="12.75">
      <c r="A42" s="105" t="s">
        <v>108</v>
      </c>
      <c r="B42" s="105"/>
      <c r="C42" s="105"/>
      <c r="D42" s="105"/>
      <c r="E42" s="105"/>
      <c r="F42" s="105"/>
      <c r="G42" s="105"/>
      <c r="H42" s="105"/>
    </row>
    <row r="43" spans="1:8" ht="12.75" customHeight="1">
      <c r="A43" s="66"/>
      <c r="B43" s="66"/>
      <c r="C43" s="66"/>
      <c r="D43" s="66"/>
      <c r="E43" s="66"/>
      <c r="F43" s="66"/>
      <c r="G43" s="66"/>
      <c r="H43" s="66"/>
    </row>
    <row r="44" spans="2:8" ht="15">
      <c r="B44" s="66"/>
      <c r="C44" s="66"/>
      <c r="D44" s="66"/>
      <c r="E44" s="66"/>
      <c r="F44" s="66"/>
      <c r="G44" s="66"/>
      <c r="H44" s="66"/>
    </row>
  </sheetData>
  <mergeCells count="3">
    <mergeCell ref="A4:A5"/>
    <mergeCell ref="C4:F4"/>
    <mergeCell ref="F6:H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7">
      <selection activeCell="P37" sqref="O37:P37"/>
    </sheetView>
  </sheetViews>
  <sheetFormatPr defaultColWidth="9.00390625" defaultRowHeight="12.75"/>
  <cols>
    <col min="1" max="1" width="6.375" style="66" customWidth="1"/>
    <col min="2" max="2" width="6.25390625" style="66" customWidth="1"/>
    <col min="3" max="3" width="10.25390625" style="66" customWidth="1"/>
    <col min="4" max="4" width="11.625" style="66" customWidth="1"/>
    <col min="5" max="7" width="12.00390625" style="66" hidden="1" customWidth="1"/>
    <col min="8" max="8" width="12.625" style="66" hidden="1" customWidth="1"/>
    <col min="9" max="9" width="11.625" style="66" hidden="1" customWidth="1"/>
    <col min="10" max="10" width="14.25390625" style="66" customWidth="1"/>
    <col min="11" max="11" width="15.625" style="66" customWidth="1"/>
    <col min="12" max="12" width="9.75390625" style="66" hidden="1" customWidth="1"/>
    <col min="13" max="13" width="17.875" style="66" customWidth="1"/>
    <col min="14" max="16384" width="6.75390625" style="66" customWidth="1"/>
  </cols>
  <sheetData>
    <row r="1" spans="1:13" ht="40.5" customHeight="1">
      <c r="A1" s="400" t="s">
        <v>109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</row>
    <row r="2" spans="1:13" ht="19.5" customHeight="1" thickBot="1">
      <c r="A2" s="108"/>
      <c r="B2" s="109"/>
      <c r="C2" s="109"/>
      <c r="D2" s="109"/>
      <c r="E2" s="110"/>
      <c r="G2" s="111"/>
      <c r="H2" s="111"/>
      <c r="M2" s="111" t="s">
        <v>110</v>
      </c>
    </row>
    <row r="3" spans="1:13" ht="19.5" customHeight="1">
      <c r="A3" s="112" t="s">
        <v>111</v>
      </c>
      <c r="B3" s="113"/>
      <c r="C3" s="114"/>
      <c r="D3" s="115" t="s">
        <v>83</v>
      </c>
      <c r="E3" s="116" t="s">
        <v>112</v>
      </c>
      <c r="F3" s="116" t="s">
        <v>112</v>
      </c>
      <c r="G3" s="116" t="s">
        <v>112</v>
      </c>
      <c r="H3" s="116" t="s">
        <v>112</v>
      </c>
      <c r="I3" s="116" t="s">
        <v>112</v>
      </c>
      <c r="J3" s="336" t="s">
        <v>112</v>
      </c>
      <c r="K3" s="117"/>
      <c r="L3" s="118" t="s">
        <v>113</v>
      </c>
      <c r="M3" s="119" t="s">
        <v>85</v>
      </c>
    </row>
    <row r="4" spans="1:13" ht="19.5" customHeight="1" thickBot="1">
      <c r="A4" s="120"/>
      <c r="B4" s="121"/>
      <c r="C4" s="122"/>
      <c r="D4" s="123" t="s">
        <v>114</v>
      </c>
      <c r="E4" s="124" t="s">
        <v>115</v>
      </c>
      <c r="F4" s="124" t="s">
        <v>116</v>
      </c>
      <c r="G4" s="124" t="s">
        <v>117</v>
      </c>
      <c r="H4" s="124" t="s">
        <v>118</v>
      </c>
      <c r="I4" s="124" t="s">
        <v>119</v>
      </c>
      <c r="J4" s="343" t="s">
        <v>120</v>
      </c>
      <c r="K4" s="124" t="s">
        <v>121</v>
      </c>
      <c r="L4" s="125" t="s">
        <v>122</v>
      </c>
      <c r="M4" s="126" t="s">
        <v>123</v>
      </c>
    </row>
    <row r="5" spans="1:13" ht="19.5" customHeight="1" thickTop="1">
      <c r="A5" s="127" t="s">
        <v>124</v>
      </c>
      <c r="B5" s="128"/>
      <c r="C5" s="128"/>
      <c r="D5" s="129"/>
      <c r="E5" s="130"/>
      <c r="F5" s="130"/>
      <c r="G5" s="130"/>
      <c r="H5" s="130"/>
      <c r="I5" s="130"/>
      <c r="J5" s="344"/>
      <c r="K5" s="130"/>
      <c r="L5" s="130"/>
      <c r="M5" s="131"/>
    </row>
    <row r="6" spans="1:13" ht="19.5" customHeight="1">
      <c r="A6" s="132" t="s">
        <v>125</v>
      </c>
      <c r="B6" s="133"/>
      <c r="C6" s="134"/>
      <c r="D6" s="135" t="s">
        <v>126</v>
      </c>
      <c r="E6" s="136">
        <v>607.8</v>
      </c>
      <c r="F6" s="136">
        <v>593.2</v>
      </c>
      <c r="G6" s="136">
        <v>540.146</v>
      </c>
      <c r="H6" s="136">
        <v>527.889</v>
      </c>
      <c r="I6" s="136">
        <v>507.82</v>
      </c>
      <c r="J6" s="136">
        <v>501.817</v>
      </c>
      <c r="K6" s="136">
        <v>488.381</v>
      </c>
      <c r="L6" s="136">
        <f>K6-J6</f>
        <v>-13.436000000000035</v>
      </c>
      <c r="M6" s="137">
        <f>K6/J6*100</f>
        <v>97.32252992624801</v>
      </c>
    </row>
    <row r="7" spans="1:13" ht="19.5" customHeight="1">
      <c r="A7" s="132" t="s">
        <v>127</v>
      </c>
      <c r="B7" s="133" t="s">
        <v>128</v>
      </c>
      <c r="C7" s="134"/>
      <c r="D7" s="135" t="s">
        <v>126</v>
      </c>
      <c r="E7" s="136">
        <v>259.9</v>
      </c>
      <c r="F7" s="136">
        <v>245.8</v>
      </c>
      <c r="G7" s="136">
        <v>231.873</v>
      </c>
      <c r="H7" s="136">
        <v>229.607</v>
      </c>
      <c r="I7" s="136">
        <v>218.653</v>
      </c>
      <c r="J7" s="136">
        <v>215.659</v>
      </c>
      <c r="K7" s="136">
        <v>211.316</v>
      </c>
      <c r="L7" s="136">
        <f aca="true" t="shared" si="0" ref="L7:L16">K7-J7</f>
        <v>-4.342999999999989</v>
      </c>
      <c r="M7" s="137">
        <f aca="true" t="shared" si="1" ref="M7:M16">K7/J7*100</f>
        <v>97.9861726151007</v>
      </c>
    </row>
    <row r="8" spans="1:13" ht="19.5" customHeight="1">
      <c r="A8" s="132"/>
      <c r="B8" s="138" t="s">
        <v>129</v>
      </c>
      <c r="C8" s="139" t="s">
        <v>130</v>
      </c>
      <c r="D8" s="135" t="s">
        <v>126</v>
      </c>
      <c r="E8" s="136">
        <f aca="true" t="shared" si="2" ref="E8:K8">E7-E9</f>
        <v>230.20899999999997</v>
      </c>
      <c r="F8" s="136">
        <f t="shared" si="2"/>
        <v>214.465</v>
      </c>
      <c r="G8" s="136">
        <f t="shared" si="2"/>
        <v>201.724</v>
      </c>
      <c r="H8" s="136">
        <f t="shared" si="2"/>
        <v>198.57999999999998</v>
      </c>
      <c r="I8" s="136">
        <f t="shared" si="2"/>
        <v>184.95</v>
      </c>
      <c r="J8" s="136">
        <f t="shared" si="2"/>
        <v>180.207</v>
      </c>
      <c r="K8" s="136">
        <f t="shared" si="2"/>
        <v>173.85399999999998</v>
      </c>
      <c r="L8" s="136">
        <f t="shared" si="0"/>
        <v>-6.353000000000009</v>
      </c>
      <c r="M8" s="137">
        <f t="shared" si="1"/>
        <v>96.47460975433806</v>
      </c>
    </row>
    <row r="9" spans="1:13" ht="19.5" customHeight="1">
      <c r="A9" s="132"/>
      <c r="B9" s="133"/>
      <c r="C9" s="139" t="s">
        <v>131</v>
      </c>
      <c r="D9" s="135" t="s">
        <v>126</v>
      </c>
      <c r="E9" s="136">
        <v>29.691</v>
      </c>
      <c r="F9" s="136">
        <v>31.335</v>
      </c>
      <c r="G9" s="136">
        <v>30.149</v>
      </c>
      <c r="H9" s="136">
        <f>21.489+9.538</f>
        <v>31.027</v>
      </c>
      <c r="I9" s="136">
        <f>23.734+9.969</f>
        <v>33.703</v>
      </c>
      <c r="J9" s="136">
        <f>25.026+10.426</f>
        <v>35.452</v>
      </c>
      <c r="K9" s="136">
        <f>26.466+10.996</f>
        <v>37.462</v>
      </c>
      <c r="L9" s="136">
        <f t="shared" si="0"/>
        <v>2.010000000000005</v>
      </c>
      <c r="M9" s="137">
        <f t="shared" si="1"/>
        <v>105.6696378201512</v>
      </c>
    </row>
    <row r="10" spans="1:13" ht="19.5" customHeight="1">
      <c r="A10" s="132" t="s">
        <v>132</v>
      </c>
      <c r="B10" s="133"/>
      <c r="C10" s="134"/>
      <c r="D10" s="135" t="s">
        <v>126</v>
      </c>
      <c r="E10" s="136">
        <v>1553.9</v>
      </c>
      <c r="F10" s="136">
        <v>1443.013</v>
      </c>
      <c r="G10" s="136">
        <v>1149.282</v>
      </c>
      <c r="H10" s="136">
        <v>1108.265</v>
      </c>
      <c r="I10" s="136">
        <v>1104.829</v>
      </c>
      <c r="J10" s="136">
        <v>951.934</v>
      </c>
      <c r="K10" s="136">
        <v>748.515</v>
      </c>
      <c r="L10" s="136">
        <f t="shared" si="0"/>
        <v>-203.41899999999998</v>
      </c>
      <c r="M10" s="137">
        <f t="shared" si="1"/>
        <v>78.63097651727956</v>
      </c>
    </row>
    <row r="11" spans="1:13" ht="19.5" customHeight="1">
      <c r="A11" s="132" t="s">
        <v>127</v>
      </c>
      <c r="B11" s="133" t="s">
        <v>133</v>
      </c>
      <c r="C11" s="134"/>
      <c r="D11" s="135" t="s">
        <v>126</v>
      </c>
      <c r="E11" s="136">
        <v>117.5</v>
      </c>
      <c r="F11" s="136">
        <v>105.225</v>
      </c>
      <c r="G11" s="136">
        <v>82.184</v>
      </c>
      <c r="H11" s="136">
        <v>79.529</v>
      </c>
      <c r="I11" s="136">
        <v>76.89</v>
      </c>
      <c r="J11" s="136">
        <v>62.012</v>
      </c>
      <c r="K11" s="136">
        <v>44.532</v>
      </c>
      <c r="L11" s="136">
        <f t="shared" si="0"/>
        <v>-17.480000000000004</v>
      </c>
      <c r="M11" s="137">
        <f t="shared" si="1"/>
        <v>71.81190737276656</v>
      </c>
    </row>
    <row r="12" spans="1:13" ht="19.5" customHeight="1">
      <c r="A12" s="132" t="s">
        <v>134</v>
      </c>
      <c r="B12" s="133"/>
      <c r="C12" s="134"/>
      <c r="D12" s="135" t="s">
        <v>126</v>
      </c>
      <c r="E12" s="136">
        <v>316</v>
      </c>
      <c r="F12" s="136">
        <v>325.521</v>
      </c>
      <c r="G12" s="136">
        <v>321.227</v>
      </c>
      <c r="H12" s="136">
        <v>320.487</v>
      </c>
      <c r="I12" s="136">
        <v>332.571</v>
      </c>
      <c r="J12" s="136">
        <v>347.179</v>
      </c>
      <c r="K12" s="136">
        <v>361.634</v>
      </c>
      <c r="L12" s="136">
        <f t="shared" si="0"/>
        <v>14.455000000000041</v>
      </c>
      <c r="M12" s="137">
        <f t="shared" si="1"/>
        <v>104.16355827973467</v>
      </c>
    </row>
    <row r="13" spans="1:13" ht="19.5" customHeight="1">
      <c r="A13" s="132" t="s">
        <v>127</v>
      </c>
      <c r="B13" s="133" t="s">
        <v>135</v>
      </c>
      <c r="C13" s="134"/>
      <c r="D13" s="135" t="s">
        <v>126</v>
      </c>
      <c r="E13" s="136">
        <v>211.4</v>
      </c>
      <c r="F13" s="136">
        <v>216.457</v>
      </c>
      <c r="G13" s="136">
        <v>224.036</v>
      </c>
      <c r="H13" s="136">
        <f>157.852+75.336</f>
        <v>233.188</v>
      </c>
      <c r="I13" s="136">
        <f>151.337+77.643</f>
        <v>228.98</v>
      </c>
      <c r="J13" s="136">
        <f>145.04+86.057</f>
        <v>231.09699999999998</v>
      </c>
      <c r="K13" s="136">
        <f>153.878+94.216</f>
        <v>248.094</v>
      </c>
      <c r="L13" s="136">
        <f t="shared" si="0"/>
        <v>16.997000000000014</v>
      </c>
      <c r="M13" s="137">
        <f t="shared" si="1"/>
        <v>107.3549202283024</v>
      </c>
    </row>
    <row r="14" spans="1:13" ht="19.5" customHeight="1">
      <c r="A14" s="132" t="s">
        <v>136</v>
      </c>
      <c r="B14" s="133"/>
      <c r="C14" s="134"/>
      <c r="D14" s="135" t="s">
        <v>126</v>
      </c>
      <c r="E14" s="136">
        <v>40.194</v>
      </c>
      <c r="F14" s="136">
        <v>39.225</v>
      </c>
      <c r="G14" s="136">
        <v>39.012</v>
      </c>
      <c r="H14" s="136">
        <v>39.566</v>
      </c>
      <c r="I14" s="136">
        <v>38.352</v>
      </c>
      <c r="J14" s="136">
        <v>37.873</v>
      </c>
      <c r="K14" s="136">
        <v>37.088</v>
      </c>
      <c r="L14" s="136">
        <f t="shared" si="0"/>
        <v>-0.7849999999999966</v>
      </c>
      <c r="M14" s="137">
        <f t="shared" si="1"/>
        <v>97.92728328888654</v>
      </c>
    </row>
    <row r="15" spans="1:13" ht="19.5" customHeight="1">
      <c r="A15" s="132" t="s">
        <v>137</v>
      </c>
      <c r="B15" s="133"/>
      <c r="C15" s="134"/>
      <c r="D15" s="135" t="s">
        <v>126</v>
      </c>
      <c r="E15" s="136">
        <v>13959.404</v>
      </c>
      <c r="F15" s="136">
        <v>14216.798</v>
      </c>
      <c r="G15" s="136">
        <v>13713.239</v>
      </c>
      <c r="H15" s="136">
        <v>14084.079</v>
      </c>
      <c r="I15" s="136">
        <v>13038.303</v>
      </c>
      <c r="J15" s="136">
        <v>12880.124</v>
      </c>
      <c r="K15" s="136">
        <v>11228.14</v>
      </c>
      <c r="L15" s="136">
        <f t="shared" si="0"/>
        <v>-1651.9840000000004</v>
      </c>
      <c r="M15" s="137">
        <f t="shared" si="1"/>
        <v>87.17416074565742</v>
      </c>
    </row>
    <row r="16" spans="1:13" ht="19.5" customHeight="1">
      <c r="A16" s="132" t="s">
        <v>138</v>
      </c>
      <c r="B16" s="133"/>
      <c r="C16" s="134"/>
      <c r="D16" s="135" t="s">
        <v>126</v>
      </c>
      <c r="E16" s="136">
        <v>6213.049</v>
      </c>
      <c r="F16" s="136">
        <v>6126.914</v>
      </c>
      <c r="G16" s="136">
        <v>5647.461</v>
      </c>
      <c r="H16" s="136">
        <v>5591.218</v>
      </c>
      <c r="I16" s="136">
        <v>5702.176</v>
      </c>
      <c r="J16" s="136">
        <v>5773.463</v>
      </c>
      <c r="K16" s="136">
        <v>5554.957</v>
      </c>
      <c r="L16" s="136">
        <f t="shared" si="0"/>
        <v>-218.5059999999994</v>
      </c>
      <c r="M16" s="137">
        <f t="shared" si="1"/>
        <v>96.21533904348223</v>
      </c>
    </row>
    <row r="17" spans="1:13" ht="19.5" customHeight="1">
      <c r="A17" s="140" t="s">
        <v>139</v>
      </c>
      <c r="B17" s="141"/>
      <c r="C17" s="141"/>
      <c r="D17" s="142"/>
      <c r="E17" s="143"/>
      <c r="F17" s="143"/>
      <c r="G17" s="144"/>
      <c r="H17" s="144"/>
      <c r="I17" s="144"/>
      <c r="J17" s="345"/>
      <c r="K17" s="144"/>
      <c r="L17" s="144"/>
      <c r="M17" s="145"/>
    </row>
    <row r="18" spans="1:13" ht="19.5" customHeight="1">
      <c r="A18" s="146" t="s">
        <v>140</v>
      </c>
      <c r="B18" s="147"/>
      <c r="C18" s="134"/>
      <c r="D18" s="148" t="s">
        <v>141</v>
      </c>
      <c r="E18" s="149">
        <v>29470.1</v>
      </c>
      <c r="F18" s="149">
        <v>31903</v>
      </c>
      <c r="G18" s="149">
        <v>35132.8</v>
      </c>
      <c r="H18" s="149">
        <v>32053.3</v>
      </c>
      <c r="I18" s="149">
        <v>28629.2</v>
      </c>
      <c r="J18" s="149">
        <v>29944.6</v>
      </c>
      <c r="K18" s="149">
        <v>28571.4</v>
      </c>
      <c r="L18" s="149">
        <f aca="true" t="shared" si="3" ref="L18:L26">K18-J18</f>
        <v>-1373.199999999997</v>
      </c>
      <c r="M18" s="150">
        <f aca="true" t="shared" si="4" ref="M18:M26">K18/J18*100</f>
        <v>95.41419821937846</v>
      </c>
    </row>
    <row r="19" spans="1:15" ht="19.5" customHeight="1">
      <c r="A19" s="146" t="s">
        <v>142</v>
      </c>
      <c r="B19" s="147"/>
      <c r="C19" s="134"/>
      <c r="D19" s="135" t="s">
        <v>141</v>
      </c>
      <c r="E19" s="151">
        <v>161574.1</v>
      </c>
      <c r="F19" s="151">
        <v>181547.4</v>
      </c>
      <c r="G19" s="151">
        <v>160887.1</v>
      </c>
      <c r="H19" s="151">
        <v>132394.2</v>
      </c>
      <c r="I19" s="151">
        <v>118027.4</v>
      </c>
      <c r="J19" s="151">
        <v>117058.8</v>
      </c>
      <c r="K19" s="151">
        <v>99722.8</v>
      </c>
      <c r="L19" s="151">
        <f t="shared" si="3"/>
        <v>-17336</v>
      </c>
      <c r="M19" s="152">
        <f t="shared" si="4"/>
        <v>85.19034878197965</v>
      </c>
      <c r="N19" s="153"/>
      <c r="O19" s="147"/>
    </row>
    <row r="20" spans="1:13" ht="19.5" customHeight="1">
      <c r="A20" s="146" t="s">
        <v>143</v>
      </c>
      <c r="B20" s="147"/>
      <c r="C20" s="134"/>
      <c r="D20" s="135" t="s">
        <v>141</v>
      </c>
      <c r="E20" s="151">
        <v>762.4</v>
      </c>
      <c r="F20" s="151">
        <v>1021.6</v>
      </c>
      <c r="G20" s="151">
        <v>1263.7</v>
      </c>
      <c r="H20" s="151">
        <v>1526.5</v>
      </c>
      <c r="I20" s="151">
        <v>1144.9</v>
      </c>
      <c r="J20" s="151">
        <v>1011.8</v>
      </c>
      <c r="K20" s="151">
        <v>1177.6</v>
      </c>
      <c r="L20" s="151">
        <f t="shared" si="3"/>
        <v>165.79999999999995</v>
      </c>
      <c r="M20" s="152">
        <f t="shared" si="4"/>
        <v>116.38663767542991</v>
      </c>
    </row>
    <row r="21" spans="1:13" ht="19.5" customHeight="1">
      <c r="A21" s="146" t="s">
        <v>144</v>
      </c>
      <c r="B21" s="147"/>
      <c r="C21" s="134"/>
      <c r="D21" s="135" t="s">
        <v>141</v>
      </c>
      <c r="E21" s="151"/>
      <c r="F21" s="151"/>
      <c r="G21" s="151">
        <v>314</v>
      </c>
      <c r="H21" s="151">
        <v>316</v>
      </c>
      <c r="I21" s="151">
        <v>321.9</v>
      </c>
      <c r="J21" s="151">
        <v>298</v>
      </c>
      <c r="K21" s="151">
        <v>298</v>
      </c>
      <c r="L21" s="151">
        <f t="shared" si="3"/>
        <v>0</v>
      </c>
      <c r="M21" s="152">
        <f t="shared" si="4"/>
        <v>100</v>
      </c>
    </row>
    <row r="22" spans="1:13" ht="19.5" customHeight="1">
      <c r="A22" s="132" t="s">
        <v>145</v>
      </c>
      <c r="B22" s="133"/>
      <c r="C22" s="134"/>
      <c r="D22" s="135" t="s">
        <v>141</v>
      </c>
      <c r="E22" s="151">
        <v>98763.56955612711</v>
      </c>
      <c r="F22" s="151">
        <v>94135.88233251935</v>
      </c>
      <c r="G22" s="151">
        <v>86859.14354854042</v>
      </c>
      <c r="H22" s="151">
        <v>94813.09159063979</v>
      </c>
      <c r="I22" s="151">
        <v>95698</v>
      </c>
      <c r="J22" s="151">
        <v>83485</v>
      </c>
      <c r="K22" s="154">
        <v>75130</v>
      </c>
      <c r="L22" s="154">
        <f t="shared" si="3"/>
        <v>-8355</v>
      </c>
      <c r="M22" s="155">
        <f t="shared" si="4"/>
        <v>89.99221417021022</v>
      </c>
    </row>
    <row r="23" spans="1:13" ht="19.5" customHeight="1">
      <c r="A23" s="156" t="s">
        <v>146</v>
      </c>
      <c r="B23" s="157"/>
      <c r="C23" s="158"/>
      <c r="D23" s="159" t="s">
        <v>147</v>
      </c>
      <c r="E23" s="160">
        <v>1197800</v>
      </c>
      <c r="F23" s="160">
        <v>1142185.5</v>
      </c>
      <c r="G23" s="160">
        <v>1078625.3</v>
      </c>
      <c r="H23" s="160">
        <v>1099827</v>
      </c>
      <c r="I23" s="160">
        <v>1091737.2</v>
      </c>
      <c r="J23" s="160">
        <v>1074655</v>
      </c>
      <c r="K23" s="151">
        <v>1057249</v>
      </c>
      <c r="L23" s="151">
        <f t="shared" si="3"/>
        <v>-17406</v>
      </c>
      <c r="M23" s="152">
        <f t="shared" si="4"/>
        <v>98.3803174041902</v>
      </c>
    </row>
    <row r="24" spans="1:13" ht="19.5" customHeight="1">
      <c r="A24" s="161" t="s">
        <v>148</v>
      </c>
      <c r="B24" s="162"/>
      <c r="C24" s="163"/>
      <c r="D24" s="164" t="s">
        <v>126</v>
      </c>
      <c r="E24" s="154">
        <v>1191662</v>
      </c>
      <c r="F24" s="154">
        <v>1218144</v>
      </c>
      <c r="G24" s="154">
        <v>1138643</v>
      </c>
      <c r="H24" s="154">
        <v>1131587</v>
      </c>
      <c r="I24" s="154">
        <v>1171667</v>
      </c>
      <c r="J24" s="154">
        <v>1207500</v>
      </c>
      <c r="K24" s="154">
        <v>1188816</v>
      </c>
      <c r="L24" s="154">
        <f t="shared" si="3"/>
        <v>-18684</v>
      </c>
      <c r="M24" s="155">
        <f t="shared" si="4"/>
        <v>98.45267080745342</v>
      </c>
    </row>
    <row r="25" spans="1:15" ht="19.5" customHeight="1">
      <c r="A25" s="132" t="s">
        <v>149</v>
      </c>
      <c r="B25" s="133"/>
      <c r="C25" s="134"/>
      <c r="D25" s="135" t="s">
        <v>147</v>
      </c>
      <c r="E25" s="151">
        <v>11409</v>
      </c>
      <c r="F25" s="151">
        <v>12022</v>
      </c>
      <c r="G25" s="151">
        <v>10917</v>
      </c>
      <c r="H25" s="151">
        <v>10769</v>
      </c>
      <c r="I25" s="151">
        <v>9974</v>
      </c>
      <c r="J25" s="151">
        <v>10109</v>
      </c>
      <c r="K25" s="151">
        <v>10061</v>
      </c>
      <c r="L25" s="151">
        <f t="shared" si="3"/>
        <v>-48</v>
      </c>
      <c r="M25" s="152">
        <f t="shared" si="4"/>
        <v>99.52517558611137</v>
      </c>
      <c r="O25" s="165"/>
    </row>
    <row r="26" spans="1:13" ht="19.5" customHeight="1" thickBot="1">
      <c r="A26" s="166" t="s">
        <v>150</v>
      </c>
      <c r="B26" s="167"/>
      <c r="C26" s="168"/>
      <c r="D26" s="169" t="s">
        <v>147</v>
      </c>
      <c r="E26" s="170">
        <v>872</v>
      </c>
      <c r="F26" s="170">
        <v>893</v>
      </c>
      <c r="G26" s="170">
        <v>873</v>
      </c>
      <c r="H26" s="170">
        <v>834</v>
      </c>
      <c r="I26" s="170">
        <v>817</v>
      </c>
      <c r="J26" s="170">
        <v>816</v>
      </c>
      <c r="K26" s="170">
        <v>791</v>
      </c>
      <c r="L26" s="170">
        <f t="shared" si="3"/>
        <v>-25</v>
      </c>
      <c r="M26" s="171">
        <f t="shared" si="4"/>
        <v>96.93627450980392</v>
      </c>
    </row>
    <row r="27" spans="1:11" s="147" customFormat="1" ht="3.75" customHeight="1">
      <c r="A27" s="347"/>
      <c r="B27" s="138"/>
      <c r="C27" s="138"/>
      <c r="D27" s="172"/>
      <c r="E27" s="173"/>
      <c r="F27" s="173"/>
      <c r="G27" s="173"/>
      <c r="H27" s="173"/>
      <c r="I27" s="298"/>
      <c r="J27" s="298"/>
      <c r="K27" s="298"/>
    </row>
    <row r="28" spans="1:13" s="105" customFormat="1" ht="27.75" customHeight="1">
      <c r="A28" s="401" t="s">
        <v>151</v>
      </c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</row>
    <row r="29" spans="1:13" s="105" customFormat="1" ht="12.75">
      <c r="A29" s="338" t="s">
        <v>152</v>
      </c>
      <c r="B29" s="337"/>
      <c r="C29" s="337"/>
      <c r="D29" s="337"/>
      <c r="E29" s="338"/>
      <c r="F29" s="175"/>
      <c r="G29" s="175"/>
      <c r="H29" s="175"/>
      <c r="I29" s="321"/>
      <c r="J29" s="321"/>
      <c r="K29" s="321"/>
      <c r="L29" s="321"/>
      <c r="M29" s="321"/>
    </row>
    <row r="30" spans="1:13" s="105" customFormat="1" ht="12.75">
      <c r="A30" s="321"/>
      <c r="B30" s="339" t="s">
        <v>153</v>
      </c>
      <c r="C30" s="337"/>
      <c r="D30" s="337"/>
      <c r="E30" s="338"/>
      <c r="F30" s="175"/>
      <c r="G30" s="175"/>
      <c r="H30" s="175"/>
      <c r="I30" s="321"/>
      <c r="J30" s="321"/>
      <c r="K30" s="321"/>
      <c r="L30" s="321"/>
      <c r="M30" s="321"/>
    </row>
    <row r="31" spans="1:13" s="105" customFormat="1" ht="12.75">
      <c r="A31" s="321"/>
      <c r="B31" s="339" t="s">
        <v>154</v>
      </c>
      <c r="C31" s="337"/>
      <c r="D31" s="337"/>
      <c r="E31" s="338"/>
      <c r="F31" s="175"/>
      <c r="G31" s="175"/>
      <c r="H31" s="175"/>
      <c r="I31" s="321"/>
      <c r="J31" s="321"/>
      <c r="K31" s="321"/>
      <c r="L31" s="321"/>
      <c r="M31" s="321"/>
    </row>
    <row r="32" spans="1:13" s="105" customFormat="1" ht="12.75">
      <c r="A32" s="338" t="s">
        <v>108</v>
      </c>
      <c r="B32" s="175"/>
      <c r="C32" s="175"/>
      <c r="D32" s="175"/>
      <c r="E32" s="340"/>
      <c r="F32" s="176"/>
      <c r="G32" s="177"/>
      <c r="H32" s="177"/>
      <c r="I32" s="321"/>
      <c r="J32" s="321"/>
      <c r="K32" s="321"/>
      <c r="L32" s="321"/>
      <c r="M32" s="321"/>
    </row>
    <row r="33" spans="1:13" s="105" customFormat="1" ht="12.75">
      <c r="A33" s="175"/>
      <c r="B33" s="175"/>
      <c r="C33" s="175"/>
      <c r="D33" s="178"/>
      <c r="E33" s="179"/>
      <c r="F33" s="179"/>
      <c r="G33" s="321"/>
      <c r="H33" s="321"/>
      <c r="I33" s="321"/>
      <c r="J33" s="321"/>
      <c r="K33" s="321"/>
      <c r="L33" s="321"/>
      <c r="M33" s="321"/>
    </row>
    <row r="34" spans="1:13" ht="15">
      <c r="A34" s="181"/>
      <c r="B34" s="181"/>
      <c r="C34" s="181"/>
      <c r="D34" s="180"/>
      <c r="E34" s="181"/>
      <c r="F34" s="181"/>
      <c r="G34" s="147"/>
      <c r="H34" s="147"/>
      <c r="I34" s="147"/>
      <c r="J34" s="147"/>
      <c r="K34" s="147"/>
      <c r="L34" s="147"/>
      <c r="M34" s="147"/>
    </row>
    <row r="35" spans="1:13" ht="15">
      <c r="A35" s="181"/>
      <c r="B35" s="181"/>
      <c r="C35" s="181"/>
      <c r="D35" s="181"/>
      <c r="E35" s="181"/>
      <c r="F35" s="181"/>
      <c r="G35" s="147"/>
      <c r="H35" s="147"/>
      <c r="I35" s="147"/>
      <c r="J35" s="147"/>
      <c r="K35" s="147"/>
      <c r="L35" s="147"/>
      <c r="M35" s="147"/>
    </row>
    <row r="36" spans="1:13" ht="14.25" customHeight="1">
      <c r="A36" s="181"/>
      <c r="B36" s="181"/>
      <c r="C36" s="181"/>
      <c r="D36" s="181"/>
      <c r="E36" s="181"/>
      <c r="F36" s="181"/>
      <c r="G36" s="147"/>
      <c r="H36" s="147"/>
      <c r="I36" s="147"/>
      <c r="J36" s="147"/>
      <c r="K36" s="147"/>
      <c r="L36" s="147"/>
      <c r="M36" s="147"/>
    </row>
    <row r="37" spans="1:13" ht="15">
      <c r="A37" s="181"/>
      <c r="B37" s="181"/>
      <c r="C37" s="181"/>
      <c r="D37" s="181"/>
      <c r="E37" s="181"/>
      <c r="F37" s="181"/>
      <c r="G37" s="147"/>
      <c r="H37" s="147"/>
      <c r="I37" s="147"/>
      <c r="J37" s="147"/>
      <c r="K37" s="147"/>
      <c r="L37" s="147"/>
      <c r="M37" s="147"/>
    </row>
    <row r="38" spans="1:13" ht="15">
      <c r="A38" s="181"/>
      <c r="B38" s="181"/>
      <c r="C38" s="181"/>
      <c r="D38" s="181"/>
      <c r="E38" s="172"/>
      <c r="F38" s="172"/>
      <c r="G38" s="346"/>
      <c r="H38" s="346"/>
      <c r="I38" s="147"/>
      <c r="J38" s="147"/>
      <c r="K38" s="147"/>
      <c r="L38" s="147"/>
      <c r="M38" s="147"/>
    </row>
    <row r="39" spans="4:6" ht="15">
      <c r="D39" s="182"/>
      <c r="E39" s="183"/>
      <c r="F39" s="183"/>
    </row>
    <row r="40" spans="4:6" ht="15">
      <c r="D40" s="182"/>
      <c r="E40" s="183"/>
      <c r="F40" s="183"/>
    </row>
    <row r="41" spans="4:6" ht="15">
      <c r="D41" s="182"/>
      <c r="E41" s="183"/>
      <c r="F41" s="183"/>
    </row>
    <row r="42" spans="4:6" ht="15">
      <c r="D42" s="184"/>
      <c r="E42" s="185"/>
      <c r="F42" s="185"/>
    </row>
    <row r="43" spans="4:6" ht="15">
      <c r="D43" s="184"/>
      <c r="E43" s="185"/>
      <c r="F43" s="185"/>
    </row>
    <row r="44" spans="4:6" ht="15">
      <c r="D44" s="182"/>
      <c r="E44" s="185"/>
      <c r="F44" s="185"/>
    </row>
    <row r="45" spans="4:6" ht="15">
      <c r="D45" s="182"/>
      <c r="E45" s="185"/>
      <c r="F45" s="185"/>
    </row>
  </sheetData>
  <mergeCells count="2">
    <mergeCell ref="A1:M1"/>
    <mergeCell ref="A28:M2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O9" sqref="O9"/>
    </sheetView>
  </sheetViews>
  <sheetFormatPr defaultColWidth="9.00390625" defaultRowHeight="12.75"/>
  <cols>
    <col min="1" max="1" width="45.625" style="192" customWidth="1"/>
    <col min="2" max="3" width="6.75390625" style="187" customWidth="1"/>
    <col min="4" max="4" width="8.75390625" style="188" customWidth="1"/>
    <col min="5" max="6" width="8.75390625" style="189" customWidth="1"/>
    <col min="7" max="7" width="8.75390625" style="190" customWidth="1"/>
    <col min="8" max="9" width="8.75390625" style="189" customWidth="1"/>
    <col min="10" max="10" width="6.75390625" style="190" customWidth="1"/>
    <col min="11" max="12" width="6.75390625" style="191" customWidth="1"/>
    <col min="13" max="13" width="8.125" style="191" customWidth="1"/>
    <col min="14" max="14" width="8.25390625" style="191" customWidth="1"/>
    <col min="15" max="16384" width="9.125" style="192" customWidth="1"/>
  </cols>
  <sheetData>
    <row r="1" spans="1:14" ht="15">
      <c r="A1" s="352" t="s">
        <v>155</v>
      </c>
      <c r="B1" s="334"/>
      <c r="C1" s="334"/>
      <c r="D1" s="209"/>
      <c r="E1" s="335"/>
      <c r="F1" s="335"/>
      <c r="G1" s="210"/>
      <c r="H1" s="335"/>
      <c r="I1" s="335"/>
      <c r="J1" s="210"/>
      <c r="K1" s="354"/>
      <c r="L1" s="354"/>
      <c r="M1" s="354"/>
      <c r="N1" s="354"/>
    </row>
    <row r="2" spans="1:14" ht="15">
      <c r="A2" s="352" t="s">
        <v>156</v>
      </c>
      <c r="B2" s="353"/>
      <c r="C2" s="334"/>
      <c r="D2" s="209"/>
      <c r="E2" s="335"/>
      <c r="F2" s="335"/>
      <c r="G2" s="210"/>
      <c r="H2" s="335"/>
      <c r="I2" s="335"/>
      <c r="J2" s="210"/>
      <c r="K2" s="354"/>
      <c r="L2" s="354"/>
      <c r="M2" s="354"/>
      <c r="N2" s="354"/>
    </row>
    <row r="3" spans="1:10" ht="15">
      <c r="A3" s="352"/>
      <c r="B3" s="353"/>
      <c r="C3" s="334"/>
      <c r="D3" s="209"/>
      <c r="E3" s="335"/>
      <c r="F3" s="335"/>
      <c r="G3" s="210"/>
      <c r="H3" s="335"/>
      <c r="I3" s="335"/>
      <c r="J3" s="210"/>
    </row>
    <row r="4" spans="1:14" ht="15.75" thickBot="1">
      <c r="A4" s="348" t="s">
        <v>157</v>
      </c>
      <c r="B4" s="322"/>
      <c r="C4" s="322"/>
      <c r="D4" s="323"/>
      <c r="E4" s="324"/>
      <c r="F4" s="324"/>
      <c r="G4" s="325"/>
      <c r="H4" s="324"/>
      <c r="I4" s="324"/>
      <c r="J4" s="210"/>
      <c r="N4" s="193" t="s">
        <v>158</v>
      </c>
    </row>
    <row r="5" spans="1:14" s="186" customFormat="1" ht="46.5" customHeight="1">
      <c r="A5" s="194"/>
      <c r="B5" s="404" t="s">
        <v>159</v>
      </c>
      <c r="C5" s="405"/>
      <c r="D5" s="406"/>
      <c r="E5" s="407" t="s">
        <v>160</v>
      </c>
      <c r="F5" s="408"/>
      <c r="G5" s="408"/>
      <c r="H5" s="407" t="s">
        <v>161</v>
      </c>
      <c r="I5" s="408"/>
      <c r="J5" s="408"/>
      <c r="K5" s="402" t="s">
        <v>162</v>
      </c>
      <c r="L5" s="409"/>
      <c r="M5" s="402" t="s">
        <v>163</v>
      </c>
      <c r="N5" s="403"/>
    </row>
    <row r="6" spans="1:17" s="204" customFormat="1" ht="32.25" customHeight="1" thickBot="1">
      <c r="A6" s="195" t="s">
        <v>164</v>
      </c>
      <c r="B6" s="196" t="s">
        <v>165</v>
      </c>
      <c r="C6" s="197" t="s">
        <v>166</v>
      </c>
      <c r="D6" s="198" t="s">
        <v>167</v>
      </c>
      <c r="E6" s="197" t="s">
        <v>165</v>
      </c>
      <c r="F6" s="197" t="s">
        <v>166</v>
      </c>
      <c r="G6" s="199" t="s">
        <v>37</v>
      </c>
      <c r="H6" s="200" t="s">
        <v>165</v>
      </c>
      <c r="I6" s="197" t="s">
        <v>166</v>
      </c>
      <c r="J6" s="199" t="s">
        <v>37</v>
      </c>
      <c r="K6" s="201" t="s">
        <v>165</v>
      </c>
      <c r="L6" s="197" t="s">
        <v>166</v>
      </c>
      <c r="M6" s="202" t="s">
        <v>165</v>
      </c>
      <c r="N6" s="203" t="s">
        <v>166</v>
      </c>
      <c r="P6" s="205"/>
      <c r="Q6" s="205"/>
    </row>
    <row r="7" spans="1:17" ht="20.25" customHeight="1" thickTop="1">
      <c r="A7" s="206" t="s">
        <v>168</v>
      </c>
      <c r="B7" s="207">
        <v>308.066</v>
      </c>
      <c r="C7" s="208">
        <v>-216.587</v>
      </c>
      <c r="D7" s="209">
        <f aca="true" t="shared" si="0" ref="D7:D23">C7-B7</f>
        <v>-524.653</v>
      </c>
      <c r="E7" s="208">
        <v>25916.593</v>
      </c>
      <c r="F7" s="208">
        <v>28063.191</v>
      </c>
      <c r="G7" s="210">
        <f aca="true" t="shared" si="1" ref="G7:G21">F7/E7*100</f>
        <v>108.28271679074481</v>
      </c>
      <c r="H7" s="211">
        <v>25608.527</v>
      </c>
      <c r="I7" s="211">
        <v>28279.778</v>
      </c>
      <c r="J7" s="210">
        <f aca="true" t="shared" si="2" ref="J7:J21">I7/H7*100</f>
        <v>110.43109976610526</v>
      </c>
      <c r="K7" s="212">
        <f aca="true" t="shared" si="3" ref="K7:L23">H7/E7*100</f>
        <v>98.81131752155848</v>
      </c>
      <c r="L7" s="213">
        <f t="shared" si="3"/>
        <v>100.77178322308393</v>
      </c>
      <c r="M7" s="214">
        <f aca="true" t="shared" si="4" ref="M7:N23">B7/E7*100</f>
        <v>1.1886824784415142</v>
      </c>
      <c r="N7" s="215">
        <f t="shared" si="4"/>
        <v>-0.7717832230839322</v>
      </c>
      <c r="O7" s="216"/>
      <c r="P7" s="217"/>
      <c r="Q7" s="217"/>
    </row>
    <row r="8" spans="1:17" ht="20.25" customHeight="1">
      <c r="A8" s="206" t="s">
        <v>169</v>
      </c>
      <c r="B8" s="207">
        <v>392.956</v>
      </c>
      <c r="C8" s="208">
        <v>626.079</v>
      </c>
      <c r="D8" s="209">
        <f t="shared" si="0"/>
        <v>233.12299999999993</v>
      </c>
      <c r="E8" s="208">
        <v>11336.775</v>
      </c>
      <c r="F8" s="208">
        <v>11714.291</v>
      </c>
      <c r="G8" s="210">
        <f t="shared" si="1"/>
        <v>103.33001228303465</v>
      </c>
      <c r="H8" s="211">
        <v>10943.819</v>
      </c>
      <c r="I8" s="211">
        <v>11088.212</v>
      </c>
      <c r="J8" s="210">
        <f t="shared" si="2"/>
        <v>101.31940230371134</v>
      </c>
      <c r="K8" s="212">
        <f t="shared" si="3"/>
        <v>96.53379378174128</v>
      </c>
      <c r="L8" s="213">
        <f t="shared" si="3"/>
        <v>94.65542558230797</v>
      </c>
      <c r="M8" s="214">
        <f t="shared" si="4"/>
        <v>3.46620621825872</v>
      </c>
      <c r="N8" s="215">
        <f t="shared" si="4"/>
        <v>5.344574417692031</v>
      </c>
      <c r="O8" s="216"/>
      <c r="P8" s="217"/>
      <c r="Q8" s="217"/>
    </row>
    <row r="9" spans="1:17" ht="20.25" customHeight="1">
      <c r="A9" s="206" t="s">
        <v>170</v>
      </c>
      <c r="B9" s="207">
        <v>-72.162</v>
      </c>
      <c r="C9" s="208">
        <v>-298.811</v>
      </c>
      <c r="D9" s="209">
        <f t="shared" si="0"/>
        <v>-226.64899999999997</v>
      </c>
      <c r="E9" s="208">
        <v>4509.945</v>
      </c>
      <c r="F9" s="208">
        <v>5571.857</v>
      </c>
      <c r="G9" s="210">
        <f t="shared" si="1"/>
        <v>123.54600776727878</v>
      </c>
      <c r="H9" s="211">
        <v>4582.107</v>
      </c>
      <c r="I9" s="211">
        <v>5870.668</v>
      </c>
      <c r="J9" s="210">
        <f t="shared" si="2"/>
        <v>128.12158249469076</v>
      </c>
      <c r="K9" s="212">
        <f t="shared" si="3"/>
        <v>101.6000638588719</v>
      </c>
      <c r="L9" s="213">
        <f t="shared" si="3"/>
        <v>105.36286196863989</v>
      </c>
      <c r="M9" s="214">
        <f t="shared" si="4"/>
        <v>-1.6000638588718932</v>
      </c>
      <c r="N9" s="215">
        <f t="shared" si="4"/>
        <v>-5.362861968639898</v>
      </c>
      <c r="O9" s="216"/>
      <c r="P9" s="217"/>
      <c r="Q9" s="217"/>
    </row>
    <row r="10" spans="1:17" ht="20.25" customHeight="1">
      <c r="A10" s="206" t="s">
        <v>171</v>
      </c>
      <c r="B10" s="207">
        <v>-153.235</v>
      </c>
      <c r="C10" s="208">
        <v>-446.7</v>
      </c>
      <c r="D10" s="209">
        <f t="shared" si="0"/>
        <v>-293.465</v>
      </c>
      <c r="E10" s="208">
        <v>17510.834</v>
      </c>
      <c r="F10" s="208">
        <v>19091.32</v>
      </c>
      <c r="G10" s="210">
        <f t="shared" si="1"/>
        <v>109.02576085182464</v>
      </c>
      <c r="H10" s="211">
        <v>17664.069</v>
      </c>
      <c r="I10" s="211">
        <v>19538.02</v>
      </c>
      <c r="J10" s="210">
        <f t="shared" si="2"/>
        <v>110.60882970962128</v>
      </c>
      <c r="K10" s="212">
        <f t="shared" si="3"/>
        <v>100.87508681768098</v>
      </c>
      <c r="L10" s="213">
        <f t="shared" si="3"/>
        <v>102.33980678130166</v>
      </c>
      <c r="M10" s="214">
        <f t="shared" si="4"/>
        <v>-0.8750868176809855</v>
      </c>
      <c r="N10" s="215">
        <f t="shared" si="4"/>
        <v>-2.3398067813016596</v>
      </c>
      <c r="O10" s="216"/>
      <c r="P10" s="217"/>
      <c r="Q10" s="217"/>
    </row>
    <row r="11" spans="1:17" ht="20.25" customHeight="1">
      <c r="A11" s="206" t="s">
        <v>172</v>
      </c>
      <c r="B11" s="207">
        <v>-12.521</v>
      </c>
      <c r="C11" s="208">
        <v>145.047</v>
      </c>
      <c r="D11" s="209">
        <f t="shared" si="0"/>
        <v>157.56799999999998</v>
      </c>
      <c r="E11" s="208">
        <v>6930.344</v>
      </c>
      <c r="F11" s="208">
        <v>7641.731</v>
      </c>
      <c r="G11" s="210">
        <f t="shared" si="1"/>
        <v>110.26481513760356</v>
      </c>
      <c r="H11" s="211">
        <v>6942.865</v>
      </c>
      <c r="I11" s="211">
        <v>7496.684</v>
      </c>
      <c r="J11" s="210">
        <f t="shared" si="2"/>
        <v>107.97680784517631</v>
      </c>
      <c r="K11" s="212">
        <f t="shared" si="3"/>
        <v>100.18066924239257</v>
      </c>
      <c r="L11" s="213">
        <f t="shared" si="3"/>
        <v>98.10190910933662</v>
      </c>
      <c r="M11" s="214">
        <f t="shared" si="4"/>
        <v>-0.18066924239258542</v>
      </c>
      <c r="N11" s="215">
        <f t="shared" si="4"/>
        <v>1.8980908906633849</v>
      </c>
      <c r="O11" s="216"/>
      <c r="P11" s="217"/>
      <c r="Q11" s="217"/>
    </row>
    <row r="12" spans="1:17" ht="20.25" customHeight="1">
      <c r="A12" s="206" t="s">
        <v>173</v>
      </c>
      <c r="B12" s="207">
        <v>4.73</v>
      </c>
      <c r="C12" s="208">
        <v>246.243</v>
      </c>
      <c r="D12" s="209">
        <f t="shared" si="0"/>
        <v>241.513</v>
      </c>
      <c r="E12" s="208">
        <v>8469.934</v>
      </c>
      <c r="F12" s="208">
        <v>10966.741</v>
      </c>
      <c r="G12" s="210">
        <f t="shared" si="1"/>
        <v>129.47847055242698</v>
      </c>
      <c r="H12" s="211">
        <v>8465.204</v>
      </c>
      <c r="I12" s="211">
        <v>10720.678</v>
      </c>
      <c r="J12" s="210">
        <f t="shared" si="2"/>
        <v>126.64405961155809</v>
      </c>
      <c r="K12" s="212">
        <f t="shared" si="3"/>
        <v>99.94415540900319</v>
      </c>
      <c r="L12" s="213">
        <f t="shared" si="3"/>
        <v>97.75627964588568</v>
      </c>
      <c r="M12" s="214">
        <f t="shared" si="4"/>
        <v>0.055844590996812965</v>
      </c>
      <c r="N12" s="215">
        <f t="shared" si="4"/>
        <v>2.245361680375236</v>
      </c>
      <c r="O12" s="216"/>
      <c r="P12" s="217"/>
      <c r="Q12" s="217"/>
    </row>
    <row r="13" spans="1:17" ht="20.25" customHeight="1">
      <c r="A13" s="218" t="s">
        <v>174</v>
      </c>
      <c r="B13" s="207">
        <v>354.766</v>
      </c>
      <c r="C13" s="208">
        <v>484.914</v>
      </c>
      <c r="D13" s="209">
        <f t="shared" si="0"/>
        <v>130.14799999999997</v>
      </c>
      <c r="E13" s="208">
        <v>6695.498</v>
      </c>
      <c r="F13" s="208">
        <v>7610.658</v>
      </c>
      <c r="G13" s="210">
        <f t="shared" si="1"/>
        <v>113.66828875163581</v>
      </c>
      <c r="H13" s="211">
        <v>6340.732</v>
      </c>
      <c r="I13" s="211">
        <v>7125.744</v>
      </c>
      <c r="J13" s="210">
        <f t="shared" si="2"/>
        <v>112.38046332820879</v>
      </c>
      <c r="K13" s="212">
        <f t="shared" si="3"/>
        <v>94.70142474839064</v>
      </c>
      <c r="L13" s="213">
        <f t="shared" si="3"/>
        <v>93.62848783902784</v>
      </c>
      <c r="M13" s="214">
        <f t="shared" si="4"/>
        <v>5.298575251609366</v>
      </c>
      <c r="N13" s="215">
        <f t="shared" si="4"/>
        <v>6.371512160972152</v>
      </c>
      <c r="O13" s="219"/>
      <c r="P13" s="217"/>
      <c r="Q13" s="217"/>
    </row>
    <row r="14" spans="1:17" ht="20.25" customHeight="1">
      <c r="A14" s="206" t="s">
        <v>175</v>
      </c>
      <c r="B14" s="207">
        <v>553.391</v>
      </c>
      <c r="C14" s="208">
        <v>225.174</v>
      </c>
      <c r="D14" s="209">
        <f t="shared" si="0"/>
        <v>-328.217</v>
      </c>
      <c r="E14" s="208">
        <v>4106.549</v>
      </c>
      <c r="F14" s="208">
        <v>5569.012</v>
      </c>
      <c r="G14" s="210">
        <f t="shared" si="1"/>
        <v>135.61294410464845</v>
      </c>
      <c r="H14" s="211">
        <v>3553.158</v>
      </c>
      <c r="I14" s="211">
        <v>5343.838</v>
      </c>
      <c r="J14" s="210">
        <f t="shared" si="2"/>
        <v>150.3968582314662</v>
      </c>
      <c r="K14" s="212">
        <f t="shared" si="3"/>
        <v>86.52418368805534</v>
      </c>
      <c r="L14" s="213">
        <f t="shared" si="3"/>
        <v>95.95666161250864</v>
      </c>
      <c r="M14" s="214">
        <f t="shared" si="4"/>
        <v>13.475816311944651</v>
      </c>
      <c r="N14" s="215">
        <f t="shared" si="4"/>
        <v>4.043338387491354</v>
      </c>
      <c r="O14" s="216"/>
      <c r="P14" s="217"/>
      <c r="Q14" s="217"/>
    </row>
    <row r="15" spans="1:17" ht="20.25" customHeight="1">
      <c r="A15" s="206" t="s">
        <v>176</v>
      </c>
      <c r="B15" s="207">
        <v>265.055</v>
      </c>
      <c r="C15" s="208">
        <v>243.553</v>
      </c>
      <c r="D15" s="209">
        <f t="shared" si="0"/>
        <v>-21.50200000000001</v>
      </c>
      <c r="E15" s="208">
        <v>3016.303</v>
      </c>
      <c r="F15" s="208">
        <v>3318.168</v>
      </c>
      <c r="G15" s="210">
        <f t="shared" si="1"/>
        <v>110.00778104852198</v>
      </c>
      <c r="H15" s="211">
        <v>2751.248</v>
      </c>
      <c r="I15" s="211">
        <v>3074.615</v>
      </c>
      <c r="J15" s="210">
        <f t="shared" si="2"/>
        <v>111.75346606340104</v>
      </c>
      <c r="K15" s="212">
        <f t="shared" si="3"/>
        <v>91.21258706436323</v>
      </c>
      <c r="L15" s="213">
        <f t="shared" si="3"/>
        <v>92.66001600883378</v>
      </c>
      <c r="M15" s="214">
        <f t="shared" si="4"/>
        <v>8.787412935636771</v>
      </c>
      <c r="N15" s="215">
        <f t="shared" si="4"/>
        <v>7.339983991166209</v>
      </c>
      <c r="O15" s="216"/>
      <c r="P15" s="217"/>
      <c r="Q15" s="217"/>
    </row>
    <row r="16" spans="1:17" ht="20.25" customHeight="1">
      <c r="A16" s="206" t="s">
        <v>177</v>
      </c>
      <c r="B16" s="207">
        <v>33.17</v>
      </c>
      <c r="C16" s="208">
        <v>-33.906</v>
      </c>
      <c r="D16" s="209">
        <f t="shared" si="0"/>
        <v>-67.076</v>
      </c>
      <c r="E16" s="208">
        <v>2932.456</v>
      </c>
      <c r="F16" s="208">
        <v>1954.403</v>
      </c>
      <c r="G16" s="210">
        <f t="shared" si="1"/>
        <v>66.64730860411888</v>
      </c>
      <c r="H16" s="211">
        <v>2899.286</v>
      </c>
      <c r="I16" s="211">
        <v>1988.309</v>
      </c>
      <c r="J16" s="210">
        <f t="shared" si="2"/>
        <v>68.57926399810161</v>
      </c>
      <c r="K16" s="212">
        <f t="shared" si="3"/>
        <v>98.86886623362805</v>
      </c>
      <c r="L16" s="213">
        <f t="shared" si="3"/>
        <v>101.73485202386613</v>
      </c>
      <c r="M16" s="214">
        <f t="shared" si="4"/>
        <v>1.131133766371942</v>
      </c>
      <c r="N16" s="215">
        <f t="shared" si="4"/>
        <v>-1.7348520238661114</v>
      </c>
      <c r="O16" s="216"/>
      <c r="P16" s="217"/>
      <c r="Q16" s="217"/>
    </row>
    <row r="17" spans="1:17" ht="20.25" customHeight="1">
      <c r="A17" s="206" t="s">
        <v>178</v>
      </c>
      <c r="B17" s="207">
        <v>6.213</v>
      </c>
      <c r="C17" s="208">
        <v>-3.164</v>
      </c>
      <c r="D17" s="209">
        <f t="shared" si="0"/>
        <v>-9.377</v>
      </c>
      <c r="E17" s="208">
        <v>2334.477</v>
      </c>
      <c r="F17" s="208">
        <v>3252.833</v>
      </c>
      <c r="G17" s="210">
        <f t="shared" si="1"/>
        <v>139.3388326378885</v>
      </c>
      <c r="H17" s="211">
        <v>2328.264</v>
      </c>
      <c r="I17" s="211">
        <v>3255.997</v>
      </c>
      <c r="J17" s="210">
        <f t="shared" si="2"/>
        <v>139.8465552016438</v>
      </c>
      <c r="K17" s="212">
        <f t="shared" si="3"/>
        <v>99.73385901852964</v>
      </c>
      <c r="L17" s="213">
        <f t="shared" si="3"/>
        <v>100.09726905746467</v>
      </c>
      <c r="M17" s="214">
        <f t="shared" si="4"/>
        <v>0.2661409814703679</v>
      </c>
      <c r="N17" s="215">
        <f t="shared" si="4"/>
        <v>-0.0972690574646777</v>
      </c>
      <c r="O17" s="216"/>
      <c r="P17" s="217"/>
      <c r="Q17" s="217"/>
    </row>
    <row r="18" spans="1:17" ht="20.25" customHeight="1">
      <c r="A18" s="206" t="s">
        <v>179</v>
      </c>
      <c r="B18" s="207">
        <v>184.972</v>
      </c>
      <c r="C18" s="208">
        <v>439.522</v>
      </c>
      <c r="D18" s="209">
        <f t="shared" si="0"/>
        <v>254.54999999999998</v>
      </c>
      <c r="E18" s="208">
        <v>10451.989</v>
      </c>
      <c r="F18" s="208">
        <v>12022.203</v>
      </c>
      <c r="G18" s="210">
        <f t="shared" si="1"/>
        <v>115.02311186894667</v>
      </c>
      <c r="H18" s="211">
        <v>10267.017</v>
      </c>
      <c r="I18" s="211">
        <v>11582.681</v>
      </c>
      <c r="J18" s="210">
        <f t="shared" si="2"/>
        <v>112.81447181786102</v>
      </c>
      <c r="K18" s="212">
        <f t="shared" si="3"/>
        <v>98.23026985581404</v>
      </c>
      <c r="L18" s="213">
        <f t="shared" si="3"/>
        <v>96.34408103073955</v>
      </c>
      <c r="M18" s="214">
        <f t="shared" si="4"/>
        <v>1.7697301441859536</v>
      </c>
      <c r="N18" s="215">
        <f t="shared" si="4"/>
        <v>3.6559189692604592</v>
      </c>
      <c r="O18" s="216"/>
      <c r="P18" s="217"/>
      <c r="Q18" s="217"/>
    </row>
    <row r="19" spans="1:17" ht="20.25" customHeight="1">
      <c r="A19" s="206" t="s">
        <v>180</v>
      </c>
      <c r="B19" s="207">
        <v>161.152</v>
      </c>
      <c r="C19" s="208">
        <v>-9.542</v>
      </c>
      <c r="D19" s="209">
        <f t="shared" si="0"/>
        <v>-170.694</v>
      </c>
      <c r="E19" s="208">
        <v>9448.22</v>
      </c>
      <c r="F19" s="208">
        <v>10507.398</v>
      </c>
      <c r="G19" s="210">
        <f t="shared" si="1"/>
        <v>111.2103443823281</v>
      </c>
      <c r="H19" s="211">
        <v>9287.068</v>
      </c>
      <c r="I19" s="211">
        <v>10516.94</v>
      </c>
      <c r="J19" s="210">
        <f t="shared" si="2"/>
        <v>113.2428447815823</v>
      </c>
      <c r="K19" s="212">
        <f t="shared" si="3"/>
        <v>98.29436655793367</v>
      </c>
      <c r="L19" s="213">
        <f t="shared" si="3"/>
        <v>100.09081220678992</v>
      </c>
      <c r="M19" s="214">
        <f t="shared" si="4"/>
        <v>1.7056334420663362</v>
      </c>
      <c r="N19" s="215">
        <f t="shared" si="4"/>
        <v>-0.09081220678992079</v>
      </c>
      <c r="O19" s="216"/>
      <c r="P19" s="217"/>
      <c r="Q19" s="217"/>
    </row>
    <row r="20" spans="1:17" s="220" customFormat="1" ht="20.25" customHeight="1">
      <c r="A20" s="206" t="s">
        <v>181</v>
      </c>
      <c r="B20" s="207">
        <v>52.468</v>
      </c>
      <c r="C20" s="208">
        <v>31.004</v>
      </c>
      <c r="D20" s="209">
        <f t="shared" si="0"/>
        <v>-21.464000000000002</v>
      </c>
      <c r="E20" s="208">
        <v>5342.455</v>
      </c>
      <c r="F20" s="208">
        <v>6723.428</v>
      </c>
      <c r="G20" s="210">
        <f t="shared" si="1"/>
        <v>125.84903382433733</v>
      </c>
      <c r="H20" s="211">
        <v>5289.987</v>
      </c>
      <c r="I20" s="211">
        <v>6692.424</v>
      </c>
      <c r="J20" s="210">
        <f t="shared" si="2"/>
        <v>126.51116155862007</v>
      </c>
      <c r="K20" s="212">
        <f t="shared" si="3"/>
        <v>99.01790468988509</v>
      </c>
      <c r="L20" s="213">
        <f t="shared" si="3"/>
        <v>99.53886618552322</v>
      </c>
      <c r="M20" s="214">
        <f t="shared" si="4"/>
        <v>0.9820953101149191</v>
      </c>
      <c r="N20" s="215">
        <f t="shared" si="4"/>
        <v>0.4611338144767818</v>
      </c>
      <c r="O20" s="216"/>
      <c r="P20" s="217"/>
      <c r="Q20" s="217"/>
    </row>
    <row r="21" spans="1:17" ht="20.25" customHeight="1">
      <c r="A21" s="218" t="s">
        <v>182</v>
      </c>
      <c r="B21" s="207">
        <v>234.313</v>
      </c>
      <c r="C21" s="208">
        <v>235.022</v>
      </c>
      <c r="D21" s="209">
        <f t="shared" si="0"/>
        <v>0.7090000000000032</v>
      </c>
      <c r="E21" s="208">
        <v>2887.426</v>
      </c>
      <c r="F21" s="208">
        <v>3198.223</v>
      </c>
      <c r="G21" s="210">
        <f t="shared" si="1"/>
        <v>110.76380831924351</v>
      </c>
      <c r="H21" s="211">
        <v>2653.113</v>
      </c>
      <c r="I21" s="211">
        <v>2963.201</v>
      </c>
      <c r="J21" s="210">
        <f t="shared" si="2"/>
        <v>111.68770421764924</v>
      </c>
      <c r="K21" s="212">
        <f t="shared" si="3"/>
        <v>91.88505610187066</v>
      </c>
      <c r="L21" s="213">
        <f t="shared" si="3"/>
        <v>92.65148177597372</v>
      </c>
      <c r="M21" s="214">
        <f t="shared" si="4"/>
        <v>8.114943898129336</v>
      </c>
      <c r="N21" s="215">
        <f t="shared" si="4"/>
        <v>7.348518224026279</v>
      </c>
      <c r="O21" s="219"/>
      <c r="P21" s="217"/>
      <c r="Q21" s="217"/>
    </row>
    <row r="22" spans="1:17" ht="20.25" customHeight="1">
      <c r="A22" s="221" t="s">
        <v>183</v>
      </c>
      <c r="B22" s="222">
        <v>533.089</v>
      </c>
      <c r="C22" s="222">
        <v>-543.8290000000001</v>
      </c>
      <c r="D22" s="223">
        <f t="shared" si="0"/>
        <v>-1076.9180000000001</v>
      </c>
      <c r="E22" s="222">
        <v>6575.847</v>
      </c>
      <c r="F22" s="222">
        <v>6414.897</v>
      </c>
      <c r="G22" s="224">
        <v>97.55240655690439</v>
      </c>
      <c r="H22" s="222">
        <v>6042.758</v>
      </c>
      <c r="I22" s="222">
        <v>6958.726</v>
      </c>
      <c r="J22" s="224">
        <v>115.158111577528</v>
      </c>
      <c r="K22" s="225">
        <f t="shared" si="3"/>
        <v>91.89322683450513</v>
      </c>
      <c r="L22" s="226">
        <f t="shared" si="3"/>
        <v>108.47759519755344</v>
      </c>
      <c r="M22" s="227">
        <f t="shared" si="4"/>
        <v>8.106773165494879</v>
      </c>
      <c r="N22" s="228">
        <f t="shared" si="4"/>
        <v>-8.477595197553446</v>
      </c>
      <c r="O22" s="229"/>
      <c r="P22" s="230"/>
      <c r="Q22" s="230"/>
    </row>
    <row r="23" spans="1:17" s="239" customFormat="1" ht="20.25" customHeight="1" thickBot="1">
      <c r="A23" s="231" t="s">
        <v>184</v>
      </c>
      <c r="B23" s="232">
        <v>2846.4230000000007</v>
      </c>
      <c r="C23" s="232">
        <v>1124.019</v>
      </c>
      <c r="D23" s="233">
        <f t="shared" si="0"/>
        <v>-1722.4040000000007</v>
      </c>
      <c r="E23" s="232">
        <v>128465.645</v>
      </c>
      <c r="F23" s="232">
        <v>143620.354</v>
      </c>
      <c r="G23" s="234">
        <f>F23/E23*100</f>
        <v>111.79670175633336</v>
      </c>
      <c r="H23" s="232">
        <v>125619.222</v>
      </c>
      <c r="I23" s="232">
        <v>142496.515</v>
      </c>
      <c r="J23" s="349">
        <f>I23/H23*100</f>
        <v>113.43527903715247</v>
      </c>
      <c r="K23" s="235">
        <f t="shared" si="3"/>
        <v>97.78429244643577</v>
      </c>
      <c r="L23" s="236">
        <f t="shared" si="3"/>
        <v>99.21749322522908</v>
      </c>
      <c r="M23" s="237">
        <f t="shared" si="4"/>
        <v>2.215707553564224</v>
      </c>
      <c r="N23" s="238">
        <f t="shared" si="4"/>
        <v>0.7826321051958972</v>
      </c>
      <c r="O23" s="229"/>
      <c r="P23" s="230"/>
      <c r="Q23" s="230"/>
    </row>
    <row r="24" spans="1:14" s="240" customFormat="1" ht="18" customHeight="1">
      <c r="A24" s="350" t="s">
        <v>185</v>
      </c>
      <c r="B24" s="326"/>
      <c r="C24" s="326"/>
      <c r="D24" s="327"/>
      <c r="E24" s="328"/>
      <c r="F24" s="328"/>
      <c r="G24" s="329"/>
      <c r="H24" s="328"/>
      <c r="I24" s="328"/>
      <c r="J24" s="329"/>
      <c r="K24" s="241"/>
      <c r="L24" s="241"/>
      <c r="M24" s="241"/>
      <c r="N24" s="241"/>
    </row>
    <row r="25" spans="1:14" s="242" customFormat="1" ht="18" customHeight="1">
      <c r="A25" s="351" t="s">
        <v>186</v>
      </c>
      <c r="B25" s="330"/>
      <c r="C25" s="330"/>
      <c r="D25" s="331"/>
      <c r="E25" s="332"/>
      <c r="F25" s="332"/>
      <c r="G25" s="333"/>
      <c r="H25" s="332"/>
      <c r="I25" s="332"/>
      <c r="J25" s="333"/>
      <c r="K25" s="241"/>
      <c r="L25" s="241"/>
      <c r="M25" s="241"/>
      <c r="N25" s="241"/>
    </row>
    <row r="26" spans="1:10" ht="15" customHeight="1">
      <c r="A26" s="351" t="s">
        <v>36</v>
      </c>
      <c r="B26" s="243"/>
      <c r="C26" s="334"/>
      <c r="D26" s="209"/>
      <c r="E26" s="335"/>
      <c r="F26" s="335"/>
      <c r="G26" s="210"/>
      <c r="H26" s="335"/>
      <c r="I26" s="335"/>
      <c r="J26" s="210"/>
    </row>
    <row r="27" spans="1:10" ht="15">
      <c r="A27" s="348"/>
      <c r="B27" s="334"/>
      <c r="C27" s="334"/>
      <c r="D27" s="209"/>
      <c r="E27" s="335"/>
      <c r="F27" s="335"/>
      <c r="G27" s="210"/>
      <c r="H27" s="335"/>
      <c r="I27" s="335"/>
      <c r="J27" s="210"/>
    </row>
    <row r="28" spans="1:10" ht="15">
      <c r="A28" s="348"/>
      <c r="B28" s="334"/>
      <c r="C28" s="334"/>
      <c r="D28" s="209"/>
      <c r="E28" s="335"/>
      <c r="F28" s="335"/>
      <c r="G28" s="210"/>
      <c r="H28" s="335"/>
      <c r="I28" s="335"/>
      <c r="J28" s="210"/>
    </row>
    <row r="29" spans="1:10" ht="15">
      <c r="A29" s="348"/>
      <c r="B29" s="334"/>
      <c r="C29" s="334"/>
      <c r="D29" s="209"/>
      <c r="E29" s="335"/>
      <c r="F29" s="335"/>
      <c r="G29" s="210"/>
      <c r="H29" s="335"/>
      <c r="I29" s="335"/>
      <c r="J29" s="210"/>
    </row>
    <row r="30" spans="1:10" ht="15">
      <c r="A30" s="348"/>
      <c r="B30" s="334"/>
      <c r="C30" s="334"/>
      <c r="D30" s="209"/>
      <c r="E30" s="335"/>
      <c r="F30" s="335"/>
      <c r="G30" s="210"/>
      <c r="H30" s="335"/>
      <c r="I30" s="335"/>
      <c r="J30" s="210"/>
    </row>
    <row r="31" spans="1:10" ht="15">
      <c r="A31" s="348"/>
      <c r="B31" s="334"/>
      <c r="C31" s="334"/>
      <c r="D31" s="209"/>
      <c r="E31" s="335"/>
      <c r="F31" s="335"/>
      <c r="G31" s="210"/>
      <c r="H31" s="335"/>
      <c r="I31" s="335"/>
      <c r="J31" s="210"/>
    </row>
    <row r="32" spans="1:10" ht="15">
      <c r="A32" s="348"/>
      <c r="B32" s="334"/>
      <c r="C32" s="334"/>
      <c r="D32" s="209"/>
      <c r="E32" s="335"/>
      <c r="F32" s="335"/>
      <c r="G32" s="210"/>
      <c r="H32" s="335"/>
      <c r="I32" s="335"/>
      <c r="J32" s="210"/>
    </row>
    <row r="33" spans="1:10" ht="15">
      <c r="A33" s="348"/>
      <c r="B33" s="334"/>
      <c r="C33" s="334"/>
      <c r="D33" s="209"/>
      <c r="E33" s="335"/>
      <c r="F33" s="335"/>
      <c r="G33" s="210"/>
      <c r="H33" s="335"/>
      <c r="I33" s="335"/>
      <c r="J33" s="210"/>
    </row>
    <row r="34" spans="1:10" ht="15">
      <c r="A34" s="348"/>
      <c r="B34" s="334"/>
      <c r="C34" s="334"/>
      <c r="D34" s="209"/>
      <c r="E34" s="335"/>
      <c r="F34" s="335"/>
      <c r="G34" s="210"/>
      <c r="H34" s="335"/>
      <c r="I34" s="335"/>
      <c r="J34" s="210"/>
    </row>
    <row r="35" spans="1:10" ht="15">
      <c r="A35" s="348"/>
      <c r="B35" s="334"/>
      <c r="C35" s="334"/>
      <c r="D35" s="209"/>
      <c r="E35" s="335"/>
      <c r="F35" s="335"/>
      <c r="G35" s="210"/>
      <c r="H35" s="335"/>
      <c r="I35" s="335"/>
      <c r="J35" s="210"/>
    </row>
    <row r="36" ht="14.25" customHeight="1"/>
  </sheetData>
  <mergeCells count="5">
    <mergeCell ref="M5:N5"/>
    <mergeCell ref="B5:D5"/>
    <mergeCell ref="E5:G5"/>
    <mergeCell ref="H5:J5"/>
    <mergeCell ref="K5:L5"/>
  </mergeCells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1">
      <selection activeCell="E30" sqref="E30"/>
    </sheetView>
  </sheetViews>
  <sheetFormatPr defaultColWidth="9.00390625" defaultRowHeight="12.75"/>
  <cols>
    <col min="1" max="1" width="46.375" style="66" customWidth="1"/>
    <col min="2" max="6" width="12.125" style="66" customWidth="1"/>
    <col min="7" max="10" width="9.125" style="66" customWidth="1"/>
    <col min="11" max="11" width="10.875" style="66" customWidth="1"/>
    <col min="12" max="16384" width="9.125" style="66" customWidth="1"/>
  </cols>
  <sheetData>
    <row r="1" ht="15">
      <c r="A1" s="65" t="s">
        <v>187</v>
      </c>
    </row>
    <row r="2" ht="7.5" customHeight="1">
      <c r="A2" s="65"/>
    </row>
    <row r="3" spans="1:11" ht="15.75" thickBot="1">
      <c r="A3" s="67" t="s">
        <v>188</v>
      </c>
      <c r="B3" s="147"/>
      <c r="C3" s="147"/>
      <c r="D3" s="147"/>
      <c r="E3" s="147"/>
      <c r="F3" s="147"/>
      <c r="G3" s="147"/>
      <c r="H3" s="147"/>
      <c r="I3" s="147"/>
      <c r="J3" s="341"/>
      <c r="K3" s="355" t="s">
        <v>189</v>
      </c>
    </row>
    <row r="4" spans="1:11" ht="15">
      <c r="A4" s="244" t="s">
        <v>190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15">
      <c r="A5" s="410" t="s">
        <v>191</v>
      </c>
      <c r="B5" s="412" t="s">
        <v>192</v>
      </c>
      <c r="C5" s="412"/>
      <c r="D5" s="412"/>
      <c r="E5" s="412"/>
      <c r="F5" s="413"/>
      <c r="G5" s="414" t="s">
        <v>193</v>
      </c>
      <c r="H5" s="412"/>
      <c r="I5" s="412"/>
      <c r="J5" s="415"/>
      <c r="K5" s="415"/>
    </row>
    <row r="6" spans="1:11" ht="19.5" thickBot="1">
      <c r="A6" s="411"/>
      <c r="B6" s="247">
        <v>2005</v>
      </c>
      <c r="C6" s="247">
        <v>2006</v>
      </c>
      <c r="D6" s="247" t="s">
        <v>194</v>
      </c>
      <c r="E6" s="247" t="s">
        <v>195</v>
      </c>
      <c r="F6" s="248" t="s">
        <v>37</v>
      </c>
      <c r="G6" s="363" t="s">
        <v>196</v>
      </c>
      <c r="H6" s="363" t="s">
        <v>197</v>
      </c>
      <c r="I6" s="364" t="s">
        <v>198</v>
      </c>
      <c r="J6" s="247">
        <v>2008</v>
      </c>
      <c r="K6" s="365" t="s">
        <v>37</v>
      </c>
    </row>
    <row r="7" spans="1:11" ht="16.5" thickTop="1">
      <c r="A7" s="82" t="s">
        <v>199</v>
      </c>
      <c r="B7" s="249">
        <v>206011</v>
      </c>
      <c r="C7" s="249">
        <v>208622</v>
      </c>
      <c r="D7" s="249">
        <v>213003</v>
      </c>
      <c r="E7" s="249">
        <v>222801</v>
      </c>
      <c r="F7" s="250">
        <f>E7/D7*100</f>
        <v>104.59993521218011</v>
      </c>
      <c r="G7" s="251" t="s">
        <v>38</v>
      </c>
      <c r="H7" s="251" t="s">
        <v>38</v>
      </c>
      <c r="I7" s="356" t="s">
        <v>38</v>
      </c>
      <c r="J7" s="251" t="s">
        <v>38</v>
      </c>
      <c r="K7" s="361" t="s">
        <v>38</v>
      </c>
    </row>
    <row r="8" spans="1:11" s="147" customFormat="1" ht="15.75">
      <c r="A8" s="82" t="s">
        <v>200</v>
      </c>
      <c r="B8" s="252">
        <v>81354</v>
      </c>
      <c r="C8" s="249">
        <v>82723</v>
      </c>
      <c r="D8" s="249">
        <f>D14*D7/100</f>
        <v>85717.66503720211</v>
      </c>
      <c r="E8" s="249">
        <f>E14*E7/100</f>
        <v>86831.19505657692</v>
      </c>
      <c r="F8" s="250">
        <f aca="true" t="shared" si="0" ref="F8:F15">E8/D8*100</f>
        <v>101.29906713965147</v>
      </c>
      <c r="G8" s="251" t="s">
        <v>38</v>
      </c>
      <c r="H8" s="251" t="s">
        <v>38</v>
      </c>
      <c r="I8" s="356" t="s">
        <v>38</v>
      </c>
      <c r="J8" s="251" t="s">
        <v>38</v>
      </c>
      <c r="K8" s="361" t="s">
        <v>38</v>
      </c>
    </row>
    <row r="9" spans="1:11" s="147" customFormat="1" ht="15.75">
      <c r="A9" s="82" t="s">
        <v>201</v>
      </c>
      <c r="B9" s="252">
        <v>12228</v>
      </c>
      <c r="C9" s="249">
        <v>9036</v>
      </c>
      <c r="D9" s="249">
        <v>10210</v>
      </c>
      <c r="E9" s="249">
        <v>14905</v>
      </c>
      <c r="F9" s="250">
        <f t="shared" si="0"/>
        <v>145.9843290891283</v>
      </c>
      <c r="G9" s="253">
        <v>160</v>
      </c>
      <c r="H9" s="253">
        <v>73</v>
      </c>
      <c r="I9" s="357">
        <v>74</v>
      </c>
      <c r="J9" s="253">
        <v>76</v>
      </c>
      <c r="K9" s="361">
        <f>J9/I9*100</f>
        <v>102.7027027027027</v>
      </c>
    </row>
    <row r="10" spans="1:11" s="147" customFormat="1" ht="15" customHeight="1">
      <c r="A10" s="82" t="s">
        <v>202</v>
      </c>
      <c r="B10" s="252">
        <v>2483</v>
      </c>
      <c r="C10" s="249">
        <v>4787</v>
      </c>
      <c r="D10" s="249">
        <v>5059</v>
      </c>
      <c r="E10" s="249">
        <v>5481</v>
      </c>
      <c r="F10" s="250">
        <f t="shared" si="0"/>
        <v>108.34156948013441</v>
      </c>
      <c r="G10" s="254">
        <v>14</v>
      </c>
      <c r="H10" s="254">
        <v>27</v>
      </c>
      <c r="I10" s="358">
        <v>35</v>
      </c>
      <c r="J10" s="254">
        <v>37</v>
      </c>
      <c r="K10" s="361">
        <f>J10/I10*100</f>
        <v>105.71428571428572</v>
      </c>
    </row>
    <row r="11" spans="1:11" s="147" customFormat="1" ht="15" customHeight="1">
      <c r="A11" s="82" t="s">
        <v>203</v>
      </c>
      <c r="B11" s="252">
        <v>6108</v>
      </c>
      <c r="C11" s="249">
        <v>2729</v>
      </c>
      <c r="D11" s="249">
        <v>3139</v>
      </c>
      <c r="E11" s="249">
        <v>6546</v>
      </c>
      <c r="F11" s="250">
        <f t="shared" si="0"/>
        <v>208.5377508760752</v>
      </c>
      <c r="G11" s="254">
        <v>97</v>
      </c>
      <c r="H11" s="254">
        <v>23</v>
      </c>
      <c r="I11" s="358">
        <v>31</v>
      </c>
      <c r="J11" s="254">
        <v>21</v>
      </c>
      <c r="K11" s="361">
        <f>J11/I11*100</f>
        <v>67.74193548387096</v>
      </c>
    </row>
    <row r="12" spans="1:11" s="147" customFormat="1" ht="15" customHeight="1">
      <c r="A12" s="82" t="s">
        <v>204</v>
      </c>
      <c r="B12" s="252">
        <v>1843</v>
      </c>
      <c r="C12" s="249">
        <v>946</v>
      </c>
      <c r="D12" s="249">
        <v>1024</v>
      </c>
      <c r="E12" s="249">
        <v>2118</v>
      </c>
      <c r="F12" s="250">
        <f t="shared" si="0"/>
        <v>206.8359375</v>
      </c>
      <c r="G12" s="254">
        <v>37</v>
      </c>
      <c r="H12" s="254">
        <v>2</v>
      </c>
      <c r="I12" s="358">
        <v>1</v>
      </c>
      <c r="J12" s="254">
        <v>5</v>
      </c>
      <c r="K12" s="361">
        <f>J12/I12*100</f>
        <v>500</v>
      </c>
    </row>
    <row r="13" spans="1:11" s="147" customFormat="1" ht="15" customHeight="1">
      <c r="A13" s="82" t="s">
        <v>205</v>
      </c>
      <c r="B13" s="252">
        <v>1698</v>
      </c>
      <c r="C13" s="249">
        <v>194</v>
      </c>
      <c r="D13" s="249">
        <v>316</v>
      </c>
      <c r="E13" s="249">
        <v>303</v>
      </c>
      <c r="F13" s="250">
        <f t="shared" si="0"/>
        <v>95.88607594936708</v>
      </c>
      <c r="G13" s="254">
        <v>6</v>
      </c>
      <c r="H13" s="254">
        <v>1</v>
      </c>
      <c r="I13" s="358">
        <v>3</v>
      </c>
      <c r="J13" s="254">
        <v>0</v>
      </c>
      <c r="K13" s="361" t="s">
        <v>38</v>
      </c>
    </row>
    <row r="14" spans="1:11" s="147" customFormat="1" ht="15.75">
      <c r="A14" s="82" t="s">
        <v>206</v>
      </c>
      <c r="B14" s="255">
        <v>39.49007468711073</v>
      </c>
      <c r="C14" s="250">
        <v>39.65188364329995</v>
      </c>
      <c r="D14" s="250">
        <v>40.24246843340334</v>
      </c>
      <c r="E14" s="250">
        <v>38.97253381114847</v>
      </c>
      <c r="F14" s="250">
        <f t="shared" si="0"/>
        <v>96.84429243112544</v>
      </c>
      <c r="G14" s="251" t="s">
        <v>38</v>
      </c>
      <c r="H14" s="251" t="s">
        <v>38</v>
      </c>
      <c r="I14" s="356" t="s">
        <v>38</v>
      </c>
      <c r="J14" s="251" t="s">
        <v>38</v>
      </c>
      <c r="K14" s="361" t="s">
        <v>38</v>
      </c>
    </row>
    <row r="15" spans="1:11" ht="15.75">
      <c r="A15" s="256" t="s">
        <v>207</v>
      </c>
      <c r="B15" s="257">
        <f>B7-B8</f>
        <v>124657</v>
      </c>
      <c r="C15" s="257">
        <f>C7-C8</f>
        <v>125899</v>
      </c>
      <c r="D15" s="257">
        <f>D7-D8</f>
        <v>127285.33496279789</v>
      </c>
      <c r="E15" s="257">
        <f>E7-E8</f>
        <v>135969.80494342308</v>
      </c>
      <c r="F15" s="258">
        <f t="shared" si="0"/>
        <v>106.82283625459557</v>
      </c>
      <c r="G15" s="259" t="s">
        <v>38</v>
      </c>
      <c r="H15" s="259" t="s">
        <v>38</v>
      </c>
      <c r="I15" s="359" t="s">
        <v>38</v>
      </c>
      <c r="J15" s="259" t="s">
        <v>38</v>
      </c>
      <c r="K15" s="362" t="s">
        <v>38</v>
      </c>
    </row>
    <row r="16" spans="1:11" ht="7.5" customHeight="1">
      <c r="A16" s="95"/>
      <c r="B16" s="260"/>
      <c r="C16" s="260"/>
      <c r="D16" s="260"/>
      <c r="E16" s="260"/>
      <c r="F16" s="260"/>
      <c r="G16" s="260"/>
      <c r="H16" s="260"/>
      <c r="I16" s="260"/>
      <c r="J16" s="260"/>
      <c r="K16" s="261"/>
    </row>
    <row r="17" spans="1:11" ht="15">
      <c r="A17" s="262" t="s">
        <v>208</v>
      </c>
      <c r="B17" s="260"/>
      <c r="C17" s="260"/>
      <c r="D17" s="260"/>
      <c r="E17" s="260"/>
      <c r="F17" s="263"/>
      <c r="G17" s="260"/>
      <c r="H17" s="260"/>
      <c r="I17" s="260"/>
      <c r="J17" s="260"/>
      <c r="K17" s="264"/>
    </row>
    <row r="18" spans="1:11" ht="15">
      <c r="A18" s="410" t="s">
        <v>1</v>
      </c>
      <c r="B18" s="412" t="s">
        <v>192</v>
      </c>
      <c r="C18" s="412"/>
      <c r="D18" s="412"/>
      <c r="E18" s="412"/>
      <c r="F18" s="413"/>
      <c r="G18" s="412" t="s">
        <v>193</v>
      </c>
      <c r="H18" s="412"/>
      <c r="I18" s="412"/>
      <c r="J18" s="415"/>
      <c r="K18" s="415"/>
    </row>
    <row r="19" spans="1:21" ht="19.5" thickBot="1">
      <c r="A19" s="411"/>
      <c r="B19" s="247">
        <v>2005</v>
      </c>
      <c r="C19" s="247">
        <v>2006</v>
      </c>
      <c r="D19" s="247" t="s">
        <v>194</v>
      </c>
      <c r="E19" s="247" t="s">
        <v>195</v>
      </c>
      <c r="F19" s="248" t="s">
        <v>37</v>
      </c>
      <c r="G19" s="247">
        <v>2005</v>
      </c>
      <c r="H19" s="247">
        <v>2006</v>
      </c>
      <c r="I19" s="247">
        <v>2007</v>
      </c>
      <c r="J19" s="247">
        <v>2008</v>
      </c>
      <c r="K19" s="360" t="s">
        <v>37</v>
      </c>
      <c r="L19" s="265"/>
      <c r="M19" s="265"/>
      <c r="N19" s="265"/>
      <c r="O19" s="265"/>
      <c r="P19" s="265"/>
      <c r="Q19" s="265"/>
      <c r="R19" s="265"/>
      <c r="S19" s="265"/>
      <c r="T19" s="265"/>
      <c r="U19" s="265"/>
    </row>
    <row r="20" spans="1:11" ht="16.5" thickTop="1">
      <c r="A20" s="82" t="s">
        <v>199</v>
      </c>
      <c r="B20" s="249">
        <v>95032</v>
      </c>
      <c r="C20" s="249">
        <v>97759</v>
      </c>
      <c r="D20" s="249">
        <v>106923</v>
      </c>
      <c r="E20" s="249">
        <v>109703</v>
      </c>
      <c r="F20" s="250">
        <v>102.60000187050495</v>
      </c>
      <c r="G20" s="266" t="s">
        <v>38</v>
      </c>
      <c r="H20" s="266" t="s">
        <v>38</v>
      </c>
      <c r="I20" s="266" t="s">
        <v>38</v>
      </c>
      <c r="J20" s="266" t="s">
        <v>38</v>
      </c>
      <c r="K20" s="366" t="s">
        <v>38</v>
      </c>
    </row>
    <row r="21" spans="1:11" s="147" customFormat="1" ht="15" customHeight="1">
      <c r="A21" s="82" t="s">
        <v>200</v>
      </c>
      <c r="B21" s="249">
        <v>47412</v>
      </c>
      <c r="C21" s="249">
        <v>50150</v>
      </c>
      <c r="D21" s="249">
        <v>52154</v>
      </c>
      <c r="E21" s="249">
        <v>52038</v>
      </c>
      <c r="F21" s="250">
        <v>99.77758177704492</v>
      </c>
      <c r="G21" s="266" t="s">
        <v>38</v>
      </c>
      <c r="H21" s="266" t="s">
        <v>38</v>
      </c>
      <c r="I21" s="266" t="s">
        <v>38</v>
      </c>
      <c r="J21" s="266" t="s">
        <v>38</v>
      </c>
      <c r="K21" s="366" t="s">
        <v>38</v>
      </c>
    </row>
    <row r="22" spans="1:11" s="147" customFormat="1" ht="15" customHeight="1">
      <c r="A22" s="82" t="s">
        <v>209</v>
      </c>
      <c r="B22" s="249">
        <v>10704</v>
      </c>
      <c r="C22" s="249">
        <v>6543</v>
      </c>
      <c r="D22" s="249">
        <v>13464</v>
      </c>
      <c r="E22" s="249">
        <v>12467</v>
      </c>
      <c r="F22" s="250">
        <v>92.59506833036245</v>
      </c>
      <c r="G22" s="249">
        <v>53</v>
      </c>
      <c r="H22" s="249">
        <v>20</v>
      </c>
      <c r="I22" s="249">
        <v>8</v>
      </c>
      <c r="J22" s="249">
        <v>44</v>
      </c>
      <c r="K22" s="361">
        <v>550</v>
      </c>
    </row>
    <row r="23" spans="1:11" s="147" customFormat="1" ht="15" customHeight="1">
      <c r="A23" s="82" t="s">
        <v>202</v>
      </c>
      <c r="B23" s="249">
        <v>3340</v>
      </c>
      <c r="C23" s="249">
        <v>3782</v>
      </c>
      <c r="D23" s="249">
        <v>5173</v>
      </c>
      <c r="E23" s="249">
        <v>3216</v>
      </c>
      <c r="F23" s="250">
        <v>62.16895418519235</v>
      </c>
      <c r="G23" s="249">
        <v>6</v>
      </c>
      <c r="H23" s="249">
        <v>11</v>
      </c>
      <c r="I23" s="249">
        <v>0</v>
      </c>
      <c r="J23" s="249">
        <v>0</v>
      </c>
      <c r="K23" s="361" t="s">
        <v>38</v>
      </c>
    </row>
    <row r="24" spans="1:11" s="147" customFormat="1" ht="15" customHeight="1">
      <c r="A24" s="82" t="s">
        <v>203</v>
      </c>
      <c r="B24" s="249">
        <v>5521</v>
      </c>
      <c r="C24" s="249">
        <v>1561</v>
      </c>
      <c r="D24" s="249">
        <v>4606</v>
      </c>
      <c r="E24" s="249">
        <v>6745</v>
      </c>
      <c r="F24" s="250">
        <v>146.43942683456362</v>
      </c>
      <c r="G24" s="249">
        <v>43</v>
      </c>
      <c r="H24" s="249">
        <v>8</v>
      </c>
      <c r="I24" s="249">
        <v>1</v>
      </c>
      <c r="J24" s="249">
        <v>14</v>
      </c>
      <c r="K24" s="361">
        <v>1400</v>
      </c>
    </row>
    <row r="25" spans="1:11" s="147" customFormat="1" ht="15" customHeight="1">
      <c r="A25" s="82" t="s">
        <v>204</v>
      </c>
      <c r="B25" s="249">
        <v>1122</v>
      </c>
      <c r="C25" s="249">
        <v>748</v>
      </c>
      <c r="D25" s="249">
        <v>1207</v>
      </c>
      <c r="E25" s="249">
        <v>947</v>
      </c>
      <c r="F25" s="250">
        <v>78.45898922949462</v>
      </c>
      <c r="G25" s="249">
        <v>0</v>
      </c>
      <c r="H25" s="249">
        <v>0</v>
      </c>
      <c r="I25" s="249">
        <v>7</v>
      </c>
      <c r="J25" s="249">
        <v>30</v>
      </c>
      <c r="K25" s="361">
        <v>428.57142857142856</v>
      </c>
    </row>
    <row r="26" spans="1:11" s="147" customFormat="1" ht="15" customHeight="1">
      <c r="A26" s="82" t="s">
        <v>206</v>
      </c>
      <c r="B26" s="250">
        <v>49.890451702255675</v>
      </c>
      <c r="C26" s="250">
        <v>51.3</v>
      </c>
      <c r="D26" s="250">
        <v>48.7771653708322</v>
      </c>
      <c r="E26" s="250">
        <v>47.435553302116574</v>
      </c>
      <c r="F26" s="250">
        <v>97.24950792339835</v>
      </c>
      <c r="G26" s="266" t="s">
        <v>38</v>
      </c>
      <c r="H26" s="266" t="s">
        <v>38</v>
      </c>
      <c r="I26" s="266" t="s">
        <v>38</v>
      </c>
      <c r="J26" s="266" t="s">
        <v>38</v>
      </c>
      <c r="K26" s="366" t="s">
        <v>38</v>
      </c>
    </row>
    <row r="27" spans="1:11" ht="16.5" thickBot="1">
      <c r="A27" s="100" t="s">
        <v>207</v>
      </c>
      <c r="B27" s="267">
        <v>47620</v>
      </c>
      <c r="C27" s="267">
        <v>47609</v>
      </c>
      <c r="D27" s="267">
        <v>54769</v>
      </c>
      <c r="E27" s="267">
        <v>57665</v>
      </c>
      <c r="F27" s="268">
        <v>105.28766272891599</v>
      </c>
      <c r="G27" s="269" t="s">
        <v>38</v>
      </c>
      <c r="H27" s="269" t="s">
        <v>38</v>
      </c>
      <c r="I27" s="269" t="s">
        <v>38</v>
      </c>
      <c r="J27" s="269" t="s">
        <v>38</v>
      </c>
      <c r="K27" s="367" t="s">
        <v>38</v>
      </c>
    </row>
    <row r="28" spans="1:11" s="105" customFormat="1" ht="16.5" customHeight="1">
      <c r="A28" s="321" t="s">
        <v>210</v>
      </c>
      <c r="B28" s="321"/>
      <c r="C28" s="321"/>
      <c r="D28" s="321"/>
      <c r="E28" s="321"/>
      <c r="F28" s="321"/>
      <c r="G28" s="321"/>
      <c r="H28" s="321"/>
      <c r="I28" s="321"/>
      <c r="J28" s="321"/>
      <c r="K28" s="321"/>
    </row>
    <row r="29" spans="1:11" s="105" customFormat="1" ht="12.75">
      <c r="A29" s="321" t="s">
        <v>211</v>
      </c>
      <c r="B29" s="321"/>
      <c r="C29" s="321"/>
      <c r="D29" s="321"/>
      <c r="E29" s="321"/>
      <c r="F29" s="321"/>
      <c r="G29" s="321"/>
      <c r="H29" s="321"/>
      <c r="I29" s="321"/>
      <c r="J29" s="321"/>
      <c r="K29" s="321"/>
    </row>
    <row r="30" spans="1:11" s="105" customFormat="1" ht="12.75">
      <c r="A30" s="321" t="s">
        <v>212</v>
      </c>
      <c r="B30" s="321"/>
      <c r="C30" s="321"/>
      <c r="D30" s="321"/>
      <c r="E30" s="321"/>
      <c r="F30" s="321"/>
      <c r="G30" s="321"/>
      <c r="H30" s="321"/>
      <c r="I30" s="321"/>
      <c r="J30" s="321"/>
      <c r="K30" s="321"/>
    </row>
    <row r="31" spans="1:11" s="105" customFormat="1" ht="12.75">
      <c r="A31" s="321" t="s">
        <v>213</v>
      </c>
      <c r="B31" s="321"/>
      <c r="C31" s="321"/>
      <c r="D31" s="321"/>
      <c r="E31" s="321"/>
      <c r="F31" s="321"/>
      <c r="G31" s="321"/>
      <c r="H31" s="321"/>
      <c r="I31" s="321"/>
      <c r="J31" s="321"/>
      <c r="K31" s="321"/>
    </row>
    <row r="32" spans="1:11" s="105" customFormat="1" ht="12.75">
      <c r="A32" s="321" t="s">
        <v>214</v>
      </c>
      <c r="B32" s="321"/>
      <c r="C32" s="321"/>
      <c r="D32" s="321"/>
      <c r="E32" s="321"/>
      <c r="F32" s="321"/>
      <c r="G32" s="321"/>
      <c r="H32" s="321"/>
      <c r="I32" s="321"/>
      <c r="J32" s="321"/>
      <c r="K32" s="321"/>
    </row>
    <row r="33" spans="1:11" s="105" customFormat="1" ht="12.75">
      <c r="A33" s="321" t="s">
        <v>215</v>
      </c>
      <c r="B33" s="321"/>
      <c r="C33" s="321"/>
      <c r="D33" s="321"/>
      <c r="E33" s="321"/>
      <c r="F33" s="321"/>
      <c r="G33" s="321"/>
      <c r="H33" s="321"/>
      <c r="I33" s="321"/>
      <c r="J33" s="321"/>
      <c r="K33" s="321"/>
    </row>
    <row r="34" spans="1:11" s="105" customFormat="1" ht="12.75">
      <c r="A34" s="321" t="s">
        <v>216</v>
      </c>
      <c r="B34" s="321"/>
      <c r="C34" s="321"/>
      <c r="D34" s="321"/>
      <c r="E34" s="321"/>
      <c r="F34" s="321"/>
      <c r="G34" s="321"/>
      <c r="H34" s="321"/>
      <c r="I34" s="321"/>
      <c r="J34" s="321"/>
      <c r="K34" s="321"/>
    </row>
    <row r="35" spans="1:11" s="105" customFormat="1" ht="12.75">
      <c r="A35" s="321" t="s">
        <v>217</v>
      </c>
      <c r="B35" s="321"/>
      <c r="C35" s="321"/>
      <c r="D35" s="321"/>
      <c r="E35" s="321"/>
      <c r="F35" s="321"/>
      <c r="G35" s="321"/>
      <c r="H35" s="321"/>
      <c r="I35" s="321"/>
      <c r="J35" s="321"/>
      <c r="K35" s="321"/>
    </row>
    <row r="36" s="105" customFormat="1" ht="14.25" customHeight="1">
      <c r="A36" s="321" t="s">
        <v>218</v>
      </c>
    </row>
    <row r="37" s="105" customFormat="1" ht="12.75">
      <c r="A37" s="321" t="s">
        <v>108</v>
      </c>
    </row>
    <row r="38" ht="15">
      <c r="A38" s="147"/>
    </row>
    <row r="39" ht="15">
      <c r="A39" s="147"/>
    </row>
  </sheetData>
  <mergeCells count="6">
    <mergeCell ref="A5:A6"/>
    <mergeCell ref="B5:F5"/>
    <mergeCell ref="G5:K5"/>
    <mergeCell ref="A18:A19"/>
    <mergeCell ref="B18:F18"/>
    <mergeCell ref="G18:K18"/>
  </mergeCells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146"/>
  <sheetViews>
    <sheetView workbookViewId="0" topLeftCell="A1">
      <selection activeCell="A28" sqref="A28"/>
    </sheetView>
  </sheetViews>
  <sheetFormatPr defaultColWidth="9.00390625" defaultRowHeight="12.75"/>
  <cols>
    <col min="1" max="1" width="21.625" style="174" customWidth="1"/>
    <col min="2" max="8" width="7.75390625" style="174" customWidth="1"/>
    <col min="9" max="9" width="12.00390625" style="174" customWidth="1"/>
    <col min="10" max="10" width="7.375" style="174" customWidth="1"/>
    <col min="11" max="11" width="10.125" style="174" customWidth="1"/>
    <col min="12" max="12" width="7.25390625" style="174" customWidth="1"/>
    <col min="13" max="13" width="11.75390625" style="174" customWidth="1"/>
    <col min="14" max="14" width="8.75390625" style="174" customWidth="1"/>
    <col min="15" max="15" width="6.625" style="174" customWidth="1"/>
    <col min="16" max="16" width="10.625" style="174" customWidth="1"/>
    <col min="17" max="17" width="13.625" style="174" bestFit="1" customWidth="1"/>
    <col min="18" max="16384" width="7.00390625" style="174" customWidth="1"/>
  </cols>
  <sheetData>
    <row r="1" spans="1:21" ht="15">
      <c r="A1" s="270" t="s">
        <v>219</v>
      </c>
      <c r="Q1" s="298"/>
      <c r="R1" s="298"/>
      <c r="S1" s="298"/>
      <c r="T1" s="298"/>
      <c r="U1" s="298"/>
    </row>
    <row r="2" spans="1:21" ht="15.75" thickBot="1">
      <c r="A2" s="174" t="s">
        <v>220</v>
      </c>
      <c r="P2" s="271" t="s">
        <v>221</v>
      </c>
      <c r="Q2" s="298"/>
      <c r="R2" s="298"/>
      <c r="S2" s="298"/>
      <c r="T2" s="298"/>
      <c r="U2" s="298"/>
    </row>
    <row r="3" spans="1:21" ht="15">
      <c r="A3" s="423" t="s">
        <v>222</v>
      </c>
      <c r="B3" s="425"/>
      <c r="C3" s="425"/>
      <c r="D3" s="425"/>
      <c r="E3" s="425"/>
      <c r="F3" s="425"/>
      <c r="G3" s="425"/>
      <c r="H3" s="425"/>
      <c r="I3" s="426"/>
      <c r="J3" s="416" t="s">
        <v>223</v>
      </c>
      <c r="K3" s="427" t="s">
        <v>224</v>
      </c>
      <c r="L3" s="416" t="s">
        <v>225</v>
      </c>
      <c r="M3" s="416" t="s">
        <v>226</v>
      </c>
      <c r="N3" s="418" t="s">
        <v>227</v>
      </c>
      <c r="O3" s="419"/>
      <c r="P3" s="420"/>
      <c r="Q3" s="298"/>
      <c r="R3" s="298"/>
      <c r="S3" s="298"/>
      <c r="T3" s="298"/>
      <c r="U3" s="298"/>
    </row>
    <row r="4" spans="1:21" ht="44.25" customHeight="1" thickBot="1">
      <c r="A4" s="424"/>
      <c r="B4" s="272">
        <v>2000</v>
      </c>
      <c r="C4" s="273">
        <v>2001</v>
      </c>
      <c r="D4" s="273">
        <v>2002</v>
      </c>
      <c r="E4" s="273">
        <v>2003</v>
      </c>
      <c r="F4" s="273">
        <v>2004</v>
      </c>
      <c r="G4" s="273">
        <v>2005</v>
      </c>
      <c r="H4" s="273">
        <v>2006</v>
      </c>
      <c r="I4" s="273">
        <v>2007</v>
      </c>
      <c r="J4" s="417">
        <v>2008</v>
      </c>
      <c r="K4" s="428"/>
      <c r="L4" s="417"/>
      <c r="M4" s="417" t="s">
        <v>228</v>
      </c>
      <c r="N4" s="274" t="s">
        <v>229</v>
      </c>
      <c r="O4" s="421" t="s">
        <v>230</v>
      </c>
      <c r="P4" s="422"/>
      <c r="Q4" s="298"/>
      <c r="R4" s="298"/>
      <c r="S4" s="298"/>
      <c r="T4" s="298"/>
      <c r="U4" s="298"/>
    </row>
    <row r="5" spans="1:21" ht="18.75" thickTop="1">
      <c r="A5" s="275" t="s">
        <v>231</v>
      </c>
      <c r="B5" s="276" t="s">
        <v>232</v>
      </c>
      <c r="C5" s="276" t="s">
        <v>233</v>
      </c>
      <c r="D5" s="276" t="s">
        <v>234</v>
      </c>
      <c r="E5" s="276" t="s">
        <v>235</v>
      </c>
      <c r="F5" s="276" t="s">
        <v>236</v>
      </c>
      <c r="G5" s="276">
        <v>61.6</v>
      </c>
      <c r="H5" s="276">
        <v>61.1</v>
      </c>
      <c r="I5" s="276">
        <v>59</v>
      </c>
      <c r="J5" s="276">
        <f>J6+J7+J8+J9</f>
        <v>58.099999999999994</v>
      </c>
      <c r="K5" s="368">
        <f>J5-I5</f>
        <v>-0.9000000000000057</v>
      </c>
      <c r="L5" s="277" t="s">
        <v>237</v>
      </c>
      <c r="M5" s="278" t="s">
        <v>238</v>
      </c>
      <c r="N5" s="276"/>
      <c r="O5" s="279"/>
      <c r="P5" s="280"/>
      <c r="Q5" s="298"/>
      <c r="R5" s="298"/>
      <c r="S5" s="298"/>
      <c r="T5" s="298"/>
      <c r="U5" s="298"/>
    </row>
    <row r="6" spans="1:21" ht="15.75" customHeight="1">
      <c r="A6" s="275" t="s">
        <v>239</v>
      </c>
      <c r="B6" s="276">
        <v>9.1</v>
      </c>
      <c r="C6" s="276">
        <v>6.9</v>
      </c>
      <c r="D6" s="276">
        <v>6.7</v>
      </c>
      <c r="E6" s="276">
        <v>6.8</v>
      </c>
      <c r="F6" s="276">
        <v>6.2</v>
      </c>
      <c r="G6" s="276">
        <v>6.2</v>
      </c>
      <c r="H6" s="276">
        <v>5.3</v>
      </c>
      <c r="I6" s="276">
        <v>5.4</v>
      </c>
      <c r="J6" s="276">
        <v>5</v>
      </c>
      <c r="K6" s="368">
        <f aca="true" t="shared" si="0" ref="K6:K25">J6-I6</f>
        <v>-0.40000000000000036</v>
      </c>
      <c r="L6" s="277" t="s">
        <v>240</v>
      </c>
      <c r="M6" s="281"/>
      <c r="N6" s="276">
        <v>8.8</v>
      </c>
      <c r="O6" s="279">
        <v>32.5</v>
      </c>
      <c r="P6" s="282" t="s">
        <v>241</v>
      </c>
      <c r="Q6" s="298"/>
      <c r="R6" s="298"/>
      <c r="S6" s="298"/>
      <c r="T6" s="298"/>
      <c r="U6" s="298"/>
    </row>
    <row r="7" spans="1:21" ht="15.75" customHeight="1">
      <c r="A7" s="275" t="s">
        <v>242</v>
      </c>
      <c r="B7" s="276" t="s">
        <v>243</v>
      </c>
      <c r="C7" s="276" t="s">
        <v>244</v>
      </c>
      <c r="D7" s="276" t="s">
        <v>245</v>
      </c>
      <c r="E7" s="276" t="s">
        <v>246</v>
      </c>
      <c r="F7" s="276" t="s">
        <v>247</v>
      </c>
      <c r="G7" s="276">
        <v>32.9</v>
      </c>
      <c r="H7" s="276">
        <v>32.2</v>
      </c>
      <c r="I7" s="276">
        <v>32.2</v>
      </c>
      <c r="J7" s="276">
        <v>32.3</v>
      </c>
      <c r="K7" s="368">
        <f t="shared" si="0"/>
        <v>0.09999999999999432</v>
      </c>
      <c r="L7" s="277" t="s">
        <v>248</v>
      </c>
      <c r="M7" s="281"/>
      <c r="N7" s="276">
        <v>41.3</v>
      </c>
      <c r="O7" s="279">
        <v>60.9</v>
      </c>
      <c r="P7" s="282" t="s">
        <v>249</v>
      </c>
      <c r="Q7" s="298"/>
      <c r="R7" s="298"/>
      <c r="S7" s="298"/>
      <c r="T7" s="298"/>
      <c r="U7" s="298"/>
    </row>
    <row r="8" spans="1:21" ht="15.75" customHeight="1">
      <c r="A8" s="275" t="s">
        <v>250</v>
      </c>
      <c r="B8" s="276" t="s">
        <v>251</v>
      </c>
      <c r="C8" s="276" t="s">
        <v>252</v>
      </c>
      <c r="D8" s="276" t="s">
        <v>253</v>
      </c>
      <c r="E8" s="276" t="s">
        <v>254</v>
      </c>
      <c r="F8" s="276" t="s">
        <v>255</v>
      </c>
      <c r="G8" s="276">
        <v>21.1</v>
      </c>
      <c r="H8" s="276">
        <v>22.3</v>
      </c>
      <c r="I8" s="276">
        <v>19.9</v>
      </c>
      <c r="J8" s="276">
        <v>19.3</v>
      </c>
      <c r="K8" s="368">
        <f t="shared" si="0"/>
        <v>-0.5999999999999979</v>
      </c>
      <c r="L8" s="277" t="s">
        <v>256</v>
      </c>
      <c r="M8" s="281"/>
      <c r="N8" s="276">
        <v>21.8</v>
      </c>
      <c r="O8" s="279">
        <v>32.1</v>
      </c>
      <c r="P8" s="282" t="s">
        <v>249</v>
      </c>
      <c r="Q8" s="298"/>
      <c r="R8" s="298"/>
      <c r="S8" s="298"/>
      <c r="T8" s="298"/>
      <c r="U8" s="298"/>
    </row>
    <row r="9" spans="1:21" ht="15.75" customHeight="1">
      <c r="A9" s="275" t="s">
        <v>257</v>
      </c>
      <c r="B9" s="276">
        <v>1.6</v>
      </c>
      <c r="C9" s="276">
        <v>1.5</v>
      </c>
      <c r="D9" s="276">
        <v>1.6</v>
      </c>
      <c r="E9" s="276">
        <v>1.7</v>
      </c>
      <c r="F9" s="276">
        <v>1.6</v>
      </c>
      <c r="G9" s="276">
        <v>1.4</v>
      </c>
      <c r="H9" s="276">
        <v>1.3</v>
      </c>
      <c r="I9" s="276">
        <v>1.5</v>
      </c>
      <c r="J9" s="276">
        <v>1.5</v>
      </c>
      <c r="K9" s="368">
        <f t="shared" si="0"/>
        <v>0</v>
      </c>
      <c r="L9" s="277" t="s">
        <v>258</v>
      </c>
      <c r="M9" s="283"/>
      <c r="N9" s="276"/>
      <c r="O9" s="279"/>
      <c r="P9" s="284"/>
      <c r="Q9" s="298"/>
      <c r="R9" s="298"/>
      <c r="S9" s="298"/>
      <c r="T9" s="298"/>
      <c r="U9" s="298"/>
    </row>
    <row r="10" spans="1:21" ht="15.75" customHeight="1">
      <c r="A10" s="275" t="s">
        <v>259</v>
      </c>
      <c r="B10" s="276" t="s">
        <v>260</v>
      </c>
      <c r="C10" s="276" t="s">
        <v>261</v>
      </c>
      <c r="D10" s="276" t="s">
        <v>262</v>
      </c>
      <c r="E10" s="276" t="s">
        <v>263</v>
      </c>
      <c r="F10" s="276" t="s">
        <v>262</v>
      </c>
      <c r="G10" s="276">
        <v>4.4</v>
      </c>
      <c r="H10" s="276">
        <v>5.1</v>
      </c>
      <c r="I10" s="276">
        <v>4.7</v>
      </c>
      <c r="J10" s="276">
        <v>4.8</v>
      </c>
      <c r="K10" s="368">
        <f t="shared" si="0"/>
        <v>0.09999999999999964</v>
      </c>
      <c r="L10" s="277" t="s">
        <v>264</v>
      </c>
      <c r="M10" s="283"/>
      <c r="N10" s="276">
        <v>23.6</v>
      </c>
      <c r="O10" s="279">
        <v>55.3</v>
      </c>
      <c r="P10" s="282" t="s">
        <v>265</v>
      </c>
      <c r="Q10" s="298"/>
      <c r="R10" s="298"/>
      <c r="S10" s="298"/>
      <c r="T10" s="298"/>
      <c r="U10" s="298"/>
    </row>
    <row r="11" spans="1:21" ht="15.75" customHeight="1">
      <c r="A11" s="275" t="s">
        <v>266</v>
      </c>
      <c r="B11" s="276" t="s">
        <v>267</v>
      </c>
      <c r="C11" s="276" t="s">
        <v>268</v>
      </c>
      <c r="D11" s="276" t="s">
        <v>269</v>
      </c>
      <c r="E11" s="276" t="s">
        <v>270</v>
      </c>
      <c r="F11" s="276" t="s">
        <v>271</v>
      </c>
      <c r="G11" s="276">
        <v>154.6</v>
      </c>
      <c r="H11" s="276">
        <v>152.4</v>
      </c>
      <c r="I11" s="276">
        <v>153.4</v>
      </c>
      <c r="J11" s="276">
        <v>151.7</v>
      </c>
      <c r="K11" s="368">
        <f t="shared" si="0"/>
        <v>-1.700000000000017</v>
      </c>
      <c r="L11" s="277" t="s">
        <v>272</v>
      </c>
      <c r="M11" s="283" t="s">
        <v>273</v>
      </c>
      <c r="N11" s="276"/>
      <c r="O11" s="279"/>
      <c r="P11" s="284"/>
      <c r="Q11" s="298"/>
      <c r="R11" s="298"/>
      <c r="S11" s="298"/>
      <c r="T11" s="298"/>
      <c r="U11" s="298"/>
    </row>
    <row r="12" spans="1:21" ht="15.75" customHeight="1">
      <c r="A12" s="275" t="s">
        <v>274</v>
      </c>
      <c r="B12" s="276" t="s">
        <v>275</v>
      </c>
      <c r="C12" s="276" t="s">
        <v>276</v>
      </c>
      <c r="D12" s="276" t="s">
        <v>277</v>
      </c>
      <c r="E12" s="276" t="s">
        <v>278</v>
      </c>
      <c r="F12" s="276" t="s">
        <v>279</v>
      </c>
      <c r="G12" s="276">
        <v>55.7</v>
      </c>
      <c r="H12" s="276">
        <v>55.9</v>
      </c>
      <c r="I12" s="276">
        <v>52.4</v>
      </c>
      <c r="J12" s="276">
        <v>47.5</v>
      </c>
      <c r="K12" s="368">
        <f t="shared" si="0"/>
        <v>-4.899999999999999</v>
      </c>
      <c r="L12" s="277" t="s">
        <v>280</v>
      </c>
      <c r="M12" s="281"/>
      <c r="N12" s="276">
        <v>82.5</v>
      </c>
      <c r="O12" s="279">
        <v>156.8</v>
      </c>
      <c r="P12" s="282" t="s">
        <v>281</v>
      </c>
      <c r="Q12" s="298"/>
      <c r="R12" s="298"/>
      <c r="S12" s="298"/>
      <c r="T12" s="298"/>
      <c r="U12" s="298"/>
    </row>
    <row r="13" spans="1:21" ht="15.75" customHeight="1">
      <c r="A13" s="275" t="s">
        <v>282</v>
      </c>
      <c r="B13" s="276" t="s">
        <v>283</v>
      </c>
      <c r="C13" s="276" t="s">
        <v>284</v>
      </c>
      <c r="D13" s="276" t="s">
        <v>285</v>
      </c>
      <c r="E13" s="276" t="s">
        <v>286</v>
      </c>
      <c r="F13" s="276" t="s">
        <v>287</v>
      </c>
      <c r="G13" s="276">
        <v>9.1</v>
      </c>
      <c r="H13" s="276">
        <v>9.5</v>
      </c>
      <c r="I13" s="276" t="s">
        <v>392</v>
      </c>
      <c r="J13" s="276">
        <v>9.4</v>
      </c>
      <c r="K13" s="368">
        <v>-0.4</v>
      </c>
      <c r="L13" s="277" t="s">
        <v>288</v>
      </c>
      <c r="M13" s="281"/>
      <c r="N13" s="276" t="s">
        <v>289</v>
      </c>
      <c r="O13" s="279">
        <v>29.8</v>
      </c>
      <c r="P13" s="282" t="s">
        <v>241</v>
      </c>
      <c r="Q13" s="298"/>
      <c r="R13" s="298"/>
      <c r="S13" s="298"/>
      <c r="T13" s="298"/>
      <c r="U13" s="298"/>
    </row>
    <row r="14" spans="1:21" ht="15.75" customHeight="1">
      <c r="A14" s="275" t="s">
        <v>290</v>
      </c>
      <c r="B14" s="276" t="s">
        <v>291</v>
      </c>
      <c r="C14" s="276" t="s">
        <v>292</v>
      </c>
      <c r="D14" s="276" t="s">
        <v>293</v>
      </c>
      <c r="E14" s="276" t="s">
        <v>294</v>
      </c>
      <c r="F14" s="276" t="s">
        <v>295</v>
      </c>
      <c r="G14" s="276">
        <v>199</v>
      </c>
      <c r="H14" s="276">
        <v>207</v>
      </c>
      <c r="I14" s="276">
        <v>205</v>
      </c>
      <c r="J14" s="276">
        <v>204</v>
      </c>
      <c r="K14" s="368">
        <f t="shared" si="0"/>
        <v>-1</v>
      </c>
      <c r="L14" s="277" t="s">
        <v>296</v>
      </c>
      <c r="M14" s="285"/>
      <c r="N14" s="276"/>
      <c r="O14" s="279"/>
      <c r="P14" s="284"/>
      <c r="Q14" s="298"/>
      <c r="R14" s="298"/>
      <c r="S14" s="298"/>
      <c r="T14" s="298"/>
      <c r="U14" s="298"/>
    </row>
    <row r="15" spans="1:21" ht="15.75" customHeight="1">
      <c r="A15" s="275" t="s">
        <v>297</v>
      </c>
      <c r="B15" s="276" t="s">
        <v>298</v>
      </c>
      <c r="C15" s="276" t="s">
        <v>299</v>
      </c>
      <c r="D15" s="276" t="s">
        <v>300</v>
      </c>
      <c r="E15" s="276" t="s">
        <v>301</v>
      </c>
      <c r="F15" s="276" t="s">
        <v>302</v>
      </c>
      <c r="G15" s="276">
        <v>23.8</v>
      </c>
      <c r="H15" s="276">
        <v>23.3</v>
      </c>
      <c r="I15" s="276">
        <v>21.8</v>
      </c>
      <c r="J15" s="276">
        <v>23.6</v>
      </c>
      <c r="K15" s="368">
        <f t="shared" si="0"/>
        <v>1.8000000000000007</v>
      </c>
      <c r="L15" s="277" t="s">
        <v>303</v>
      </c>
      <c r="M15" s="283" t="s">
        <v>304</v>
      </c>
      <c r="N15" s="276"/>
      <c r="O15" s="279"/>
      <c r="P15" s="284"/>
      <c r="Q15" s="298"/>
      <c r="R15" s="298"/>
      <c r="S15" s="298"/>
      <c r="T15" s="298"/>
      <c r="U15" s="298"/>
    </row>
    <row r="16" spans="1:21" ht="15.75" customHeight="1">
      <c r="A16" s="275" t="s">
        <v>305</v>
      </c>
      <c r="B16" s="276" t="s">
        <v>258</v>
      </c>
      <c r="C16" s="276" t="s">
        <v>306</v>
      </c>
      <c r="D16" s="276" t="s">
        <v>306</v>
      </c>
      <c r="E16" s="276" t="s">
        <v>307</v>
      </c>
      <c r="F16" s="276" t="s">
        <v>308</v>
      </c>
      <c r="G16" s="276" t="s">
        <v>309</v>
      </c>
      <c r="H16" s="276">
        <v>2</v>
      </c>
      <c r="I16" s="276">
        <v>2.1</v>
      </c>
      <c r="J16" s="276">
        <v>2.2</v>
      </c>
      <c r="K16" s="368">
        <f t="shared" si="0"/>
        <v>0.10000000000000009</v>
      </c>
      <c r="L16" s="277" t="s">
        <v>307</v>
      </c>
      <c r="M16" s="281"/>
      <c r="N16" s="276">
        <v>4.2</v>
      </c>
      <c r="O16" s="279">
        <v>8.4</v>
      </c>
      <c r="P16" s="282" t="s">
        <v>241</v>
      </c>
      <c r="Q16" s="298"/>
      <c r="R16" s="298"/>
      <c r="S16" s="298"/>
      <c r="T16" s="298"/>
      <c r="U16" s="298"/>
    </row>
    <row r="17" spans="1:21" ht="15.75" customHeight="1">
      <c r="A17" s="275" t="s">
        <v>310</v>
      </c>
      <c r="B17" s="276" t="s">
        <v>311</v>
      </c>
      <c r="C17" s="276" t="s">
        <v>307</v>
      </c>
      <c r="D17" s="276" t="s">
        <v>312</v>
      </c>
      <c r="E17" s="276" t="s">
        <v>313</v>
      </c>
      <c r="F17" s="276" t="s">
        <v>311</v>
      </c>
      <c r="G17" s="276">
        <v>3.3</v>
      </c>
      <c r="H17" s="276">
        <v>3</v>
      </c>
      <c r="I17" s="276">
        <v>3.1</v>
      </c>
      <c r="J17" s="276">
        <v>3.3</v>
      </c>
      <c r="K17" s="368">
        <f t="shared" si="0"/>
        <v>0.19999999999999973</v>
      </c>
      <c r="L17" s="277" t="s">
        <v>306</v>
      </c>
      <c r="M17" s="281"/>
      <c r="N17" s="276"/>
      <c r="O17" s="279"/>
      <c r="P17" s="284"/>
      <c r="Q17" s="298"/>
      <c r="R17" s="298"/>
      <c r="S17" s="298"/>
      <c r="T17" s="298"/>
      <c r="U17" s="298"/>
    </row>
    <row r="18" spans="1:21" ht="15.75" customHeight="1">
      <c r="A18" s="275" t="s">
        <v>314</v>
      </c>
      <c r="B18" s="276" t="s">
        <v>315</v>
      </c>
      <c r="C18" s="276" t="s">
        <v>316</v>
      </c>
      <c r="D18" s="276" t="s">
        <v>317</v>
      </c>
      <c r="E18" s="276">
        <v>18.3</v>
      </c>
      <c r="F18" s="276">
        <v>17.7</v>
      </c>
      <c r="G18" s="276">
        <v>18.4</v>
      </c>
      <c r="H18" s="276">
        <v>18.2</v>
      </c>
      <c r="I18" s="276">
        <v>16.5</v>
      </c>
      <c r="J18" s="276">
        <v>18</v>
      </c>
      <c r="K18" s="368">
        <f t="shared" si="0"/>
        <v>1.5</v>
      </c>
      <c r="L18" s="277" t="s">
        <v>318</v>
      </c>
      <c r="M18" s="281"/>
      <c r="N18" s="276">
        <v>17.5</v>
      </c>
      <c r="O18" s="279">
        <v>48.6</v>
      </c>
      <c r="P18" s="282" t="s">
        <v>319</v>
      </c>
      <c r="Q18" s="298"/>
      <c r="R18" s="298"/>
      <c r="S18" s="298"/>
      <c r="T18" s="298"/>
      <c r="U18" s="298"/>
    </row>
    <row r="19" spans="1:21" ht="15.75" customHeight="1">
      <c r="A19" s="275" t="s">
        <v>320</v>
      </c>
      <c r="B19" s="276" t="s">
        <v>321</v>
      </c>
      <c r="C19" s="276" t="s">
        <v>322</v>
      </c>
      <c r="D19" s="276" t="s">
        <v>323</v>
      </c>
      <c r="E19" s="276">
        <v>27</v>
      </c>
      <c r="F19" s="276" t="s">
        <v>324</v>
      </c>
      <c r="G19" s="276">
        <v>34</v>
      </c>
      <c r="H19" s="276">
        <v>31.9</v>
      </c>
      <c r="I19" s="276">
        <v>29.8</v>
      </c>
      <c r="J19" s="276">
        <v>34.6</v>
      </c>
      <c r="K19" s="368">
        <f t="shared" si="0"/>
        <v>4.800000000000001</v>
      </c>
      <c r="L19" s="277" t="s">
        <v>325</v>
      </c>
      <c r="M19" s="283"/>
      <c r="N19" s="276">
        <v>34.8</v>
      </c>
      <c r="O19" s="279">
        <v>54.8</v>
      </c>
      <c r="P19" s="282" t="s">
        <v>326</v>
      </c>
      <c r="Q19" s="298"/>
      <c r="R19" s="298"/>
      <c r="S19" s="298"/>
      <c r="T19" s="298"/>
      <c r="U19" s="298"/>
    </row>
    <row r="20" spans="1:21" ht="15.75" customHeight="1">
      <c r="A20" s="286" t="s">
        <v>327</v>
      </c>
      <c r="B20" s="287" t="s">
        <v>328</v>
      </c>
      <c r="C20" s="287" t="s">
        <v>329</v>
      </c>
      <c r="D20" s="287" t="s">
        <v>330</v>
      </c>
      <c r="E20" s="287" t="s">
        <v>331</v>
      </c>
      <c r="F20" s="287" t="s">
        <v>332</v>
      </c>
      <c r="G20" s="276">
        <v>91</v>
      </c>
      <c r="H20" s="287">
        <v>84.8</v>
      </c>
      <c r="I20" s="287">
        <v>85</v>
      </c>
      <c r="J20" s="287">
        <v>84.3</v>
      </c>
      <c r="K20" s="368">
        <f>J20-I20</f>
        <v>-0.7000000000000028</v>
      </c>
      <c r="L20" s="288" t="s">
        <v>328</v>
      </c>
      <c r="M20" s="289" t="s">
        <v>333</v>
      </c>
      <c r="N20" s="276" t="s">
        <v>334</v>
      </c>
      <c r="O20" s="279"/>
      <c r="P20" s="284"/>
      <c r="Q20" s="307"/>
      <c r="R20" s="298"/>
      <c r="S20" s="298"/>
      <c r="T20" s="298"/>
      <c r="U20" s="298"/>
    </row>
    <row r="21" spans="1:21" ht="15.75" customHeight="1">
      <c r="A21" s="275" t="s">
        <v>97</v>
      </c>
      <c r="B21" s="276" t="s">
        <v>335</v>
      </c>
      <c r="C21" s="276" t="s">
        <v>336</v>
      </c>
      <c r="D21" s="276" t="s">
        <v>337</v>
      </c>
      <c r="E21" s="276" t="s">
        <v>338</v>
      </c>
      <c r="F21" s="276" t="s">
        <v>339</v>
      </c>
      <c r="G21" s="276">
        <v>60.3</v>
      </c>
      <c r="H21" s="276">
        <v>58.6</v>
      </c>
      <c r="I21" s="276">
        <v>58.7</v>
      </c>
      <c r="J21" s="276">
        <v>55.8</v>
      </c>
      <c r="K21" s="368">
        <f>J21-I21</f>
        <v>-2.9000000000000057</v>
      </c>
      <c r="L21" s="277" t="s">
        <v>340</v>
      </c>
      <c r="M21" s="281" t="s">
        <v>341</v>
      </c>
      <c r="N21" s="276">
        <v>74.7</v>
      </c>
      <c r="O21" s="279">
        <v>123.1</v>
      </c>
      <c r="P21" s="282" t="s">
        <v>342</v>
      </c>
      <c r="Q21" s="298"/>
      <c r="R21" s="298"/>
      <c r="S21" s="298"/>
      <c r="T21" s="298"/>
      <c r="U21" s="298"/>
    </row>
    <row r="22" spans="1:21" ht="15.75" customHeight="1">
      <c r="A22" s="275" t="s">
        <v>343</v>
      </c>
      <c r="B22" s="276" t="s">
        <v>344</v>
      </c>
      <c r="C22" s="276" t="s">
        <v>344</v>
      </c>
      <c r="D22" s="276" t="s">
        <v>344</v>
      </c>
      <c r="E22" s="276" t="s">
        <v>345</v>
      </c>
      <c r="F22" s="276" t="s">
        <v>345</v>
      </c>
      <c r="G22" s="276" t="s">
        <v>345</v>
      </c>
      <c r="H22" s="276">
        <v>1.6</v>
      </c>
      <c r="I22" s="276">
        <v>1.6</v>
      </c>
      <c r="J22" s="276">
        <v>1.7</v>
      </c>
      <c r="K22" s="368">
        <f t="shared" si="0"/>
        <v>0.09999999999999987</v>
      </c>
      <c r="L22" s="277" t="s">
        <v>346</v>
      </c>
      <c r="M22" s="281" t="s">
        <v>347</v>
      </c>
      <c r="N22" s="276"/>
      <c r="O22" s="279"/>
      <c r="P22" s="284"/>
      <c r="Q22" s="298"/>
      <c r="R22" s="298"/>
      <c r="S22" s="298"/>
      <c r="T22" s="298"/>
      <c r="U22" s="298"/>
    </row>
    <row r="23" spans="1:21" ht="15.75" customHeight="1">
      <c r="A23" s="275" t="s">
        <v>348</v>
      </c>
      <c r="B23" s="276" t="s">
        <v>349</v>
      </c>
      <c r="C23" s="276" t="s">
        <v>350</v>
      </c>
      <c r="D23" s="276" t="s">
        <v>351</v>
      </c>
      <c r="E23" s="276" t="s">
        <v>352</v>
      </c>
      <c r="F23" s="276" t="s">
        <v>353</v>
      </c>
      <c r="G23" s="276">
        <v>86.7</v>
      </c>
      <c r="H23" s="276">
        <v>88</v>
      </c>
      <c r="I23" s="276">
        <v>88.4</v>
      </c>
      <c r="J23" s="276">
        <v>100.7</v>
      </c>
      <c r="K23" s="368">
        <f t="shared" si="0"/>
        <v>12.299999999999997</v>
      </c>
      <c r="L23" s="277" t="s">
        <v>354</v>
      </c>
      <c r="M23" s="281" t="s">
        <v>355</v>
      </c>
      <c r="N23" s="287"/>
      <c r="O23" s="287"/>
      <c r="P23" s="290"/>
      <c r="Q23" s="298"/>
      <c r="R23" s="298"/>
      <c r="S23" s="298"/>
      <c r="T23" s="298"/>
      <c r="U23" s="298"/>
    </row>
    <row r="24" spans="1:21" ht="15.75" customHeight="1">
      <c r="A24" s="275" t="s">
        <v>356</v>
      </c>
      <c r="B24" s="276" t="s">
        <v>357</v>
      </c>
      <c r="C24" s="276" t="s">
        <v>358</v>
      </c>
      <c r="D24" s="276" t="s">
        <v>359</v>
      </c>
      <c r="E24" s="276" t="s">
        <v>360</v>
      </c>
      <c r="F24" s="276" t="s">
        <v>359</v>
      </c>
      <c r="G24" s="276">
        <v>52.6</v>
      </c>
      <c r="H24" s="276">
        <v>54</v>
      </c>
      <c r="I24" s="276">
        <v>60.3</v>
      </c>
      <c r="J24" s="276">
        <v>62.8</v>
      </c>
      <c r="K24" s="368">
        <f t="shared" si="0"/>
        <v>2.5</v>
      </c>
      <c r="L24" s="277" t="s">
        <v>361</v>
      </c>
      <c r="M24" s="281" t="s">
        <v>362</v>
      </c>
      <c r="N24" s="287"/>
      <c r="O24" s="287"/>
      <c r="P24" s="290"/>
      <c r="Q24" s="298"/>
      <c r="R24" s="298"/>
      <c r="S24" s="298"/>
      <c r="T24" s="298"/>
      <c r="U24" s="298"/>
    </row>
    <row r="25" spans="1:16" s="298" customFormat="1" ht="15.75" customHeight="1" thickBot="1">
      <c r="A25" s="291" t="s">
        <v>363</v>
      </c>
      <c r="B25" s="292" t="s">
        <v>364</v>
      </c>
      <c r="C25" s="293" t="s">
        <v>365</v>
      </c>
      <c r="D25" s="292" t="s">
        <v>366</v>
      </c>
      <c r="E25" s="292" t="s">
        <v>364</v>
      </c>
      <c r="F25" s="294" t="s">
        <v>367</v>
      </c>
      <c r="G25" s="292">
        <v>9.7</v>
      </c>
      <c r="H25" s="295">
        <v>12.2</v>
      </c>
      <c r="I25" s="292">
        <v>11.5</v>
      </c>
      <c r="J25" s="292">
        <v>11.6</v>
      </c>
      <c r="K25" s="369">
        <f t="shared" si="0"/>
        <v>0.09999999999999964</v>
      </c>
      <c r="L25" s="294" t="s">
        <v>38</v>
      </c>
      <c r="M25" s="296" t="s">
        <v>38</v>
      </c>
      <c r="N25" s="292"/>
      <c r="O25" s="294"/>
      <c r="P25" s="297"/>
    </row>
    <row r="26" spans="1:21" s="302" customFormat="1" ht="19.5" customHeight="1">
      <c r="A26" s="370" t="s">
        <v>368</v>
      </c>
      <c r="B26" s="309"/>
      <c r="C26" s="309"/>
      <c r="D26" s="309"/>
      <c r="E26" s="309"/>
      <c r="F26" s="309"/>
      <c r="G26" s="309"/>
      <c r="H26" s="309"/>
      <c r="I26" s="309"/>
      <c r="J26" s="309"/>
      <c r="N26" s="308"/>
      <c r="O26" s="308"/>
      <c r="P26" s="308"/>
      <c r="Q26" s="308"/>
      <c r="R26" s="309"/>
      <c r="S26" s="309"/>
      <c r="T26" s="309"/>
      <c r="U26" s="309"/>
    </row>
    <row r="27" spans="1:21" s="302" customFormat="1" ht="15" customHeight="1">
      <c r="A27" s="318" t="s">
        <v>396</v>
      </c>
      <c r="B27" s="309"/>
      <c r="C27" s="309"/>
      <c r="D27" s="309"/>
      <c r="E27" s="309"/>
      <c r="F27" s="309"/>
      <c r="G27" s="309"/>
      <c r="H27" s="309"/>
      <c r="I27" s="309"/>
      <c r="J27" s="309"/>
      <c r="L27" s="301"/>
      <c r="M27" s="301"/>
      <c r="N27" s="308"/>
      <c r="O27" s="308"/>
      <c r="P27" s="308"/>
      <c r="Q27" s="308"/>
      <c r="R27" s="309"/>
      <c r="S27" s="309"/>
      <c r="T27" s="309"/>
      <c r="U27" s="309"/>
    </row>
    <row r="28" spans="1:21" s="302" customFormat="1" ht="15" customHeight="1">
      <c r="A28" s="318" t="s">
        <v>369</v>
      </c>
      <c r="B28" s="309"/>
      <c r="C28" s="309"/>
      <c r="D28" s="309"/>
      <c r="E28" s="309"/>
      <c r="F28" s="309"/>
      <c r="G28" s="309"/>
      <c r="H28" s="309"/>
      <c r="I28" s="318"/>
      <c r="J28" s="309"/>
      <c r="Q28" s="309"/>
      <c r="R28" s="309"/>
      <c r="S28" s="309"/>
      <c r="T28" s="309"/>
      <c r="U28" s="309"/>
    </row>
    <row r="29" spans="1:21" s="302" customFormat="1" ht="15" customHeight="1">
      <c r="A29" s="371" t="s">
        <v>370</v>
      </c>
      <c r="B29" s="309"/>
      <c r="C29" s="309"/>
      <c r="D29" s="309"/>
      <c r="E29" s="309"/>
      <c r="F29" s="309"/>
      <c r="G29" s="309"/>
      <c r="H29" s="309"/>
      <c r="I29" s="318"/>
      <c r="J29" s="309"/>
      <c r="Q29" s="309"/>
      <c r="R29" s="309"/>
      <c r="S29" s="309"/>
      <c r="T29" s="309"/>
      <c r="U29" s="309"/>
    </row>
    <row r="30" spans="1:21" s="302" customFormat="1" ht="15" customHeight="1">
      <c r="A30" s="318" t="s">
        <v>371</v>
      </c>
      <c r="B30" s="309"/>
      <c r="C30" s="309"/>
      <c r="D30" s="309"/>
      <c r="E30" s="309"/>
      <c r="F30" s="309"/>
      <c r="G30" s="309"/>
      <c r="H30" s="309"/>
      <c r="I30" s="318"/>
      <c r="J30" s="309"/>
      <c r="Q30" s="309"/>
      <c r="R30" s="309"/>
      <c r="S30" s="309"/>
      <c r="T30" s="309"/>
      <c r="U30" s="309"/>
    </row>
    <row r="31" spans="1:21" s="302" customFormat="1" ht="15" customHeight="1">
      <c r="A31" s="318" t="s">
        <v>372</v>
      </c>
      <c r="B31" s="309"/>
      <c r="C31" s="309"/>
      <c r="D31" s="309"/>
      <c r="E31" s="309"/>
      <c r="F31" s="309"/>
      <c r="G31" s="309"/>
      <c r="H31" s="309"/>
      <c r="I31" s="318"/>
      <c r="J31" s="309"/>
      <c r="L31" s="310"/>
      <c r="M31" s="310"/>
      <c r="N31" s="310"/>
      <c r="O31" s="310"/>
      <c r="P31" s="310"/>
      <c r="Q31" s="308"/>
      <c r="R31" s="309"/>
      <c r="S31" s="309"/>
      <c r="T31" s="309"/>
      <c r="U31" s="309"/>
    </row>
    <row r="32" spans="1:253" s="299" customFormat="1" ht="18" customHeight="1">
      <c r="A32" s="311"/>
      <c r="B32" s="311"/>
      <c r="C32" s="311"/>
      <c r="D32" s="311"/>
      <c r="E32" s="311"/>
      <c r="F32" s="311"/>
      <c r="G32" s="311"/>
      <c r="H32" s="311"/>
      <c r="I32" s="303"/>
      <c r="J32" s="311"/>
      <c r="N32" s="300"/>
      <c r="O32" s="300"/>
      <c r="Q32" s="311"/>
      <c r="R32" s="311"/>
      <c r="S32" s="303"/>
      <c r="T32" s="311"/>
      <c r="U32" s="311"/>
      <c r="Y32" s="300"/>
      <c r="AE32" s="300"/>
      <c r="AK32" s="300"/>
      <c r="AQ32" s="300"/>
      <c r="AW32" s="300"/>
      <c r="BC32" s="300"/>
      <c r="BI32" s="300"/>
      <c r="BO32" s="300"/>
      <c r="BU32" s="300"/>
      <c r="CA32" s="300"/>
      <c r="CG32" s="300"/>
      <c r="CM32" s="300"/>
      <c r="CS32" s="300"/>
      <c r="CY32" s="300"/>
      <c r="DE32" s="300"/>
      <c r="DK32" s="300"/>
      <c r="DQ32" s="300"/>
      <c r="DW32" s="300"/>
      <c r="EC32" s="300"/>
      <c r="EI32" s="300"/>
      <c r="EO32" s="300"/>
      <c r="EU32" s="300"/>
      <c r="FA32" s="300"/>
      <c r="FG32" s="300"/>
      <c r="FM32" s="300"/>
      <c r="FS32" s="300"/>
      <c r="FY32" s="300"/>
      <c r="GE32" s="300"/>
      <c r="GK32" s="300"/>
      <c r="GQ32" s="300"/>
      <c r="GW32" s="300"/>
      <c r="HC32" s="300"/>
      <c r="HI32" s="300"/>
      <c r="HO32" s="300"/>
      <c r="HU32" s="300"/>
      <c r="IA32" s="300"/>
      <c r="IG32" s="300"/>
      <c r="IM32" s="300"/>
      <c r="IS32" s="300"/>
    </row>
    <row r="33" spans="1:21" s="299" customFormat="1" ht="18">
      <c r="A33" s="319"/>
      <c r="B33" s="311"/>
      <c r="C33" s="311"/>
      <c r="D33" s="320"/>
      <c r="E33" s="320"/>
      <c r="F33" s="320"/>
      <c r="G33" s="320"/>
      <c r="H33" s="320"/>
      <c r="I33" s="303"/>
      <c r="J33" s="311"/>
      <c r="Q33" s="311"/>
      <c r="R33" s="311"/>
      <c r="S33" s="311"/>
      <c r="T33" s="311"/>
      <c r="U33" s="311"/>
    </row>
    <row r="34" spans="1:21" s="299" customFormat="1" ht="15">
      <c r="A34" s="319"/>
      <c r="B34" s="311"/>
      <c r="C34" s="311"/>
      <c r="D34" s="311"/>
      <c r="E34" s="311"/>
      <c r="F34" s="311"/>
      <c r="G34" s="311"/>
      <c r="H34" s="311"/>
      <c r="I34" s="311"/>
      <c r="J34" s="311"/>
      <c r="Q34" s="311"/>
      <c r="R34" s="311"/>
      <c r="S34" s="311"/>
      <c r="T34" s="311"/>
      <c r="U34" s="311"/>
    </row>
    <row r="35" spans="1:17" ht="15">
      <c r="A35" s="319"/>
      <c r="B35" s="311"/>
      <c r="C35" s="298"/>
      <c r="D35" s="298"/>
      <c r="E35" s="298"/>
      <c r="F35" s="298"/>
      <c r="G35" s="298"/>
      <c r="H35" s="298"/>
      <c r="I35" s="298"/>
      <c r="J35" s="311"/>
      <c r="K35" s="299"/>
      <c r="L35" s="299"/>
      <c r="M35" s="299"/>
      <c r="N35" s="299"/>
      <c r="O35" s="299"/>
      <c r="P35" s="299"/>
      <c r="Q35" s="299"/>
    </row>
    <row r="36" spans="1:6" ht="14.25" customHeight="1">
      <c r="A36" s="298"/>
      <c r="B36" s="298"/>
      <c r="C36" s="298"/>
      <c r="D36" s="298"/>
      <c r="E36" s="298"/>
      <c r="F36" s="298"/>
    </row>
    <row r="37" spans="1:6" ht="15">
      <c r="A37" s="298"/>
      <c r="B37" s="298"/>
      <c r="C37" s="298"/>
      <c r="D37" s="298"/>
      <c r="E37" s="298"/>
      <c r="F37" s="298"/>
    </row>
    <row r="38" spans="1:6" ht="15">
      <c r="A38" s="298"/>
      <c r="B38" s="298"/>
      <c r="C38" s="298"/>
      <c r="D38" s="298"/>
      <c r="E38" s="298"/>
      <c r="F38" s="298"/>
    </row>
    <row r="39" spans="1:6" ht="15">
      <c r="A39" s="298"/>
      <c r="B39" s="298"/>
      <c r="C39" s="298"/>
      <c r="D39" s="298"/>
      <c r="E39" s="298"/>
      <c r="F39" s="298"/>
    </row>
    <row r="40" spans="1:6" ht="15">
      <c r="A40" s="298"/>
      <c r="B40" s="298"/>
      <c r="C40" s="298"/>
      <c r="D40" s="298"/>
      <c r="E40" s="298"/>
      <c r="F40" s="298"/>
    </row>
    <row r="41" spans="1:6" ht="15">
      <c r="A41" s="298"/>
      <c r="B41" s="298"/>
      <c r="C41" s="298"/>
      <c r="D41" s="298"/>
      <c r="E41" s="298"/>
      <c r="F41" s="298"/>
    </row>
    <row r="42" spans="1:6" ht="15">
      <c r="A42" s="298"/>
      <c r="B42" s="298"/>
      <c r="C42" s="298"/>
      <c r="D42" s="298"/>
      <c r="E42" s="298"/>
      <c r="F42" s="298"/>
    </row>
    <row r="43" spans="1:6" ht="15">
      <c r="A43" s="298"/>
      <c r="B43" s="298"/>
      <c r="C43" s="298"/>
      <c r="D43" s="298"/>
      <c r="E43" s="298"/>
      <c r="F43" s="298"/>
    </row>
    <row r="44" spans="1:6" ht="15">
      <c r="A44" s="298"/>
      <c r="B44" s="298"/>
      <c r="C44" s="298"/>
      <c r="D44" s="298"/>
      <c r="E44" s="298"/>
      <c r="F44" s="298"/>
    </row>
    <row r="45" spans="1:6" ht="15">
      <c r="A45" s="298"/>
      <c r="B45" s="298"/>
      <c r="C45" s="298"/>
      <c r="D45" s="298"/>
      <c r="E45" s="298"/>
      <c r="F45" s="298"/>
    </row>
    <row r="46" spans="1:6" ht="15">
      <c r="A46" s="298"/>
      <c r="B46" s="298"/>
      <c r="C46" s="298"/>
      <c r="D46" s="298"/>
      <c r="E46" s="298"/>
      <c r="F46" s="298"/>
    </row>
    <row r="47" spans="1:6" ht="15">
      <c r="A47" s="298"/>
      <c r="B47" s="298"/>
      <c r="C47" s="298"/>
      <c r="D47" s="298"/>
      <c r="E47" s="298"/>
      <c r="F47" s="298"/>
    </row>
    <row r="48" spans="1:6" ht="15">
      <c r="A48" s="298"/>
      <c r="B48" s="298"/>
      <c r="C48" s="298"/>
      <c r="D48" s="298"/>
      <c r="E48" s="298"/>
      <c r="F48" s="298"/>
    </row>
    <row r="49" spans="1:6" ht="15">
      <c r="A49" s="298"/>
      <c r="B49" s="298"/>
      <c r="C49" s="298"/>
      <c r="D49" s="298"/>
      <c r="E49" s="298"/>
      <c r="F49" s="298"/>
    </row>
    <row r="50" spans="1:6" ht="15">
      <c r="A50" s="298"/>
      <c r="B50" s="298"/>
      <c r="C50" s="298"/>
      <c r="D50" s="298"/>
      <c r="E50" s="298"/>
      <c r="F50" s="298"/>
    </row>
    <row r="51" spans="1:6" ht="15">
      <c r="A51" s="298"/>
      <c r="B51" s="298"/>
      <c r="C51" s="298"/>
      <c r="D51" s="298"/>
      <c r="E51" s="298"/>
      <c r="F51" s="298"/>
    </row>
    <row r="52" spans="1:6" ht="15">
      <c r="A52" s="298"/>
      <c r="B52" s="298"/>
      <c r="C52" s="298"/>
      <c r="D52" s="298"/>
      <c r="E52" s="298"/>
      <c r="F52" s="298"/>
    </row>
    <row r="53" spans="1:6" ht="15">
      <c r="A53" s="298"/>
      <c r="B53" s="298"/>
      <c r="C53" s="298"/>
      <c r="D53" s="298"/>
      <c r="E53" s="298"/>
      <c r="F53" s="298"/>
    </row>
    <row r="54" spans="1:6" ht="15">
      <c r="A54" s="298"/>
      <c r="B54" s="298"/>
      <c r="C54" s="298"/>
      <c r="D54" s="298"/>
      <c r="E54" s="298"/>
      <c r="F54" s="298"/>
    </row>
    <row r="55" spans="1:6" ht="15">
      <c r="A55" s="298"/>
      <c r="B55" s="298"/>
      <c r="C55" s="298"/>
      <c r="D55" s="298"/>
      <c r="E55" s="298"/>
      <c r="F55" s="298"/>
    </row>
    <row r="56" spans="1:6" ht="15">
      <c r="A56" s="298"/>
      <c r="B56" s="298"/>
      <c r="C56" s="298"/>
      <c r="D56" s="298"/>
      <c r="E56" s="298"/>
      <c r="F56" s="298"/>
    </row>
    <row r="57" spans="1:6" ht="15">
      <c r="A57" s="298"/>
      <c r="B57" s="298"/>
      <c r="C57" s="298"/>
      <c r="D57" s="298"/>
      <c r="E57" s="298"/>
      <c r="F57" s="298"/>
    </row>
    <row r="58" spans="1:6" ht="15">
      <c r="A58" s="298"/>
      <c r="B58" s="298"/>
      <c r="C58" s="298"/>
      <c r="D58" s="298"/>
      <c r="E58" s="298"/>
      <c r="F58" s="298"/>
    </row>
    <row r="59" spans="1:6" ht="15">
      <c r="A59" s="298"/>
      <c r="B59" s="298"/>
      <c r="C59" s="298"/>
      <c r="D59" s="298"/>
      <c r="E59" s="298"/>
      <c r="F59" s="298"/>
    </row>
    <row r="60" spans="1:6" ht="15">
      <c r="A60" s="298"/>
      <c r="B60" s="298"/>
      <c r="C60" s="298"/>
      <c r="D60" s="298"/>
      <c r="E60" s="298"/>
      <c r="F60" s="298"/>
    </row>
    <row r="61" spans="1:6" ht="15">
      <c r="A61" s="298"/>
      <c r="B61" s="298"/>
      <c r="C61" s="298"/>
      <c r="D61" s="298"/>
      <c r="E61" s="298"/>
      <c r="F61" s="298"/>
    </row>
    <row r="62" spans="1:6" ht="15">
      <c r="A62" s="298"/>
      <c r="B62" s="298"/>
      <c r="C62" s="298"/>
      <c r="D62" s="298"/>
      <c r="E62" s="298"/>
      <c r="F62" s="298"/>
    </row>
    <row r="63" spans="1:6" ht="15">
      <c r="A63" s="298"/>
      <c r="B63" s="298"/>
      <c r="C63" s="298"/>
      <c r="D63" s="298"/>
      <c r="E63" s="298"/>
      <c r="F63" s="298"/>
    </row>
    <row r="64" spans="1:6" ht="15">
      <c r="A64" s="298"/>
      <c r="B64" s="298"/>
      <c r="C64" s="298"/>
      <c r="D64" s="298"/>
      <c r="E64" s="298"/>
      <c r="F64" s="298"/>
    </row>
    <row r="65" spans="1:6" ht="15">
      <c r="A65" s="298"/>
      <c r="B65" s="298"/>
      <c r="C65" s="298"/>
      <c r="D65" s="298"/>
      <c r="E65" s="298"/>
      <c r="F65" s="298"/>
    </row>
    <row r="66" spans="1:6" ht="15">
      <c r="A66" s="298"/>
      <c r="B66" s="298"/>
      <c r="C66" s="298"/>
      <c r="D66" s="298"/>
      <c r="E66" s="298"/>
      <c r="F66" s="298"/>
    </row>
    <row r="67" spans="1:6" ht="15">
      <c r="A67" s="298"/>
      <c r="B67" s="298"/>
      <c r="C67" s="298"/>
      <c r="D67" s="298"/>
      <c r="E67" s="298"/>
      <c r="F67" s="298"/>
    </row>
    <row r="68" spans="1:6" ht="15">
      <c r="A68" s="298"/>
      <c r="B68" s="298"/>
      <c r="C68" s="298"/>
      <c r="D68" s="298"/>
      <c r="E68" s="298"/>
      <c r="F68" s="298"/>
    </row>
    <row r="69" spans="1:6" ht="15">
      <c r="A69" s="298"/>
      <c r="B69" s="298"/>
      <c r="C69" s="298"/>
      <c r="D69" s="298"/>
      <c r="E69" s="298"/>
      <c r="F69" s="298"/>
    </row>
    <row r="70" spans="1:6" ht="15">
      <c r="A70" s="298"/>
      <c r="B70" s="298"/>
      <c r="C70" s="298"/>
      <c r="D70" s="298"/>
      <c r="E70" s="298"/>
      <c r="F70" s="298"/>
    </row>
    <row r="71" spans="1:6" ht="15">
      <c r="A71" s="298"/>
      <c r="B71" s="298"/>
      <c r="C71" s="298"/>
      <c r="D71" s="298"/>
      <c r="E71" s="298"/>
      <c r="F71" s="298"/>
    </row>
    <row r="72" spans="1:6" ht="15">
      <c r="A72" s="298"/>
      <c r="B72" s="298"/>
      <c r="C72" s="298"/>
      <c r="D72" s="298"/>
      <c r="E72" s="298"/>
      <c r="F72" s="298"/>
    </row>
    <row r="73" spans="1:6" ht="15">
      <c r="A73" s="298"/>
      <c r="B73" s="298"/>
      <c r="C73" s="298"/>
      <c r="D73" s="298"/>
      <c r="E73" s="298"/>
      <c r="F73" s="298"/>
    </row>
    <row r="74" spans="1:6" ht="15">
      <c r="A74" s="298"/>
      <c r="B74" s="298"/>
      <c r="C74" s="298"/>
      <c r="D74" s="298"/>
      <c r="E74" s="298"/>
      <c r="F74" s="298"/>
    </row>
    <row r="75" spans="1:6" ht="15">
      <c r="A75" s="298"/>
      <c r="B75" s="298"/>
      <c r="C75" s="298"/>
      <c r="D75" s="298"/>
      <c r="E75" s="298"/>
      <c r="F75" s="298"/>
    </row>
    <row r="76" spans="1:6" ht="15">
      <c r="A76" s="298"/>
      <c r="B76" s="298"/>
      <c r="C76" s="298"/>
      <c r="D76" s="298"/>
      <c r="E76" s="298"/>
      <c r="F76" s="298"/>
    </row>
    <row r="77" spans="1:6" ht="15">
      <c r="A77" s="298"/>
      <c r="B77" s="298"/>
      <c r="C77" s="298"/>
      <c r="D77" s="298"/>
      <c r="E77" s="298"/>
      <c r="F77" s="298"/>
    </row>
    <row r="78" spans="1:6" ht="15">
      <c r="A78" s="298"/>
      <c r="B78" s="298"/>
      <c r="C78" s="298"/>
      <c r="D78" s="298"/>
      <c r="E78" s="298"/>
      <c r="F78" s="298"/>
    </row>
    <row r="79" spans="1:6" ht="15">
      <c r="A79" s="298"/>
      <c r="B79" s="298"/>
      <c r="C79" s="298"/>
      <c r="D79" s="298"/>
      <c r="E79" s="298"/>
      <c r="F79" s="298"/>
    </row>
    <row r="80" spans="1:6" ht="15">
      <c r="A80" s="298"/>
      <c r="B80" s="298"/>
      <c r="C80" s="298"/>
      <c r="D80" s="298"/>
      <c r="E80" s="298"/>
      <c r="F80" s="298"/>
    </row>
    <row r="81" spans="1:6" ht="15">
      <c r="A81" s="298"/>
      <c r="B81" s="298"/>
      <c r="C81" s="298"/>
      <c r="D81" s="298"/>
      <c r="E81" s="298"/>
      <c r="F81" s="298"/>
    </row>
    <row r="82" spans="1:6" ht="15">
      <c r="A82" s="298"/>
      <c r="B82" s="298"/>
      <c r="C82" s="298"/>
      <c r="D82" s="298"/>
      <c r="E82" s="298"/>
      <c r="F82" s="298"/>
    </row>
    <row r="83" spans="1:6" ht="15">
      <c r="A83" s="298"/>
      <c r="B83" s="298"/>
      <c r="C83" s="298"/>
      <c r="D83" s="298"/>
      <c r="E83" s="298"/>
      <c r="F83" s="298"/>
    </row>
    <row r="84" spans="1:6" ht="15">
      <c r="A84" s="298"/>
      <c r="B84" s="298"/>
      <c r="C84" s="298"/>
      <c r="D84" s="298"/>
      <c r="E84" s="298"/>
      <c r="F84" s="298"/>
    </row>
    <row r="85" spans="1:6" ht="15">
      <c r="A85" s="298"/>
      <c r="B85" s="298"/>
      <c r="C85" s="298"/>
      <c r="D85" s="298"/>
      <c r="E85" s="298"/>
      <c r="F85" s="298"/>
    </row>
    <row r="86" spans="1:6" ht="15">
      <c r="A86" s="298"/>
      <c r="B86" s="298"/>
      <c r="C86" s="298"/>
      <c r="D86" s="298"/>
      <c r="E86" s="298"/>
      <c r="F86" s="298"/>
    </row>
    <row r="87" spans="1:6" ht="15">
      <c r="A87" s="298"/>
      <c r="B87" s="298"/>
      <c r="C87" s="298"/>
      <c r="D87" s="298"/>
      <c r="E87" s="298"/>
      <c r="F87" s="298"/>
    </row>
    <row r="88" spans="1:6" ht="15">
      <c r="A88" s="298"/>
      <c r="B88" s="298"/>
      <c r="C88" s="298"/>
      <c r="D88" s="298"/>
      <c r="E88" s="298"/>
      <c r="F88" s="298"/>
    </row>
    <row r="89" spans="1:6" ht="15">
      <c r="A89" s="298"/>
      <c r="B89" s="298"/>
      <c r="C89" s="298"/>
      <c r="D89" s="298"/>
      <c r="E89" s="298"/>
      <c r="F89" s="298"/>
    </row>
    <row r="90" spans="1:6" ht="15">
      <c r="A90" s="298"/>
      <c r="B90" s="298"/>
      <c r="C90" s="298"/>
      <c r="D90" s="298"/>
      <c r="E90" s="298"/>
      <c r="F90" s="298"/>
    </row>
    <row r="91" spans="1:6" ht="15">
      <c r="A91" s="298"/>
      <c r="B91" s="298"/>
      <c r="C91" s="298"/>
      <c r="D91" s="298"/>
      <c r="E91" s="298"/>
      <c r="F91" s="298"/>
    </row>
    <row r="92" spans="1:6" ht="15">
      <c r="A92" s="298"/>
      <c r="B92" s="298"/>
      <c r="C92" s="298"/>
      <c r="D92" s="298"/>
      <c r="E92" s="298"/>
      <c r="F92" s="298"/>
    </row>
    <row r="93" spans="1:6" ht="15">
      <c r="A93" s="298"/>
      <c r="B93" s="298"/>
      <c r="C93" s="298"/>
      <c r="D93" s="298"/>
      <c r="E93" s="298"/>
      <c r="F93" s="298"/>
    </row>
    <row r="94" spans="1:6" ht="15">
      <c r="A94" s="298"/>
      <c r="B94" s="298"/>
      <c r="C94" s="298"/>
      <c r="D94" s="298"/>
      <c r="E94" s="298"/>
      <c r="F94" s="298"/>
    </row>
    <row r="95" spans="1:6" ht="15">
      <c r="A95" s="298"/>
      <c r="B95" s="298"/>
      <c r="C95" s="298"/>
      <c r="D95" s="298"/>
      <c r="E95" s="298"/>
      <c r="F95" s="298"/>
    </row>
    <row r="96" spans="1:6" ht="15">
      <c r="A96" s="298"/>
      <c r="B96" s="298"/>
      <c r="C96" s="298"/>
      <c r="D96" s="298"/>
      <c r="E96" s="298"/>
      <c r="F96" s="298"/>
    </row>
    <row r="97" spans="1:6" ht="15">
      <c r="A97" s="298"/>
      <c r="B97" s="298"/>
      <c r="C97" s="298"/>
      <c r="D97" s="298"/>
      <c r="E97" s="298"/>
      <c r="F97" s="298"/>
    </row>
    <row r="98" spans="1:6" ht="15">
      <c r="A98" s="298"/>
      <c r="B98" s="298"/>
      <c r="C98" s="298"/>
      <c r="D98" s="298"/>
      <c r="E98" s="298"/>
      <c r="F98" s="298"/>
    </row>
    <row r="99" spans="1:6" ht="15">
      <c r="A99" s="298"/>
      <c r="B99" s="298"/>
      <c r="C99" s="298"/>
      <c r="D99" s="298"/>
      <c r="E99" s="298"/>
      <c r="F99" s="298"/>
    </row>
    <row r="100" spans="1:6" ht="15">
      <c r="A100" s="298"/>
      <c r="B100" s="298"/>
      <c r="C100" s="298"/>
      <c r="D100" s="298"/>
      <c r="E100" s="298"/>
      <c r="F100" s="298"/>
    </row>
    <row r="101" spans="1:6" ht="15">
      <c r="A101" s="298"/>
      <c r="B101" s="298"/>
      <c r="C101" s="298"/>
      <c r="D101" s="298"/>
      <c r="E101" s="298"/>
      <c r="F101" s="298"/>
    </row>
    <row r="102" spans="1:6" ht="15">
      <c r="A102" s="298"/>
      <c r="B102" s="298"/>
      <c r="C102" s="298"/>
      <c r="D102" s="298"/>
      <c r="E102" s="298"/>
      <c r="F102" s="298"/>
    </row>
    <row r="103" spans="1:6" ht="15">
      <c r="A103" s="298"/>
      <c r="B103" s="298"/>
      <c r="C103" s="298"/>
      <c r="D103" s="298"/>
      <c r="E103" s="298"/>
      <c r="F103" s="298"/>
    </row>
    <row r="104" spans="1:6" ht="15">
      <c r="A104" s="298"/>
      <c r="B104" s="298"/>
      <c r="C104" s="298"/>
      <c r="D104" s="298"/>
      <c r="E104" s="298"/>
      <c r="F104" s="298"/>
    </row>
    <row r="105" spans="1:6" ht="15">
      <c r="A105" s="298"/>
      <c r="B105" s="298"/>
      <c r="C105" s="298"/>
      <c r="D105" s="298"/>
      <c r="E105" s="298"/>
      <c r="F105" s="298"/>
    </row>
    <row r="106" spans="1:6" ht="15">
      <c r="A106" s="298"/>
      <c r="B106" s="298"/>
      <c r="C106" s="298"/>
      <c r="D106" s="298"/>
      <c r="E106" s="298"/>
      <c r="F106" s="298"/>
    </row>
    <row r="107" spans="1:6" ht="15">
      <c r="A107" s="298"/>
      <c r="B107" s="298"/>
      <c r="C107" s="298"/>
      <c r="D107" s="298"/>
      <c r="E107" s="298"/>
      <c r="F107" s="298"/>
    </row>
    <row r="108" spans="1:6" ht="15">
      <c r="A108" s="298"/>
      <c r="B108" s="298"/>
      <c r="C108" s="298"/>
      <c r="D108" s="298"/>
      <c r="E108" s="298"/>
      <c r="F108" s="298"/>
    </row>
    <row r="109" spans="1:6" ht="15">
      <c r="A109" s="298"/>
      <c r="B109" s="298"/>
      <c r="C109" s="298"/>
      <c r="D109" s="298"/>
      <c r="E109" s="298"/>
      <c r="F109" s="298"/>
    </row>
    <row r="110" spans="1:6" ht="15">
      <c r="A110" s="298"/>
      <c r="B110" s="298"/>
      <c r="C110" s="298"/>
      <c r="D110" s="298"/>
      <c r="E110" s="298"/>
      <c r="F110" s="298"/>
    </row>
    <row r="111" spans="1:6" ht="15">
      <c r="A111" s="298"/>
      <c r="B111" s="298"/>
      <c r="C111" s="298"/>
      <c r="D111" s="298"/>
      <c r="E111" s="298"/>
      <c r="F111" s="298"/>
    </row>
    <row r="112" spans="1:6" ht="15">
      <c r="A112" s="298"/>
      <c r="B112" s="298"/>
      <c r="C112" s="298"/>
      <c r="D112" s="298"/>
      <c r="E112" s="298"/>
      <c r="F112" s="298"/>
    </row>
    <row r="113" spans="1:6" ht="15">
      <c r="A113" s="298"/>
      <c r="B113" s="298"/>
      <c r="C113" s="298"/>
      <c r="D113" s="298"/>
      <c r="E113" s="298"/>
      <c r="F113" s="298"/>
    </row>
    <row r="114" spans="1:6" ht="15">
      <c r="A114" s="298"/>
      <c r="B114" s="298"/>
      <c r="C114" s="298"/>
      <c r="D114" s="298"/>
      <c r="E114" s="298"/>
      <c r="F114" s="298"/>
    </row>
    <row r="115" spans="1:6" ht="15">
      <c r="A115" s="298"/>
      <c r="B115" s="298"/>
      <c r="C115" s="298"/>
      <c r="D115" s="298"/>
      <c r="E115" s="298"/>
      <c r="F115" s="298"/>
    </row>
    <row r="116" spans="1:6" ht="15">
      <c r="A116" s="298"/>
      <c r="B116" s="298"/>
      <c r="C116" s="298"/>
      <c r="D116" s="298"/>
      <c r="E116" s="298"/>
      <c r="F116" s="298"/>
    </row>
    <row r="117" spans="1:6" ht="15">
      <c r="A117" s="298"/>
      <c r="B117" s="298"/>
      <c r="C117" s="298"/>
      <c r="D117" s="298"/>
      <c r="E117" s="298"/>
      <c r="F117" s="298"/>
    </row>
    <row r="118" spans="1:6" ht="15">
      <c r="A118" s="298"/>
      <c r="B118" s="298"/>
      <c r="C118" s="298"/>
      <c r="D118" s="298"/>
      <c r="E118" s="298"/>
      <c r="F118" s="298"/>
    </row>
    <row r="119" spans="1:6" ht="15">
      <c r="A119" s="298"/>
      <c r="B119" s="298"/>
      <c r="C119" s="298"/>
      <c r="D119" s="298"/>
      <c r="E119" s="298"/>
      <c r="F119" s="298"/>
    </row>
    <row r="120" spans="1:6" ht="15">
      <c r="A120" s="298"/>
      <c r="B120" s="298"/>
      <c r="C120" s="298"/>
      <c r="D120" s="298"/>
      <c r="E120" s="298"/>
      <c r="F120" s="298"/>
    </row>
    <row r="121" spans="1:6" ht="15">
      <c r="A121" s="298"/>
      <c r="B121" s="298"/>
      <c r="C121" s="298"/>
      <c r="D121" s="298"/>
      <c r="E121" s="298"/>
      <c r="F121" s="298"/>
    </row>
    <row r="122" spans="1:6" ht="15">
      <c r="A122" s="298"/>
      <c r="B122" s="298"/>
      <c r="C122" s="298"/>
      <c r="D122" s="298"/>
      <c r="E122" s="298"/>
      <c r="F122" s="298"/>
    </row>
    <row r="123" spans="1:6" ht="15">
      <c r="A123" s="298"/>
      <c r="B123" s="298"/>
      <c r="C123" s="298"/>
      <c r="D123" s="298"/>
      <c r="E123" s="298"/>
      <c r="F123" s="298"/>
    </row>
    <row r="124" spans="1:6" ht="15">
      <c r="A124" s="298"/>
      <c r="B124" s="298"/>
      <c r="C124" s="298"/>
      <c r="D124" s="298"/>
      <c r="E124" s="298"/>
      <c r="F124" s="298"/>
    </row>
    <row r="125" spans="1:6" ht="15">
      <c r="A125" s="298"/>
      <c r="B125" s="298"/>
      <c r="C125" s="298"/>
      <c r="D125" s="298"/>
      <c r="E125" s="298"/>
      <c r="F125" s="298"/>
    </row>
    <row r="126" spans="1:6" ht="15">
      <c r="A126" s="298"/>
      <c r="B126" s="298"/>
      <c r="C126" s="298"/>
      <c r="D126" s="298"/>
      <c r="E126" s="298"/>
      <c r="F126" s="298"/>
    </row>
    <row r="127" spans="1:6" ht="15">
      <c r="A127" s="298"/>
      <c r="B127" s="298"/>
      <c r="C127" s="298"/>
      <c r="D127" s="298"/>
      <c r="E127" s="298"/>
      <c r="F127" s="298"/>
    </row>
    <row r="128" spans="1:6" ht="15">
      <c r="A128" s="298"/>
      <c r="B128" s="298"/>
      <c r="C128" s="298"/>
      <c r="D128" s="298"/>
      <c r="E128" s="298"/>
      <c r="F128" s="298"/>
    </row>
    <row r="129" spans="1:6" ht="15">
      <c r="A129" s="298"/>
      <c r="B129" s="298"/>
      <c r="C129" s="298"/>
      <c r="D129" s="298"/>
      <c r="E129" s="298"/>
      <c r="F129" s="298"/>
    </row>
    <row r="130" spans="1:6" ht="15">
      <c r="A130" s="298"/>
      <c r="B130" s="298"/>
      <c r="C130" s="298"/>
      <c r="D130" s="298"/>
      <c r="E130" s="298"/>
      <c r="F130" s="298"/>
    </row>
    <row r="131" spans="1:6" ht="15">
      <c r="A131" s="298"/>
      <c r="B131" s="298"/>
      <c r="C131" s="298"/>
      <c r="D131" s="298"/>
      <c r="E131" s="298"/>
      <c r="F131" s="298"/>
    </row>
    <row r="132" spans="1:6" ht="15">
      <c r="A132" s="298"/>
      <c r="B132" s="298"/>
      <c r="C132" s="298"/>
      <c r="D132" s="298"/>
      <c r="E132" s="298"/>
      <c r="F132" s="298"/>
    </row>
    <row r="133" spans="1:6" ht="15">
      <c r="A133" s="298"/>
      <c r="B133" s="298"/>
      <c r="C133" s="298"/>
      <c r="D133" s="298"/>
      <c r="E133" s="298"/>
      <c r="F133" s="298"/>
    </row>
    <row r="134" spans="1:6" ht="15">
      <c r="A134" s="298"/>
      <c r="B134" s="298"/>
      <c r="C134" s="298"/>
      <c r="D134" s="298"/>
      <c r="E134" s="298"/>
      <c r="F134" s="298"/>
    </row>
    <row r="135" spans="1:6" ht="15">
      <c r="A135" s="298"/>
      <c r="B135" s="298"/>
      <c r="C135" s="298"/>
      <c r="D135" s="298"/>
      <c r="E135" s="298"/>
      <c r="F135" s="298"/>
    </row>
    <row r="136" spans="1:6" ht="15">
      <c r="A136" s="298"/>
      <c r="B136" s="298"/>
      <c r="C136" s="298"/>
      <c r="D136" s="298"/>
      <c r="E136" s="298"/>
      <c r="F136" s="298"/>
    </row>
    <row r="137" spans="1:6" ht="15">
      <c r="A137" s="298"/>
      <c r="B137" s="298"/>
      <c r="C137" s="298"/>
      <c r="D137" s="298"/>
      <c r="E137" s="298"/>
      <c r="F137" s="298"/>
    </row>
    <row r="138" spans="1:6" ht="15">
      <c r="A138" s="298"/>
      <c r="B138" s="298"/>
      <c r="C138" s="298"/>
      <c r="D138" s="298"/>
      <c r="E138" s="298"/>
      <c r="F138" s="298"/>
    </row>
    <row r="139" spans="1:6" ht="15">
      <c r="A139" s="298"/>
      <c r="B139" s="298"/>
      <c r="C139" s="298"/>
      <c r="D139" s="298"/>
      <c r="E139" s="298"/>
      <c r="F139" s="298"/>
    </row>
    <row r="140" spans="1:6" ht="15">
      <c r="A140" s="298"/>
      <c r="B140" s="298"/>
      <c r="C140" s="298"/>
      <c r="D140" s="298"/>
      <c r="E140" s="298"/>
      <c r="F140" s="298"/>
    </row>
    <row r="141" spans="1:6" ht="15">
      <c r="A141" s="298"/>
      <c r="B141" s="298"/>
      <c r="C141" s="298"/>
      <c r="D141" s="298"/>
      <c r="E141" s="298"/>
      <c r="F141" s="298"/>
    </row>
    <row r="142" spans="1:6" ht="15">
      <c r="A142" s="298"/>
      <c r="B142" s="298"/>
      <c r="C142" s="298"/>
      <c r="D142" s="298"/>
      <c r="E142" s="298"/>
      <c r="F142" s="298"/>
    </row>
    <row r="143" spans="1:6" ht="15">
      <c r="A143" s="298"/>
      <c r="B143" s="298"/>
      <c r="C143" s="298"/>
      <c r="D143" s="298"/>
      <c r="E143" s="298"/>
      <c r="F143" s="298"/>
    </row>
    <row r="144" spans="1:6" ht="15">
      <c r="A144" s="298"/>
      <c r="B144" s="298"/>
      <c r="C144" s="298"/>
      <c r="D144" s="298"/>
      <c r="E144" s="298"/>
      <c r="F144" s="298"/>
    </row>
    <row r="145" spans="1:6" ht="15">
      <c r="A145" s="298"/>
      <c r="B145" s="298"/>
      <c r="C145" s="298"/>
      <c r="D145" s="298"/>
      <c r="E145" s="298"/>
      <c r="F145" s="298"/>
    </row>
    <row r="146" spans="1:6" ht="15">
      <c r="A146" s="298"/>
      <c r="B146" s="298"/>
      <c r="C146" s="298"/>
      <c r="D146" s="298"/>
      <c r="E146" s="298"/>
      <c r="F146" s="298"/>
    </row>
  </sheetData>
  <mergeCells count="8">
    <mergeCell ref="A3:A4"/>
    <mergeCell ref="B3:I3"/>
    <mergeCell ref="J3:J4"/>
    <mergeCell ref="K3:K4"/>
    <mergeCell ref="L3:L4"/>
    <mergeCell ref="M3:M4"/>
    <mergeCell ref="N3:P3"/>
    <mergeCell ref="O4:P4"/>
  </mergeCells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N21" sqref="N21"/>
    </sheetView>
  </sheetViews>
  <sheetFormatPr defaultColWidth="9.00390625" defaultRowHeight="12.75"/>
  <cols>
    <col min="1" max="1" width="31.125" style="0" customWidth="1"/>
    <col min="2" max="9" width="5.875" style="0" customWidth="1"/>
    <col min="10" max="10" width="6.75390625" style="0" customWidth="1"/>
  </cols>
  <sheetData>
    <row r="1" s="65" customFormat="1" ht="14.25">
      <c r="A1" s="65" t="s">
        <v>394</v>
      </c>
    </row>
    <row r="2" spans="1:10" ht="14.25" customHeight="1">
      <c r="A2" s="429" t="s">
        <v>395</v>
      </c>
      <c r="B2" s="429"/>
      <c r="C2" s="429"/>
      <c r="D2" s="429"/>
      <c r="E2" s="429"/>
      <c r="F2" s="429"/>
      <c r="G2" s="429"/>
      <c r="H2" s="429"/>
      <c r="I2" s="429"/>
      <c r="J2" s="429"/>
    </row>
    <row r="3" spans="1:10" ht="17.25" customHeight="1" thickBot="1">
      <c r="A3" s="312"/>
      <c r="B3" s="312"/>
      <c r="C3" s="312"/>
      <c r="D3" s="312"/>
      <c r="E3" s="312"/>
      <c r="F3" s="312"/>
      <c r="G3" s="312"/>
      <c r="H3" s="435" t="s">
        <v>393</v>
      </c>
      <c r="I3" s="435"/>
      <c r="J3" s="435"/>
    </row>
    <row r="4" spans="1:10" ht="29.25" customHeight="1">
      <c r="A4" s="433" t="s">
        <v>374</v>
      </c>
      <c r="B4" s="430" t="s">
        <v>375</v>
      </c>
      <c r="C4" s="430"/>
      <c r="D4" s="431"/>
      <c r="E4" s="430" t="s">
        <v>376</v>
      </c>
      <c r="F4" s="430"/>
      <c r="G4" s="431"/>
      <c r="H4" s="430" t="s">
        <v>377</v>
      </c>
      <c r="I4" s="430"/>
      <c r="J4" s="432"/>
    </row>
    <row r="5" spans="1:10" ht="15.75" customHeight="1" thickBot="1">
      <c r="A5" s="434"/>
      <c r="B5" s="375">
        <v>2006</v>
      </c>
      <c r="C5" s="374">
        <v>2007</v>
      </c>
      <c r="D5" s="374">
        <v>2008</v>
      </c>
      <c r="E5" s="375">
        <v>2006</v>
      </c>
      <c r="F5" s="374">
        <v>2007</v>
      </c>
      <c r="G5" s="374">
        <v>2008</v>
      </c>
      <c r="H5" s="375">
        <v>2006</v>
      </c>
      <c r="I5" s="374">
        <v>2007</v>
      </c>
      <c r="J5" s="376">
        <v>2008</v>
      </c>
    </row>
    <row r="6" spans="1:10" ht="15.75" customHeight="1" thickTop="1">
      <c r="A6" s="380" t="s">
        <v>378</v>
      </c>
      <c r="B6" s="305">
        <v>-6.4</v>
      </c>
      <c r="C6" s="305">
        <v>1.2</v>
      </c>
      <c r="D6" s="305">
        <v>7.1</v>
      </c>
      <c r="E6" s="305">
        <v>2.3</v>
      </c>
      <c r="F6" s="305">
        <v>17.9</v>
      </c>
      <c r="G6" s="305">
        <v>-1.6</v>
      </c>
      <c r="H6" s="305">
        <v>2.8</v>
      </c>
      <c r="I6" s="305">
        <v>9.4</v>
      </c>
      <c r="J6" s="314">
        <v>3.5</v>
      </c>
    </row>
    <row r="7" spans="1:10" ht="15.75" customHeight="1">
      <c r="A7" s="381" t="s">
        <v>379</v>
      </c>
      <c r="B7" s="306">
        <v>-7</v>
      </c>
      <c r="C7" s="306">
        <v>7.9</v>
      </c>
      <c r="D7" s="306">
        <v>22.7</v>
      </c>
      <c r="E7" s="306">
        <v>4.8</v>
      </c>
      <c r="F7" s="306">
        <v>29.1</v>
      </c>
      <c r="G7" s="306">
        <v>-2.7</v>
      </c>
      <c r="H7" s="306">
        <v>3.3</v>
      </c>
      <c r="I7" s="306">
        <v>22.5</v>
      </c>
      <c r="J7" s="315">
        <v>-1.2</v>
      </c>
    </row>
    <row r="8" spans="1:10" ht="15.75" customHeight="1">
      <c r="A8" s="381" t="s">
        <v>380</v>
      </c>
      <c r="B8" s="306">
        <v>-8.1</v>
      </c>
      <c r="C8" s="306">
        <v>-7.6</v>
      </c>
      <c r="D8" s="306">
        <v>-7.1</v>
      </c>
      <c r="E8" s="306">
        <v>-0.1</v>
      </c>
      <c r="F8" s="306">
        <v>6</v>
      </c>
      <c r="G8" s="306">
        <v>-0.5</v>
      </c>
      <c r="H8" s="306">
        <v>3.1</v>
      </c>
      <c r="I8" s="306">
        <v>-0.4</v>
      </c>
      <c r="J8" s="315">
        <v>8.5</v>
      </c>
    </row>
    <row r="9" spans="1:10" ht="15.75" customHeight="1">
      <c r="A9" s="381" t="s">
        <v>381</v>
      </c>
      <c r="B9" s="306">
        <v>-5.2</v>
      </c>
      <c r="C9" s="306">
        <v>0.4</v>
      </c>
      <c r="D9" s="306">
        <v>4.9</v>
      </c>
      <c r="E9" s="306">
        <v>2.5</v>
      </c>
      <c r="F9" s="306">
        <v>16.3</v>
      </c>
      <c r="G9" s="306">
        <v>5.6</v>
      </c>
      <c r="H9" s="306">
        <v>1.9</v>
      </c>
      <c r="I9" s="306">
        <v>9</v>
      </c>
      <c r="J9" s="315">
        <v>8.2</v>
      </c>
    </row>
    <row r="10" spans="1:10" ht="15.75" customHeight="1">
      <c r="A10" s="381" t="s">
        <v>382</v>
      </c>
      <c r="B10" s="306">
        <v>-9.7</v>
      </c>
      <c r="C10" s="306">
        <v>3.2</v>
      </c>
      <c r="D10" s="306">
        <v>13.6</v>
      </c>
      <c r="E10" s="306">
        <v>2</v>
      </c>
      <c r="F10" s="306">
        <v>20.1</v>
      </c>
      <c r="G10" s="306">
        <v>-12.1</v>
      </c>
      <c r="H10" s="306">
        <v>4</v>
      </c>
      <c r="I10" s="306">
        <v>10</v>
      </c>
      <c r="J10" s="315">
        <v>-2.6</v>
      </c>
    </row>
    <row r="11" spans="1:10" ht="15.75" customHeight="1">
      <c r="A11" s="381" t="s">
        <v>383</v>
      </c>
      <c r="B11" s="306">
        <v>18.5</v>
      </c>
      <c r="C11" s="306">
        <v>-0.4</v>
      </c>
      <c r="D11" s="306">
        <v>-6.3</v>
      </c>
      <c r="E11" s="306">
        <v>20.2</v>
      </c>
      <c r="F11" s="306">
        <v>-10.6</v>
      </c>
      <c r="G11" s="306">
        <v>-15.6</v>
      </c>
      <c r="H11" s="306">
        <v>-0.3</v>
      </c>
      <c r="I11" s="306">
        <v>-4.6</v>
      </c>
      <c r="J11" s="315">
        <v>-1.9</v>
      </c>
    </row>
    <row r="12" spans="1:10" ht="15.75" customHeight="1">
      <c r="A12" s="381" t="s">
        <v>384</v>
      </c>
      <c r="B12" s="306">
        <v>-1.6</v>
      </c>
      <c r="C12" s="306">
        <v>4.1</v>
      </c>
      <c r="D12" s="306">
        <v>2.1</v>
      </c>
      <c r="E12" s="306">
        <v>7.9</v>
      </c>
      <c r="F12" s="306">
        <v>17</v>
      </c>
      <c r="G12" s="306">
        <v>-15.9</v>
      </c>
      <c r="H12" s="306">
        <v>3.9</v>
      </c>
      <c r="I12" s="306">
        <v>7.3</v>
      </c>
      <c r="J12" s="315">
        <v>-4.8</v>
      </c>
    </row>
    <row r="13" spans="1:10" ht="15.75" customHeight="1">
      <c r="A13" s="381" t="s">
        <v>385</v>
      </c>
      <c r="B13" s="306">
        <v>-3.3</v>
      </c>
      <c r="C13" s="306">
        <v>-4.7</v>
      </c>
      <c r="D13" s="306">
        <v>-6.9</v>
      </c>
      <c r="E13" s="306">
        <v>-2.4</v>
      </c>
      <c r="F13" s="306">
        <v>2.8</v>
      </c>
      <c r="G13" s="306">
        <v>2.2</v>
      </c>
      <c r="H13" s="306">
        <v>-2.2</v>
      </c>
      <c r="I13" s="306">
        <v>-1.4</v>
      </c>
      <c r="J13" s="315">
        <v>-0.8</v>
      </c>
    </row>
    <row r="14" spans="1:10" ht="15.75" customHeight="1">
      <c r="A14" s="381" t="s">
        <v>386</v>
      </c>
      <c r="B14" s="306">
        <v>1.8</v>
      </c>
      <c r="C14" s="306">
        <v>9.2</v>
      </c>
      <c r="D14" s="306">
        <v>9.7</v>
      </c>
      <c r="E14" s="306">
        <v>10.6</v>
      </c>
      <c r="F14" s="306">
        <v>13.7</v>
      </c>
      <c r="G14" s="306">
        <v>-17.7</v>
      </c>
      <c r="H14" s="306">
        <v>6.2</v>
      </c>
      <c r="I14" s="306">
        <v>8.8</v>
      </c>
      <c r="J14" s="315">
        <v>-4.1</v>
      </c>
    </row>
    <row r="15" spans="1:10" ht="15.75" customHeight="1">
      <c r="A15" s="382" t="s">
        <v>387</v>
      </c>
      <c r="B15" s="373">
        <v>123</v>
      </c>
      <c r="C15" s="373">
        <v>161.5</v>
      </c>
      <c r="D15" s="373">
        <v>171.4</v>
      </c>
      <c r="E15" s="373">
        <v>180.7</v>
      </c>
      <c r="F15" s="373">
        <v>213.2</v>
      </c>
      <c r="G15" s="373">
        <v>182.5</v>
      </c>
      <c r="H15" s="373">
        <v>114.3</v>
      </c>
      <c r="I15" s="373">
        <v>129.7</v>
      </c>
      <c r="J15" s="377">
        <v>125.5</v>
      </c>
    </row>
    <row r="16" spans="1:10" ht="15.75" customHeight="1">
      <c r="A16" s="436" t="s">
        <v>374</v>
      </c>
      <c r="B16" s="438" t="s">
        <v>388</v>
      </c>
      <c r="C16" s="438"/>
      <c r="D16" s="439"/>
      <c r="E16" s="438" t="s">
        <v>389</v>
      </c>
      <c r="F16" s="438"/>
      <c r="G16" s="439"/>
      <c r="H16" s="438" t="s">
        <v>390</v>
      </c>
      <c r="I16" s="438"/>
      <c r="J16" s="440"/>
    </row>
    <row r="17" spans="1:10" ht="15.75" customHeight="1" thickBot="1">
      <c r="A17" s="437"/>
      <c r="B17" s="304">
        <v>2006</v>
      </c>
      <c r="C17" s="304">
        <v>2007</v>
      </c>
      <c r="D17" s="304">
        <v>2008</v>
      </c>
      <c r="E17" s="304">
        <v>2006</v>
      </c>
      <c r="F17" s="304">
        <v>2007</v>
      </c>
      <c r="G17" s="304">
        <v>2008</v>
      </c>
      <c r="H17" s="304">
        <v>2006</v>
      </c>
      <c r="I17" s="304">
        <v>2007</v>
      </c>
      <c r="J17" s="316">
        <v>2008</v>
      </c>
    </row>
    <row r="18" spans="1:10" ht="15.75" customHeight="1" thickTop="1">
      <c r="A18" s="383" t="s">
        <v>378</v>
      </c>
      <c r="B18" s="306">
        <v>-0.9</v>
      </c>
      <c r="C18" s="306">
        <v>15.6</v>
      </c>
      <c r="D18" s="306">
        <v>-4.7</v>
      </c>
      <c r="E18" s="306">
        <v>2.8</v>
      </c>
      <c r="F18" s="306">
        <v>10</v>
      </c>
      <c r="G18" s="306">
        <v>5.4</v>
      </c>
      <c r="H18" s="306">
        <v>2.9</v>
      </c>
      <c r="I18" s="306">
        <v>-1.5</v>
      </c>
      <c r="J18" s="315">
        <v>9.4</v>
      </c>
    </row>
    <row r="19" spans="1:10" ht="15.75" customHeight="1">
      <c r="A19" s="381" t="s">
        <v>379</v>
      </c>
      <c r="B19" s="306">
        <v>-0.3</v>
      </c>
      <c r="C19" s="306">
        <v>30.6</v>
      </c>
      <c r="D19" s="306">
        <v>-10</v>
      </c>
      <c r="E19" s="306">
        <v>4</v>
      </c>
      <c r="F19" s="306">
        <v>17.2</v>
      </c>
      <c r="G19" s="306">
        <v>4.4</v>
      </c>
      <c r="H19" s="306">
        <v>4.2</v>
      </c>
      <c r="I19" s="306">
        <v>1.9</v>
      </c>
      <c r="J19" s="315">
        <v>12</v>
      </c>
    </row>
    <row r="20" spans="1:10" ht="15.75" customHeight="1">
      <c r="A20" s="381" t="s">
        <v>380</v>
      </c>
      <c r="B20" s="306">
        <v>-1.9</v>
      </c>
      <c r="C20" s="306">
        <v>0.2</v>
      </c>
      <c r="D20" s="306">
        <v>2.2</v>
      </c>
      <c r="E20" s="306">
        <v>1.9</v>
      </c>
      <c r="F20" s="306">
        <v>3.7</v>
      </c>
      <c r="G20" s="306">
        <v>6.9</v>
      </c>
      <c r="H20" s="306">
        <v>1.5</v>
      </c>
      <c r="I20" s="306">
        <v>-6</v>
      </c>
      <c r="J20" s="315">
        <v>6.2</v>
      </c>
    </row>
    <row r="21" spans="1:10" ht="15.75" customHeight="1">
      <c r="A21" s="381" t="s">
        <v>381</v>
      </c>
      <c r="B21" s="306">
        <v>0</v>
      </c>
      <c r="C21" s="306">
        <v>10.8</v>
      </c>
      <c r="D21" s="306">
        <v>3.5</v>
      </c>
      <c r="E21" s="306">
        <v>3.5</v>
      </c>
      <c r="F21" s="306">
        <v>9.6</v>
      </c>
      <c r="G21" s="306">
        <v>11</v>
      </c>
      <c r="H21" s="306">
        <v>1.9</v>
      </c>
      <c r="I21" s="306">
        <v>2.2</v>
      </c>
      <c r="J21" s="315">
        <v>10.3</v>
      </c>
    </row>
    <row r="22" spans="1:10" ht="15.75" customHeight="1">
      <c r="A22" s="381" t="s">
        <v>382</v>
      </c>
      <c r="B22" s="306">
        <v>-3.3</v>
      </c>
      <c r="C22" s="306">
        <v>30.5</v>
      </c>
      <c r="D22" s="306">
        <v>-25.9</v>
      </c>
      <c r="E22" s="306">
        <v>1.4</v>
      </c>
      <c r="F22" s="306">
        <v>10.9</v>
      </c>
      <c r="G22" s="306">
        <v>-5.9</v>
      </c>
      <c r="H22" s="306">
        <v>4.3</v>
      </c>
      <c r="I22" s="306">
        <v>-7.5</v>
      </c>
      <c r="J22" s="315">
        <v>8</v>
      </c>
    </row>
    <row r="23" spans="1:10" ht="15.75" customHeight="1">
      <c r="A23" s="381" t="s">
        <v>383</v>
      </c>
      <c r="B23" s="306">
        <v>12.4</v>
      </c>
      <c r="C23" s="306">
        <v>-7.6</v>
      </c>
      <c r="D23" s="306">
        <v>42.3</v>
      </c>
      <c r="E23" s="306">
        <v>4.4</v>
      </c>
      <c r="F23" s="306">
        <v>-1.1</v>
      </c>
      <c r="G23" s="306">
        <v>-0.4</v>
      </c>
      <c r="H23" s="306">
        <v>-2.7</v>
      </c>
      <c r="I23" s="306">
        <v>6.2</v>
      </c>
      <c r="J23" s="315">
        <v>10.3</v>
      </c>
    </row>
    <row r="24" spans="1:10" ht="15.75" customHeight="1">
      <c r="A24" s="381" t="s">
        <v>384</v>
      </c>
      <c r="B24" s="306">
        <v>0.2</v>
      </c>
      <c r="C24" s="306">
        <v>18.2</v>
      </c>
      <c r="D24" s="306">
        <v>0.4</v>
      </c>
      <c r="E24" s="306">
        <v>3</v>
      </c>
      <c r="F24" s="306">
        <v>10.9</v>
      </c>
      <c r="G24" s="306">
        <v>-8.1</v>
      </c>
      <c r="H24" s="306">
        <v>2.6</v>
      </c>
      <c r="I24" s="306">
        <v>-5.5</v>
      </c>
      <c r="J24" s="315">
        <v>12</v>
      </c>
    </row>
    <row r="25" spans="1:10" ht="15.75" customHeight="1">
      <c r="A25" s="381" t="s">
        <v>385</v>
      </c>
      <c r="B25" s="306">
        <v>-5.7</v>
      </c>
      <c r="C25" s="306">
        <v>-2.2</v>
      </c>
      <c r="D25" s="306">
        <v>-2</v>
      </c>
      <c r="E25" s="306">
        <v>-2.2</v>
      </c>
      <c r="F25" s="306">
        <v>-1.4</v>
      </c>
      <c r="G25" s="306">
        <v>-1.7</v>
      </c>
      <c r="H25" s="306">
        <v>-1.6</v>
      </c>
      <c r="I25" s="306">
        <v>-4.5</v>
      </c>
      <c r="J25" s="315">
        <v>-5.6</v>
      </c>
    </row>
    <row r="26" spans="1:10" ht="15.75" customHeight="1">
      <c r="A26" s="381" t="s">
        <v>386</v>
      </c>
      <c r="B26" s="306">
        <v>6.3</v>
      </c>
      <c r="C26" s="306">
        <v>20.9</v>
      </c>
      <c r="D26" s="306">
        <v>2.4</v>
      </c>
      <c r="E26" s="306">
        <v>5.1</v>
      </c>
      <c r="F26" s="306">
        <v>12.5</v>
      </c>
      <c r="G26" s="306">
        <v>-6.6</v>
      </c>
      <c r="H26" s="306">
        <v>4.3</v>
      </c>
      <c r="I26" s="306">
        <v>-1</v>
      </c>
      <c r="J26" s="315">
        <v>18.6</v>
      </c>
    </row>
    <row r="27" spans="1:10" ht="15.75" customHeight="1" thickBot="1">
      <c r="A27" s="384" t="s">
        <v>387</v>
      </c>
      <c r="B27" s="378">
        <v>152.3</v>
      </c>
      <c r="C27" s="378">
        <v>186.2</v>
      </c>
      <c r="D27" s="378">
        <v>201.8</v>
      </c>
      <c r="E27" s="378">
        <v>119.7</v>
      </c>
      <c r="F27" s="378">
        <v>132.9</v>
      </c>
      <c r="G27" s="378">
        <v>129.6</v>
      </c>
      <c r="H27" s="378">
        <v>160.5</v>
      </c>
      <c r="I27" s="378">
        <v>144.8</v>
      </c>
      <c r="J27" s="379">
        <v>207.2</v>
      </c>
    </row>
    <row r="28" spans="1:10" ht="13.5" customHeight="1">
      <c r="A28" s="372" t="s">
        <v>391</v>
      </c>
      <c r="B28" s="317"/>
      <c r="C28" s="317"/>
      <c r="D28" s="317"/>
      <c r="E28" s="317"/>
      <c r="F28" s="317"/>
      <c r="G28" s="317"/>
      <c r="H28" s="317"/>
      <c r="I28" s="317"/>
      <c r="J28" s="317"/>
    </row>
    <row r="29" spans="1:10" ht="12.75">
      <c r="A29" s="385" t="s">
        <v>108</v>
      </c>
      <c r="B29" s="317"/>
      <c r="C29" s="317"/>
      <c r="D29" s="317"/>
      <c r="E29" s="317"/>
      <c r="F29" s="317"/>
      <c r="G29" s="317"/>
      <c r="H29" s="317"/>
      <c r="I29" s="317"/>
      <c r="J29" s="317"/>
    </row>
    <row r="30" spans="1:10" ht="12.75">
      <c r="A30" s="317"/>
      <c r="B30" s="317"/>
      <c r="C30" s="317"/>
      <c r="D30" s="317"/>
      <c r="E30" s="317"/>
      <c r="F30" s="317"/>
      <c r="G30" s="317"/>
      <c r="H30" s="317"/>
      <c r="I30" s="317"/>
      <c r="J30" s="317"/>
    </row>
    <row r="31" spans="1:10" ht="12.75">
      <c r="A31" s="317"/>
      <c r="B31" s="317"/>
      <c r="C31" s="317"/>
      <c r="D31" s="317"/>
      <c r="E31" s="317"/>
      <c r="F31" s="317"/>
      <c r="G31" s="317"/>
      <c r="H31" s="317"/>
      <c r="I31" s="317"/>
      <c r="J31" s="317"/>
    </row>
    <row r="32" spans="1:10" ht="12.75">
      <c r="A32" s="317"/>
      <c r="B32" s="317"/>
      <c r="C32" s="317"/>
      <c r="D32" s="317"/>
      <c r="E32" s="317"/>
      <c r="F32" s="317"/>
      <c r="G32" s="317"/>
      <c r="H32" s="317"/>
      <c r="I32" s="317"/>
      <c r="J32" s="317"/>
    </row>
    <row r="33" spans="1:10" ht="12.75">
      <c r="A33" s="317"/>
      <c r="B33" s="317"/>
      <c r="C33" s="317"/>
      <c r="D33" s="317"/>
      <c r="E33" s="317"/>
      <c r="F33" s="317"/>
      <c r="G33" s="317"/>
      <c r="H33" s="317"/>
      <c r="I33" s="317"/>
      <c r="J33" s="317"/>
    </row>
    <row r="34" spans="1:10" ht="12.75">
      <c r="A34" s="317"/>
      <c r="B34" s="317"/>
      <c r="C34" s="317"/>
      <c r="D34" s="317"/>
      <c r="E34" s="317"/>
      <c r="F34" s="317"/>
      <c r="G34" s="317"/>
      <c r="H34" s="317"/>
      <c r="I34" s="317"/>
      <c r="J34" s="317"/>
    </row>
    <row r="35" spans="1:10" ht="12.75">
      <c r="A35" s="317"/>
      <c r="B35" s="317"/>
      <c r="C35" s="317"/>
      <c r="D35" s="317"/>
      <c r="E35" s="317"/>
      <c r="F35" s="317"/>
      <c r="G35" s="317"/>
      <c r="H35" s="317"/>
      <c r="I35" s="317"/>
      <c r="J35" s="317"/>
    </row>
    <row r="36" spans="1:10" ht="12.75">
      <c r="A36" s="317"/>
      <c r="B36" s="317"/>
      <c r="C36" s="317"/>
      <c r="D36" s="317"/>
      <c r="E36" s="317"/>
      <c r="F36" s="317"/>
      <c r="G36" s="317"/>
      <c r="H36" s="317"/>
      <c r="I36" s="317"/>
      <c r="J36" s="317"/>
    </row>
    <row r="37" ht="14.25" customHeight="1"/>
  </sheetData>
  <mergeCells count="10">
    <mergeCell ref="A16:A17"/>
    <mergeCell ref="B16:D16"/>
    <mergeCell ref="E16:G16"/>
    <mergeCell ref="H16:J16"/>
    <mergeCell ref="A2:J2"/>
    <mergeCell ref="B4:D4"/>
    <mergeCell ref="E4:G4"/>
    <mergeCell ref="H4:J4"/>
    <mergeCell ref="A4:A5"/>
    <mergeCell ref="H3:J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VUEPP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Chrastinova</dc:creator>
  <cp:keywords/>
  <dc:description/>
  <cp:lastModifiedBy>stanislav.goga</cp:lastModifiedBy>
  <cp:lastPrinted>2009-07-30T12:39:06Z</cp:lastPrinted>
  <dcterms:created xsi:type="dcterms:W3CDTF">2009-05-06T07:47:14Z</dcterms:created>
  <dcterms:modified xsi:type="dcterms:W3CDTF">2009-08-18T12:00:17Z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