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10" windowWidth="12120" windowHeight="6060" tabRatio="601" activeTab="0"/>
  </bookViews>
  <sheets>
    <sheet name="zam.rezortu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<sst xmlns="http://schemas.openxmlformats.org/spreadsheetml/2006/main" count="50" uniqueCount="49">
  <si>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(v tis. Sk)</t>
  </si>
  <si>
    <t>Výdavky na vzdelávanie - skutočnosť za rok 1999</t>
  </si>
  <si>
    <t>Výdavky spolu</t>
  </si>
  <si>
    <t>Mzdové prostriedky celkom</t>
  </si>
  <si>
    <t>Mzdové prostriedky</t>
  </si>
  <si>
    <t>Materiálové výdavky</t>
  </si>
  <si>
    <t>Ostatné výdavky</t>
  </si>
  <si>
    <t>Prevádzkové výdavky</t>
  </si>
  <si>
    <t>Investičné výdavky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</si>
  <si>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</si>
  <si>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</si>
  <si>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</si>
  <si>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</si>
  <si>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</si>
  <si>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</si>
  <si>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</si>
  <si>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</si>
  <si>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</si>
  <si>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A. Rezortu</t>
  </si>
  <si>
    <t>Podiel výdavkov na vzdelávanie  (v %)</t>
  </si>
  <si>
    <t>Ústredné orgány štátnej správy</t>
  </si>
  <si>
    <t>MF SR</t>
  </si>
  <si>
    <t>MO SR</t>
  </si>
  <si>
    <t>MH SR</t>
  </si>
  <si>
    <t>MS SR</t>
  </si>
  <si>
    <t>MZ SR</t>
  </si>
  <si>
    <t>MZV SR</t>
  </si>
  <si>
    <t>MPSVaR SR</t>
  </si>
  <si>
    <t>MV SR</t>
  </si>
  <si>
    <t>MSaPNM SR</t>
  </si>
  <si>
    <t>MDPaT SR</t>
  </si>
  <si>
    <t>MP SR</t>
  </si>
  <si>
    <t>MŽP SR</t>
  </si>
  <si>
    <t>MVaRR SR</t>
  </si>
  <si>
    <t>MŠ SR</t>
  </si>
  <si>
    <t>MK SR</t>
  </si>
  <si>
    <t>ŠÚ SR</t>
  </si>
  <si>
    <t>ÚJD SR</t>
  </si>
  <si>
    <t>ÚGKaK SR</t>
  </si>
  <si>
    <t>PÚ SR</t>
  </si>
  <si>
    <t>ÚNMaS SR</t>
  </si>
  <si>
    <t>ÚV SR</t>
  </si>
  <si>
    <t>ÚPV SR</t>
  </si>
  <si>
    <t>SŠHR SR</t>
  </si>
  <si>
    <t>ÚBP SR</t>
  </si>
  <si>
    <t xml:space="preserve">Spolu </t>
  </si>
  <si>
    <t>tab. č. 1. 1.</t>
  </si>
  <si>
    <t xml:space="preserve">B. Vzdelávacích inštitúcií </t>
  </si>
  <si>
    <t xml:space="preserve">Výdavky ministerstiev a ostatných ústredných orgánov štátnej správy na vzdelávanie zamestnancov rezortov (okrem zamestnancov krajských úradov a okresných úradov) za rok 1999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</si>
</sst>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5" xfId="0" applyNumberFormat="1" applyBorder="1" applyAlignment="1">
      <alignment horizontal="center" vertical="center"/>
    </xf>
    <xf numFmtId="14" fontId="0" fillId="0" borderId="0" xfId="0" applyNumberFormat="1" applyAlignment="1" applyProtection="1">
      <alignment horizontal="left"/>
      <protection locked="0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Continuous" vertical="center" wrapText="1"/>
    </xf>
    <xf numFmtId="3" fontId="0" fillId="0" borderId="9" xfId="0" applyNumberFormat="1" applyBorder="1" applyAlignment="1" applyProtection="1">
      <alignment horizontal="right" vertical="center" wrapText="1"/>
      <protection locked="0"/>
    </xf>
    <xf numFmtId="3" fontId="0" fillId="0" borderId="10" xfId="0" applyNumberFormat="1" applyBorder="1" applyAlignment="1" applyProtection="1">
      <alignment horizontal="right" vertical="center" wrapText="1"/>
      <protection locked="0"/>
    </xf>
    <xf numFmtId="3" fontId="0" fillId="0" borderId="11" xfId="0" applyNumberFormat="1" applyBorder="1" applyAlignment="1" applyProtection="1">
      <alignment horizontal="right" vertical="center" wrapText="1"/>
      <protection locked="0"/>
    </xf>
    <xf numFmtId="3" fontId="0" fillId="0" borderId="9" xfId="0" applyNumberFormat="1" applyBorder="1" applyAlignment="1">
      <alignment horizontal="right" vertical="center" wrapText="1"/>
    </xf>
    <xf numFmtId="10" fontId="0" fillId="0" borderId="9" xfId="19" applyNumberFormat="1" applyBorder="1" applyAlignment="1">
      <alignment horizontal="right" vertical="center" wrapText="1"/>
    </xf>
    <xf numFmtId="3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3" xfId="0" applyNumberFormat="1" applyBorder="1" applyAlignment="1" applyProtection="1">
      <alignment horizontal="right" vertical="center" wrapText="1"/>
      <protection locked="0"/>
    </xf>
    <xf numFmtId="3" fontId="0" fillId="0" borderId="14" xfId="0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>
      <alignment horizontal="right" vertical="center" wrapText="1"/>
    </xf>
    <xf numFmtId="10" fontId="0" fillId="0" borderId="12" xfId="19" applyNumberFormat="1" applyBorder="1" applyAlignment="1">
      <alignment horizontal="right" vertical="center" wrapText="1"/>
    </xf>
    <xf numFmtId="3" fontId="0" fillId="0" borderId="15" xfId="0" applyNumberFormat="1" applyBorder="1" applyAlignment="1" applyProtection="1">
      <alignment horizontal="right" vertical="center" wrapText="1"/>
      <protection locked="0"/>
    </xf>
    <xf numFmtId="3" fontId="0" fillId="0" borderId="16" xfId="0" applyNumberFormat="1" applyBorder="1" applyAlignment="1" applyProtection="1">
      <alignment horizontal="right" vertical="center" wrapText="1"/>
      <protection locked="0"/>
    </xf>
    <xf numFmtId="3" fontId="0" fillId="0" borderId="17" xfId="0" applyNumberFormat="1" applyBorder="1" applyAlignment="1" applyProtection="1">
      <alignment horizontal="right" vertical="center" wrapText="1"/>
      <protection locked="0"/>
    </xf>
    <xf numFmtId="3" fontId="0" fillId="0" borderId="15" xfId="0" applyNumberFormat="1" applyBorder="1" applyAlignment="1">
      <alignment horizontal="right" vertical="center" wrapText="1"/>
    </xf>
    <xf numFmtId="10" fontId="0" fillId="0" borderId="15" xfId="19" applyNumberFormat="1" applyBorder="1" applyAlignment="1">
      <alignment horizontal="right" vertical="center" wrapText="1"/>
    </xf>
    <xf numFmtId="10" fontId="0" fillId="0" borderId="12" xfId="19" applyNumberFormat="1" applyBorder="1" applyAlignment="1">
      <alignment horizontal="right" vertical="center" wrapText="1"/>
    </xf>
    <xf numFmtId="3" fontId="0" fillId="0" borderId="18" xfId="0" applyNumberFormat="1" applyBorder="1" applyAlignment="1" applyProtection="1">
      <alignment horizontal="right" vertical="center" wrapText="1"/>
      <protection locked="0"/>
    </xf>
    <xf numFmtId="3" fontId="0" fillId="0" borderId="19" xfId="0" applyNumberFormat="1" applyBorder="1" applyAlignment="1" applyProtection="1">
      <alignment horizontal="right" vertical="center" wrapText="1"/>
      <protection locked="0"/>
    </xf>
    <xf numFmtId="3" fontId="0" fillId="0" borderId="1" xfId="0" applyNumberFormat="1" applyBorder="1" applyAlignment="1" applyProtection="1">
      <alignment horizontal="right" vertical="center" wrapText="1"/>
      <protection locked="0"/>
    </xf>
    <xf numFmtId="3" fontId="0" fillId="0" borderId="18" xfId="0" applyNumberFormat="1" applyBorder="1" applyAlignment="1">
      <alignment horizontal="right" vertical="center" wrapText="1"/>
    </xf>
    <xf numFmtId="10" fontId="0" fillId="0" borderId="18" xfId="19" applyNumberFormat="1" applyBorder="1" applyAlignment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  <protection locked="0"/>
    </xf>
    <xf numFmtId="10" fontId="2" fillId="0" borderId="20" xfId="0" applyNumberFormat="1" applyFont="1" applyBorder="1" applyAlignment="1">
      <alignment horizontal="right" vertical="center" wrapText="1"/>
    </xf>
    <xf numFmtId="49" fontId="0" fillId="0" borderId="9" xfId="0" applyNumberFormat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2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0" fillId="0" borderId="18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C1">
      <selection activeCell="K13" sqref="K13"/>
    </sheetView>
  </sheetViews>
  <sheetFormatPr defaultColWidth="9.00390625" defaultRowHeight="12.75"/>
  <cols>
    <col min="1" max="1" width="3.875" style="0" customWidth="1"/>
    <col min="2" max="2" width="13.875" style="0" customWidth="1"/>
    <col min="3" max="6" width="11.875" style="0" customWidth="1"/>
    <col min="7" max="7" width="11.75390625" style="0" customWidth="1"/>
    <col min="8" max="9" width="11.875" style="0" customWidth="1"/>
    <col min="10" max="10" width="13.75390625" style="0" customWidth="1"/>
    <col min="11" max="11" width="11.75390625" style="0" customWidth="1"/>
  </cols>
  <sheetData>
    <row r="1" ht="12.75">
      <c r="K1" s="52" t="s">
        <v>46</v>
      </c>
    </row>
    <row r="2" spans="1:11" ht="12.75">
      <c r="A2" s="13"/>
      <c r="B2" s="14"/>
      <c r="C2" s="2"/>
      <c r="D2" s="2"/>
      <c r="E2" s="2"/>
      <c r="F2" s="2"/>
      <c r="G2" s="2"/>
      <c r="H2" s="2"/>
      <c r="I2" s="2"/>
      <c r="J2" s="2"/>
      <c r="K2" s="15"/>
    </row>
    <row r="3" spans="1:11" ht="31.5">
      <c r="A3" s="2"/>
      <c r="B3" s="23" t="s">
        <v>48</v>
      </c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2"/>
      <c r="B4" s="23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2"/>
      <c r="B5" s="23"/>
      <c r="C5" s="2"/>
      <c r="D5" s="2"/>
      <c r="E5" s="2"/>
      <c r="F5" s="2"/>
      <c r="G5" s="2"/>
      <c r="H5" s="2"/>
      <c r="I5" s="2"/>
      <c r="J5" s="2"/>
      <c r="K5" s="15" t="s">
        <v>0</v>
      </c>
    </row>
    <row r="6" spans="1:11" ht="13.5" thickBot="1">
      <c r="A6" s="12"/>
      <c r="B6" s="2"/>
      <c r="C6" s="3"/>
      <c r="D6" s="2"/>
      <c r="E6" s="2"/>
      <c r="F6" s="4"/>
      <c r="G6" s="2"/>
      <c r="H6" s="2"/>
      <c r="I6" s="2"/>
      <c r="J6" s="2"/>
      <c r="K6" s="2"/>
    </row>
    <row r="7" spans="1:11" ht="13.5" thickBot="1">
      <c r="A7" s="12"/>
      <c r="B7" s="54" t="s">
        <v>20</v>
      </c>
      <c r="C7" s="64" t="s">
        <v>1</v>
      </c>
      <c r="D7" s="60"/>
      <c r="E7" s="60"/>
      <c r="F7" s="60"/>
      <c r="G7" s="60"/>
      <c r="H7" s="60"/>
      <c r="I7" s="61"/>
      <c r="J7" s="62" t="s">
        <v>3</v>
      </c>
      <c r="K7" s="54" t="s">
        <v>19</v>
      </c>
    </row>
    <row r="8" spans="1:11" ht="13.5" thickBot="1">
      <c r="A8" s="12"/>
      <c r="B8" s="57"/>
      <c r="C8" s="59" t="s">
        <v>18</v>
      </c>
      <c r="D8" s="60"/>
      <c r="E8" s="61"/>
      <c r="F8" s="5"/>
      <c r="G8" s="5" t="s">
        <v>47</v>
      </c>
      <c r="H8" s="16"/>
      <c r="I8" s="62" t="s">
        <v>2</v>
      </c>
      <c r="J8" s="55"/>
      <c r="K8" s="55"/>
    </row>
    <row r="9" spans="1:11" ht="26.25" thickBot="1">
      <c r="A9" s="12"/>
      <c r="B9" s="58"/>
      <c r="C9" s="7" t="s">
        <v>4</v>
      </c>
      <c r="D9" s="7" t="s">
        <v>5</v>
      </c>
      <c r="E9" s="8" t="s">
        <v>6</v>
      </c>
      <c r="F9" s="7" t="s">
        <v>4</v>
      </c>
      <c r="G9" s="7" t="s">
        <v>7</v>
      </c>
      <c r="H9" s="9" t="s">
        <v>8</v>
      </c>
      <c r="I9" s="63"/>
      <c r="J9" s="56"/>
      <c r="K9" s="56"/>
    </row>
    <row r="10" spans="1:11" ht="14.25" thickBot="1" thickTop="1">
      <c r="A10" s="12"/>
      <c r="B10" s="53"/>
      <c r="C10" s="18" t="s">
        <v>9</v>
      </c>
      <c r="D10" s="18" t="s">
        <v>10</v>
      </c>
      <c r="E10" s="19" t="s">
        <v>11</v>
      </c>
      <c r="F10" s="18" t="s">
        <v>12</v>
      </c>
      <c r="G10" s="18" t="s">
        <v>13</v>
      </c>
      <c r="H10" s="20" t="s">
        <v>14</v>
      </c>
      <c r="I10" s="18" t="s">
        <v>15</v>
      </c>
      <c r="J10" s="18" t="s">
        <v>16</v>
      </c>
      <c r="K10" s="21" t="s">
        <v>17</v>
      </c>
    </row>
    <row r="11" spans="1:11" ht="12.75">
      <c r="A11" s="12"/>
      <c r="B11" s="47" t="s">
        <v>21</v>
      </c>
      <c r="C11" s="24">
        <v>2342</v>
      </c>
      <c r="D11" s="24">
        <v>126</v>
      </c>
      <c r="E11" s="25">
        <v>1769</v>
      </c>
      <c r="F11" s="24">
        <v>6368</v>
      </c>
      <c r="G11" s="24">
        <v>12626</v>
      </c>
      <c r="H11" s="26">
        <v>4526</v>
      </c>
      <c r="I11" s="27">
        <f aca="true" t="shared" si="0" ref="I11:I17">SUM(C11:H11)</f>
        <v>27757</v>
      </c>
      <c r="J11" s="24">
        <v>2013126</v>
      </c>
      <c r="K11" s="28">
        <f aca="true" t="shared" si="1" ref="K11:K35">I11/J11</f>
        <v>0.013788009294996935</v>
      </c>
    </row>
    <row r="12" spans="1:11" ht="12.75">
      <c r="A12" s="12"/>
      <c r="B12" s="48" t="s">
        <v>22</v>
      </c>
      <c r="C12" s="29">
        <v>0</v>
      </c>
      <c r="D12" s="29">
        <v>0</v>
      </c>
      <c r="E12" s="30">
        <v>0</v>
      </c>
      <c r="F12" s="29">
        <f>23551.555+8542.1+6524.297+3091.492+15000</f>
        <v>56709.443999999996</v>
      </c>
      <c r="G12" s="29">
        <f>12982.562+8280.421+3062.145+1633.376+2200</f>
        <v>28158.504</v>
      </c>
      <c r="H12" s="31">
        <v>10000</v>
      </c>
      <c r="I12" s="32">
        <f t="shared" si="0"/>
        <v>94867.948</v>
      </c>
      <c r="J12" s="29">
        <v>4656469</v>
      </c>
      <c r="K12" s="33">
        <f t="shared" si="1"/>
        <v>0.02037336617080453</v>
      </c>
    </row>
    <row r="13" spans="1:11" ht="12.75">
      <c r="A13" s="12"/>
      <c r="B13" s="48" t="s">
        <v>23</v>
      </c>
      <c r="C13" s="34">
        <v>4595</v>
      </c>
      <c r="D13" s="34">
        <v>2450</v>
      </c>
      <c r="E13" s="35">
        <v>1821</v>
      </c>
      <c r="F13" s="34">
        <v>563</v>
      </c>
      <c r="G13" s="34">
        <v>3575</v>
      </c>
      <c r="H13" s="36">
        <v>58</v>
      </c>
      <c r="I13" s="37">
        <f t="shared" si="0"/>
        <v>13062</v>
      </c>
      <c r="J13" s="34">
        <v>228986</v>
      </c>
      <c r="K13" s="38">
        <f t="shared" si="1"/>
        <v>0.05704278864210039</v>
      </c>
    </row>
    <row r="14" spans="1:11" ht="12.75">
      <c r="A14" s="12"/>
      <c r="B14" s="48" t="s">
        <v>24</v>
      </c>
      <c r="C14" s="29">
        <v>0</v>
      </c>
      <c r="D14" s="29">
        <v>0</v>
      </c>
      <c r="E14" s="30">
        <v>1491</v>
      </c>
      <c r="F14" s="29">
        <v>3047</v>
      </c>
      <c r="G14" s="29">
        <v>4259</v>
      </c>
      <c r="H14" s="31">
        <v>538</v>
      </c>
      <c r="I14" s="32">
        <f t="shared" si="0"/>
        <v>9335</v>
      </c>
      <c r="J14" s="29">
        <v>836003</v>
      </c>
      <c r="K14" s="33">
        <f t="shared" si="1"/>
        <v>0.011166227872388019</v>
      </c>
    </row>
    <row r="15" spans="1:11" ht="12.75">
      <c r="A15" s="12"/>
      <c r="B15" s="48" t="s">
        <v>25</v>
      </c>
      <c r="C15" s="29">
        <v>10658</v>
      </c>
      <c r="D15" s="29">
        <v>7980</v>
      </c>
      <c r="E15" s="30">
        <v>19917</v>
      </c>
      <c r="F15" s="29">
        <v>61419</v>
      </c>
      <c r="G15" s="29">
        <f>18237+542</f>
        <v>18779</v>
      </c>
      <c r="H15" s="31">
        <f>8138+642</f>
        <v>8780</v>
      </c>
      <c r="I15" s="32">
        <f t="shared" si="0"/>
        <v>127533</v>
      </c>
      <c r="J15" s="29">
        <v>680957</v>
      </c>
      <c r="K15" s="33">
        <f t="shared" si="1"/>
        <v>0.18728495338178475</v>
      </c>
    </row>
    <row r="16" spans="1:11" ht="12.75">
      <c r="A16" s="12"/>
      <c r="B16" s="48" t="s">
        <v>26</v>
      </c>
      <c r="C16" s="34">
        <v>400</v>
      </c>
      <c r="D16" s="34">
        <v>37</v>
      </c>
      <c r="E16" s="35">
        <v>2149</v>
      </c>
      <c r="F16" s="34">
        <v>0</v>
      </c>
      <c r="G16" s="34">
        <v>0</v>
      </c>
      <c r="H16" s="36">
        <v>0</v>
      </c>
      <c r="I16" s="37">
        <f t="shared" si="0"/>
        <v>2586</v>
      </c>
      <c r="J16" s="34">
        <v>656126</v>
      </c>
      <c r="K16" s="38">
        <f t="shared" si="1"/>
        <v>0.003941316149641989</v>
      </c>
    </row>
    <row r="17" spans="1:11" ht="12.75">
      <c r="A17" s="12"/>
      <c r="B17" s="49" t="s">
        <v>27</v>
      </c>
      <c r="C17" s="29">
        <f>60+2648+50</f>
        <v>2758</v>
      </c>
      <c r="D17" s="29">
        <v>1887</v>
      </c>
      <c r="E17" s="30">
        <f>17+2461+15</f>
        <v>2493</v>
      </c>
      <c r="F17" s="29">
        <v>0</v>
      </c>
      <c r="G17" s="29">
        <v>0</v>
      </c>
      <c r="H17" s="31">
        <v>0</v>
      </c>
      <c r="I17" s="32">
        <f t="shared" si="0"/>
        <v>7138</v>
      </c>
      <c r="J17" s="29">
        <v>100752</v>
      </c>
      <c r="K17" s="33">
        <f t="shared" si="1"/>
        <v>0.07084722883912975</v>
      </c>
    </row>
    <row r="18" spans="1:11" ht="12.75">
      <c r="A18" s="12"/>
      <c r="B18" s="48" t="s">
        <v>28</v>
      </c>
      <c r="C18" s="29">
        <v>875</v>
      </c>
      <c r="D18" s="29">
        <v>594</v>
      </c>
      <c r="E18" s="30">
        <v>831</v>
      </c>
      <c r="F18" s="29">
        <v>310</v>
      </c>
      <c r="G18" s="29">
        <v>170</v>
      </c>
      <c r="H18" s="31">
        <v>127</v>
      </c>
      <c r="I18" s="32">
        <v>2907</v>
      </c>
      <c r="J18" s="29">
        <v>107161</v>
      </c>
      <c r="K18" s="33">
        <f t="shared" si="1"/>
        <v>0.027127406425845223</v>
      </c>
    </row>
    <row r="19" spans="1:11" ht="12.75">
      <c r="A19" s="12"/>
      <c r="B19" s="49" t="s">
        <v>29</v>
      </c>
      <c r="C19" s="34">
        <v>0</v>
      </c>
      <c r="D19" s="34">
        <v>0</v>
      </c>
      <c r="E19" s="35">
        <v>98</v>
      </c>
      <c r="F19" s="34">
        <v>0</v>
      </c>
      <c r="G19" s="34">
        <v>0</v>
      </c>
      <c r="H19" s="36">
        <v>0</v>
      </c>
      <c r="I19" s="37">
        <f aca="true" t="shared" si="2" ref="I19:I34">SUM(C19:H19)</f>
        <v>98</v>
      </c>
      <c r="J19" s="34">
        <v>16898</v>
      </c>
      <c r="K19" s="38">
        <f t="shared" si="1"/>
        <v>0.00579950289975145</v>
      </c>
    </row>
    <row r="20" spans="1:11" ht="12.75">
      <c r="A20" s="12"/>
      <c r="B20" s="48" t="s">
        <v>30</v>
      </c>
      <c r="C20" s="34">
        <v>453.522</v>
      </c>
      <c r="D20" s="34">
        <v>79.398</v>
      </c>
      <c r="E20" s="35">
        <v>3105.49</v>
      </c>
      <c r="F20" s="34">
        <v>0</v>
      </c>
      <c r="G20" s="34">
        <v>0</v>
      </c>
      <c r="H20" s="36">
        <v>0</v>
      </c>
      <c r="I20" s="37">
        <f t="shared" si="2"/>
        <v>3638.41</v>
      </c>
      <c r="J20" s="34">
        <v>657240</v>
      </c>
      <c r="K20" s="38">
        <f t="shared" si="1"/>
        <v>0.005535892520236139</v>
      </c>
    </row>
    <row r="21" spans="1:11" ht="12.75">
      <c r="A21" s="12"/>
      <c r="B21" s="48" t="s">
        <v>31</v>
      </c>
      <c r="C21" s="29">
        <v>0</v>
      </c>
      <c r="D21" s="29">
        <v>0</v>
      </c>
      <c r="E21" s="30">
        <v>0</v>
      </c>
      <c r="F21" s="29">
        <f>5546+2737</f>
        <v>8283</v>
      </c>
      <c r="G21" s="29">
        <f>5489+5921</f>
        <v>11410</v>
      </c>
      <c r="H21" s="31">
        <f>10258+1927</f>
        <v>12185</v>
      </c>
      <c r="I21" s="32">
        <f t="shared" si="2"/>
        <v>31878</v>
      </c>
      <c r="J21" s="29">
        <v>409578</v>
      </c>
      <c r="K21" s="33">
        <f t="shared" si="1"/>
        <v>0.07783132883113839</v>
      </c>
    </row>
    <row r="22" spans="1:11" ht="12.75">
      <c r="A22" s="12"/>
      <c r="B22" s="48" t="s">
        <v>32</v>
      </c>
      <c r="C22" s="29">
        <v>950</v>
      </c>
      <c r="D22" s="29">
        <v>390</v>
      </c>
      <c r="E22" s="30">
        <v>1592</v>
      </c>
      <c r="F22" s="29">
        <v>30</v>
      </c>
      <c r="G22" s="29">
        <v>80</v>
      </c>
      <c r="H22" s="31">
        <v>0</v>
      </c>
      <c r="I22" s="32">
        <f t="shared" si="2"/>
        <v>3042</v>
      </c>
      <c r="J22" s="29">
        <v>197920</v>
      </c>
      <c r="K22" s="33">
        <f t="shared" si="1"/>
        <v>0.015369846402586904</v>
      </c>
    </row>
    <row r="23" spans="1:11" ht="12.75">
      <c r="A23" s="12"/>
      <c r="B23" s="48" t="s">
        <v>33</v>
      </c>
      <c r="C23" s="34">
        <v>0</v>
      </c>
      <c r="D23" s="34">
        <v>0</v>
      </c>
      <c r="E23" s="35">
        <v>0</v>
      </c>
      <c r="F23" s="34">
        <v>571</v>
      </c>
      <c r="G23" s="34">
        <v>719</v>
      </c>
      <c r="H23" s="36">
        <v>68</v>
      </c>
      <c r="I23" s="37">
        <f t="shared" si="2"/>
        <v>1358</v>
      </c>
      <c r="J23" s="34">
        <v>41627</v>
      </c>
      <c r="K23" s="38">
        <f t="shared" si="1"/>
        <v>0.03262305715040719</v>
      </c>
    </row>
    <row r="24" spans="1:11" ht="12.75">
      <c r="A24" s="12"/>
      <c r="B24" s="48" t="s">
        <v>34</v>
      </c>
      <c r="C24" s="34">
        <v>2441</v>
      </c>
      <c r="D24" s="34">
        <v>1312</v>
      </c>
      <c r="E24" s="35">
        <v>14770</v>
      </c>
      <c r="F24" s="34">
        <v>57774</v>
      </c>
      <c r="G24" s="34">
        <v>22520</v>
      </c>
      <c r="H24" s="36">
        <v>4918</v>
      </c>
      <c r="I24" s="37">
        <f t="shared" si="2"/>
        <v>103735</v>
      </c>
      <c r="J24" s="34">
        <v>2798235</v>
      </c>
      <c r="K24" s="38">
        <f t="shared" si="1"/>
        <v>0.03707158262261747</v>
      </c>
    </row>
    <row r="25" spans="1:11" ht="12.75">
      <c r="A25" s="12"/>
      <c r="B25" s="48" t="s">
        <v>35</v>
      </c>
      <c r="C25" s="34">
        <v>60</v>
      </c>
      <c r="D25" s="34">
        <v>9</v>
      </c>
      <c r="E25" s="35">
        <v>892</v>
      </c>
      <c r="F25" s="34">
        <v>0</v>
      </c>
      <c r="G25" s="34">
        <v>0</v>
      </c>
      <c r="H25" s="36">
        <v>0</v>
      </c>
      <c r="I25" s="37">
        <f t="shared" si="2"/>
        <v>961</v>
      </c>
      <c r="J25" s="34">
        <v>48933</v>
      </c>
      <c r="K25" s="38">
        <f t="shared" si="1"/>
        <v>0.019639098358980648</v>
      </c>
    </row>
    <row r="26" spans="1:11" ht="12.75">
      <c r="A26" s="12"/>
      <c r="B26" s="48" t="s">
        <v>41</v>
      </c>
      <c r="C26" s="29">
        <v>499</v>
      </c>
      <c r="D26" s="29">
        <v>0</v>
      </c>
      <c r="E26" s="30">
        <v>186</v>
      </c>
      <c r="F26" s="29">
        <v>0</v>
      </c>
      <c r="G26" s="29">
        <v>0</v>
      </c>
      <c r="H26" s="31">
        <v>0</v>
      </c>
      <c r="I26" s="32">
        <f t="shared" si="2"/>
        <v>685</v>
      </c>
      <c r="J26" s="29">
        <v>91705</v>
      </c>
      <c r="K26" s="39">
        <f t="shared" si="1"/>
        <v>0.007469603620304237</v>
      </c>
    </row>
    <row r="27" spans="1:11" ht="12.75">
      <c r="A27" s="12"/>
      <c r="B27" s="49" t="s">
        <v>38</v>
      </c>
      <c r="C27" s="34">
        <v>0</v>
      </c>
      <c r="D27" s="34">
        <v>0</v>
      </c>
      <c r="E27" s="35">
        <v>614</v>
      </c>
      <c r="F27" s="34">
        <v>0</v>
      </c>
      <c r="G27" s="34">
        <v>0</v>
      </c>
      <c r="H27" s="36">
        <v>0</v>
      </c>
      <c r="I27" s="37">
        <f t="shared" si="2"/>
        <v>614</v>
      </c>
      <c r="J27" s="34">
        <v>62832</v>
      </c>
      <c r="K27" s="38">
        <f t="shared" si="1"/>
        <v>0.009772090654443595</v>
      </c>
    </row>
    <row r="28" spans="1:11" ht="12.75">
      <c r="A28" s="12"/>
      <c r="B28" s="48" t="s">
        <v>36</v>
      </c>
      <c r="C28" s="34">
        <v>2449</v>
      </c>
      <c r="D28" s="34">
        <v>821</v>
      </c>
      <c r="E28" s="35">
        <v>412</v>
      </c>
      <c r="F28" s="34">
        <v>695</v>
      </c>
      <c r="G28" s="34">
        <v>534</v>
      </c>
      <c r="H28" s="36">
        <v>0</v>
      </c>
      <c r="I28" s="37">
        <f t="shared" si="2"/>
        <v>4911</v>
      </c>
      <c r="J28" s="34">
        <v>147848</v>
      </c>
      <c r="K28" s="38">
        <f t="shared" si="1"/>
        <v>0.03321654672366214</v>
      </c>
    </row>
    <row r="29" spans="1:11" ht="12.75">
      <c r="A29" s="12"/>
      <c r="B29" s="48" t="s">
        <v>37</v>
      </c>
      <c r="C29" s="29">
        <v>54.45</v>
      </c>
      <c r="D29" s="29">
        <v>5.4</v>
      </c>
      <c r="E29" s="30">
        <v>0</v>
      </c>
      <c r="F29" s="29">
        <v>0</v>
      </c>
      <c r="G29" s="29">
        <v>0</v>
      </c>
      <c r="H29" s="31">
        <v>0</v>
      </c>
      <c r="I29" s="32">
        <f t="shared" si="2"/>
        <v>59.85</v>
      </c>
      <c r="J29" s="29">
        <v>17824</v>
      </c>
      <c r="K29" s="33">
        <f t="shared" si="1"/>
        <v>0.0033578321364452425</v>
      </c>
    </row>
    <row r="30" spans="1:11" ht="12.75">
      <c r="A30" s="12"/>
      <c r="B30" s="48" t="s">
        <v>39</v>
      </c>
      <c r="C30" s="34">
        <v>0</v>
      </c>
      <c r="D30" s="34">
        <v>0</v>
      </c>
      <c r="E30" s="35">
        <v>104</v>
      </c>
      <c r="F30" s="34">
        <v>0</v>
      </c>
      <c r="G30" s="34">
        <v>0</v>
      </c>
      <c r="H30" s="36">
        <v>0</v>
      </c>
      <c r="I30" s="37">
        <f t="shared" si="2"/>
        <v>104</v>
      </c>
      <c r="J30" s="34">
        <v>12581</v>
      </c>
      <c r="K30" s="38">
        <f t="shared" si="1"/>
        <v>0.008266433510849694</v>
      </c>
    </row>
    <row r="31" spans="1:11" ht="12.75">
      <c r="A31" s="12"/>
      <c r="B31" s="48" t="s">
        <v>40</v>
      </c>
      <c r="C31" s="29">
        <v>328.34</v>
      </c>
      <c r="D31" s="29">
        <v>36.21</v>
      </c>
      <c r="E31" s="30">
        <v>0</v>
      </c>
      <c r="F31" s="29">
        <v>299.495</v>
      </c>
      <c r="G31" s="29">
        <v>15</v>
      </c>
      <c r="H31" s="31">
        <v>0</v>
      </c>
      <c r="I31" s="32">
        <f t="shared" si="2"/>
        <v>679.045</v>
      </c>
      <c r="J31" s="29">
        <v>33588</v>
      </c>
      <c r="K31" s="33">
        <f t="shared" si="1"/>
        <v>0.02021689293795403</v>
      </c>
    </row>
    <row r="32" spans="1:11" ht="12.75">
      <c r="A32" s="12"/>
      <c r="B32" s="48" t="s">
        <v>42</v>
      </c>
      <c r="C32" s="29">
        <v>110</v>
      </c>
      <c r="D32" s="29">
        <v>8</v>
      </c>
      <c r="E32" s="30">
        <v>416</v>
      </c>
      <c r="F32" s="29">
        <v>0</v>
      </c>
      <c r="G32" s="29">
        <v>0</v>
      </c>
      <c r="H32" s="31">
        <v>0</v>
      </c>
      <c r="I32" s="32">
        <f t="shared" si="2"/>
        <v>534</v>
      </c>
      <c r="J32" s="29">
        <v>26005</v>
      </c>
      <c r="K32" s="33">
        <f t="shared" si="1"/>
        <v>0.020534512593731975</v>
      </c>
    </row>
    <row r="33" spans="1:11" ht="12.75">
      <c r="A33" s="12"/>
      <c r="B33" s="48" t="s">
        <v>43</v>
      </c>
      <c r="C33" s="34">
        <v>148</v>
      </c>
      <c r="D33" s="34">
        <v>0</v>
      </c>
      <c r="E33" s="35">
        <v>447</v>
      </c>
      <c r="F33" s="34">
        <v>0</v>
      </c>
      <c r="G33" s="34">
        <v>0</v>
      </c>
      <c r="H33" s="36">
        <v>0</v>
      </c>
      <c r="I33" s="37">
        <f t="shared" si="2"/>
        <v>595</v>
      </c>
      <c r="J33" s="34">
        <v>28232</v>
      </c>
      <c r="K33" s="38">
        <f t="shared" si="1"/>
        <v>0.021075375460470388</v>
      </c>
    </row>
    <row r="34" spans="1:11" ht="13.5" thickBot="1">
      <c r="A34" s="12"/>
      <c r="B34" s="50" t="s">
        <v>44</v>
      </c>
      <c r="C34" s="40">
        <v>550</v>
      </c>
      <c r="D34" s="40">
        <v>106</v>
      </c>
      <c r="E34" s="41">
        <v>610</v>
      </c>
      <c r="F34" s="40">
        <v>0</v>
      </c>
      <c r="G34" s="40">
        <v>0</v>
      </c>
      <c r="H34" s="42">
        <v>0</v>
      </c>
      <c r="I34" s="43">
        <f t="shared" si="2"/>
        <v>1266</v>
      </c>
      <c r="J34" s="40">
        <v>52958</v>
      </c>
      <c r="K34" s="44">
        <f t="shared" si="1"/>
        <v>0.02390573662147362</v>
      </c>
    </row>
    <row r="35" spans="1:11" ht="18" customHeight="1" thickBot="1">
      <c r="A35" s="12"/>
      <c r="B35" s="51" t="s">
        <v>45</v>
      </c>
      <c r="C35" s="45">
        <f>SUM(C11:C34)</f>
        <v>29671.312</v>
      </c>
      <c r="D35" s="45">
        <f aca="true" t="shared" si="3" ref="D35:J35">SUM(D11:D34)</f>
        <v>15841.007999999998</v>
      </c>
      <c r="E35" s="45">
        <f t="shared" si="3"/>
        <v>53717.49</v>
      </c>
      <c r="F35" s="45">
        <f t="shared" si="3"/>
        <v>196068.93899999998</v>
      </c>
      <c r="G35" s="45">
        <f t="shared" si="3"/>
        <v>102845.504</v>
      </c>
      <c r="H35" s="45">
        <f t="shared" si="3"/>
        <v>41200</v>
      </c>
      <c r="I35" s="45">
        <f t="shared" si="3"/>
        <v>439344.2529999999</v>
      </c>
      <c r="J35" s="45">
        <f t="shared" si="3"/>
        <v>13923584</v>
      </c>
      <c r="K35" s="46">
        <f t="shared" si="1"/>
        <v>0.03155396290208038</v>
      </c>
    </row>
    <row r="36" spans="1:11" ht="12.75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6"/>
    </row>
    <row r="37" spans="1:11" ht="12.75">
      <c r="A37" s="12"/>
      <c r="B37" s="1"/>
      <c r="C37" s="1"/>
      <c r="D37" s="1"/>
      <c r="E37" s="1"/>
      <c r="F37" s="22"/>
      <c r="G37" s="1"/>
      <c r="H37" s="1"/>
      <c r="I37" s="1"/>
      <c r="J37" s="1"/>
      <c r="K37" s="11"/>
    </row>
    <row r="38" spans="1:11" ht="12.75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2.7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2.75">
      <c r="B41" s="1"/>
      <c r="C41" s="17"/>
      <c r="D41" s="1"/>
      <c r="E41" s="1"/>
      <c r="F41" s="1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6">
    <mergeCell ref="K7:K9"/>
    <mergeCell ref="B7:B9"/>
    <mergeCell ref="C8:E8"/>
    <mergeCell ref="I8:I9"/>
    <mergeCell ref="J7:J9"/>
    <mergeCell ref="C7:I7"/>
  </mergeCells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Kopecka Tatiana</cp:lastModifiedBy>
  <cp:lastPrinted>2001-04-27T11:45:49Z</cp:lastPrinted>
  <dcterms:created xsi:type="dcterms:W3CDTF">2001-03-30T07:57:15Z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