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0" windowWidth="7830" windowHeight="7320" activeTab="0"/>
  </bookViews>
  <sheets>
    <sheet name="UCENIE" sheetId="1" r:id="rId1"/>
  </sheets>
  <definedNames>
    <definedName name="_xlnm.Print_Area" localSheetId="0">'UCENIE'!$B$2:$T$56</definedName>
  </definedNames>
  <calcPr fullCalcOnLoad="1"/>
</workbook>
</file>

<file path=xl/sharedStrings.xml><?xml version="1.0" encoding="utf-8"?>
<sst xmlns="http://schemas.openxmlformats.org/spreadsheetml/2006/main" count="62" uniqueCount="34">
  <si>
    <t>%</t>
  </si>
  <si>
    <t>mil.Sk</t>
  </si>
  <si>
    <t>0 - Potraviny a živé zvieratá</t>
  </si>
  <si>
    <t>1 - Nápoje a tabak</t>
  </si>
  <si>
    <t>3 - Nerastné palivá, mazivá a príbuzné materiály</t>
  </si>
  <si>
    <t>7 - Stroje a prepravné zariadenia</t>
  </si>
  <si>
    <t>5 - Chemikálie a príbuzné materiály</t>
  </si>
  <si>
    <t>Komoditná štruktúra zahraničného obchodu Slovenskej republiky</t>
  </si>
  <si>
    <t>za január až december 2000 a 1999</t>
  </si>
  <si>
    <t>Nomenklatúra</t>
  </si>
  <si>
    <t>SITC</t>
  </si>
  <si>
    <t>v mil.Sk FOB</t>
  </si>
  <si>
    <t>Zahraničný obchod SR</t>
  </si>
  <si>
    <t>v tom s Českou republikou</t>
  </si>
  <si>
    <t>s ostatnými krajinami</t>
  </si>
  <si>
    <t>jan.-december 2000</t>
  </si>
  <si>
    <t>jan.-december 1999</t>
  </si>
  <si>
    <t>2000-1999</t>
  </si>
  <si>
    <t>00/99</t>
  </si>
  <si>
    <t>rozdiel</t>
  </si>
  <si>
    <t>index</t>
  </si>
  <si>
    <t>Vývoz SR v FCO</t>
  </si>
  <si>
    <t>vývoz spolu</t>
  </si>
  <si>
    <t>Dovoz SR v OP</t>
  </si>
  <si>
    <t>dovoz spolu</t>
  </si>
  <si>
    <t>Nomenklatúra SITC:</t>
  </si>
  <si>
    <t>Mesačné zostavy za rok 2000 (ŠÚ SR)</t>
  </si>
  <si>
    <t>Definitívne údaje za rok 1999 (ŠÚ SR)</t>
  </si>
  <si>
    <t>2 - Surové materiály nepožívateľné s výnimkou palív</t>
  </si>
  <si>
    <t>4 - Živočíšne a rastlinné oleje, tuky a vosky</t>
  </si>
  <si>
    <t>6 - Trhové výrobky triedené hlavne podľa druhu materiálu</t>
  </si>
  <si>
    <t>8 - Rôzne priemyslové výrobky</t>
  </si>
  <si>
    <t>9 - Komodity a predmety obchodu inde nezatriedené</t>
  </si>
  <si>
    <t>Príloha č. 4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</si>
</sst>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&quot; Kč&quot;_);\(#,##0.00&quot; Kč&quot;\)"/>
    <numFmt numFmtId="165" formatCode="General_)"/>
    <numFmt numFmtId="166" formatCode="#,##0.0&quot; Kč&quot;_);\(#,##0.0&quot; Kč&quot;\)"/>
    <numFmt numFmtId="167" formatCode="dd\-mmm\-yy_)"/>
    <numFmt numFmtId="168" formatCode="#,##0.0"/>
    <numFmt numFmtId="169" formatCode="0.0%"/>
    <numFmt numFmtId="170" formatCode="#,##0.000"/>
    <numFmt numFmtId="171" formatCode="#,##0.000\ _S_k;[Red]\-#,##0.000\ _S_k"/>
    <numFmt numFmtId="172" formatCode="#,##0.0\ _S_k;[Red]\-#,##0.0\ _S_k"/>
  </numFmts>
  <fonts count="12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n"/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3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9">
    <xf numFmtId="3" fontId="0" fillId="0" borderId="1" xfId="0" applyAlignment="1">
      <alignment horizontal="right"/>
    </xf>
    <xf numFmtId="3" fontId="0" fillId="0" borderId="0" xfId="0" applyBorder="1" applyAlignment="1">
      <alignment horizontal="right"/>
    </xf>
    <xf numFmtId="3" fontId="0" fillId="0" borderId="0" xfId="0" applyFont="1" applyBorder="1" applyAlignment="1">
      <alignment horizontal="right"/>
    </xf>
    <xf numFmtId="3" fontId="5" fillId="0" borderId="0" xfId="0" applyFont="1" applyBorder="1" applyAlignment="1">
      <alignment horizontal="centerContinuous" wrapText="1"/>
    </xf>
    <xf numFmtId="3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3" fontId="0" fillId="0" borderId="2" xfId="0" applyFont="1" applyBorder="1" applyAlignment="1">
      <alignment horizontal="right"/>
    </xf>
    <xf numFmtId="3" fontId="0" fillId="0" borderId="2" xfId="0" applyFont="1" applyBorder="1" applyAlignment="1">
      <alignment/>
    </xf>
    <xf numFmtId="3" fontId="6" fillId="0" borderId="0" xfId="0" applyFont="1" applyBorder="1" applyAlignment="1">
      <alignment horizontal="left"/>
    </xf>
    <xf numFmtId="3" fontId="0" fillId="0" borderId="0" xfId="0" applyFont="1" applyBorder="1" applyAlignment="1">
      <alignment horizontal="left"/>
    </xf>
    <xf numFmtId="3" fontId="6" fillId="0" borderId="0" xfId="0" applyFont="1" applyBorder="1" applyAlignment="1">
      <alignment/>
    </xf>
    <xf numFmtId="3" fontId="7" fillId="0" borderId="0" xfId="0" applyFont="1" applyBorder="1" applyAlignment="1">
      <alignment horizontal="centerContinuous" wrapText="1"/>
    </xf>
    <xf numFmtId="3" fontId="8" fillId="0" borderId="0" xfId="0" applyFont="1" applyBorder="1" applyAlignment="1">
      <alignment horizontal="centerContinuous" wrapText="1"/>
    </xf>
    <xf numFmtId="3" fontId="9" fillId="0" borderId="3" xfId="0" applyFont="1" applyBorder="1" applyAlignment="1">
      <alignment horizontal="center"/>
    </xf>
    <xf numFmtId="3" fontId="9" fillId="0" borderId="3" xfId="0" applyFont="1" applyBorder="1" applyAlignment="1">
      <alignment horizontal="right"/>
    </xf>
    <xf numFmtId="3" fontId="9" fillId="0" borderId="0" xfId="0" applyFont="1" applyBorder="1" applyAlignment="1">
      <alignment horizontal="right"/>
    </xf>
    <xf numFmtId="3" fontId="9" fillId="0" borderId="4" xfId="0" applyFont="1" applyBorder="1" applyAlignment="1">
      <alignment horizontal="right"/>
    </xf>
    <xf numFmtId="3" fontId="8" fillId="0" borderId="5" xfId="0" applyFont="1" applyBorder="1" applyAlignment="1">
      <alignment horizontal="centerContinuous" wrapText="1"/>
    </xf>
    <xf numFmtId="3" fontId="9" fillId="0" borderId="6" xfId="0" applyFont="1" applyBorder="1" applyAlignment="1">
      <alignment horizontal="centerContinuous" wrapText="1"/>
    </xf>
    <xf numFmtId="3" fontId="9" fillId="0" borderId="7" xfId="0" applyFont="1" applyBorder="1" applyAlignment="1">
      <alignment horizontal="centerContinuous" wrapText="1"/>
    </xf>
    <xf numFmtId="3" fontId="9" fillId="0" borderId="8" xfId="0" applyFont="1" applyBorder="1" applyAlignment="1">
      <alignment horizontal="centerContinuous" wrapText="1"/>
    </xf>
    <xf numFmtId="3" fontId="8" fillId="0" borderId="9" xfId="0" applyFont="1" applyBorder="1" applyAlignment="1">
      <alignment horizontal="centerContinuous" wrapText="1"/>
    </xf>
    <xf numFmtId="3" fontId="9" fillId="0" borderId="6" xfId="0" applyFont="1" applyBorder="1" applyAlignment="1">
      <alignment horizontal="centerContinuous" vertical="center" wrapText="1"/>
    </xf>
    <xf numFmtId="3" fontId="9" fillId="0" borderId="10" xfId="0" applyFont="1" applyBorder="1" applyAlignment="1">
      <alignment horizontal="centerContinuous" wrapText="1"/>
    </xf>
    <xf numFmtId="3" fontId="9" fillId="0" borderId="11" xfId="0" applyFont="1" applyBorder="1" applyAlignment="1">
      <alignment horizontal="centerContinuous" wrapText="1"/>
    </xf>
    <xf numFmtId="3" fontId="9" fillId="0" borderId="12" xfId="0" applyFont="1" applyBorder="1" applyAlignment="1">
      <alignment horizontal="centerContinuous" wrapText="1"/>
    </xf>
    <xf numFmtId="3" fontId="8" fillId="0" borderId="3" xfId="0" applyFont="1" applyBorder="1" applyAlignment="1">
      <alignment horizontal="center"/>
    </xf>
    <xf numFmtId="3" fontId="9" fillId="0" borderId="3" xfId="0" applyFont="1" applyBorder="1" applyAlignment="1">
      <alignment horizontal="centerContinuous" wrapText="1"/>
    </xf>
    <xf numFmtId="3" fontId="9" fillId="0" borderId="0" xfId="0" applyFont="1" applyBorder="1" applyAlignment="1">
      <alignment horizontal="centerContinuous" wrapText="1"/>
    </xf>
    <xf numFmtId="168" fontId="9" fillId="0" borderId="13" xfId="0" applyNumberFormat="1" applyFont="1" applyBorder="1" applyAlignment="1">
      <alignment horizontal="centerContinuous" wrapText="1"/>
    </xf>
    <xf numFmtId="3" fontId="9" fillId="0" borderId="14" xfId="0" applyNumberFormat="1" applyFont="1" applyBorder="1" applyAlignment="1">
      <alignment horizontal="center" wrapText="1"/>
    </xf>
    <xf numFmtId="3" fontId="9" fillId="0" borderId="14" xfId="0" applyFont="1" applyBorder="1" applyAlignment="1">
      <alignment horizontal="centerContinuous" wrapText="1"/>
    </xf>
    <xf numFmtId="3" fontId="9" fillId="0" borderId="13" xfId="0" applyFont="1" applyBorder="1" applyAlignment="1">
      <alignment horizontal="centerContinuous" wrapText="1"/>
    </xf>
    <xf numFmtId="3" fontId="9" fillId="0" borderId="14" xfId="0" applyFont="1" applyBorder="1" applyAlignment="1">
      <alignment horizontal="center" wrapText="1"/>
    </xf>
    <xf numFmtId="3" fontId="9" fillId="0" borderId="15" xfId="0" applyFont="1" applyBorder="1" applyAlignment="1">
      <alignment horizontal="center" wrapText="1"/>
    </xf>
    <xf numFmtId="3" fontId="9" fillId="0" borderId="4" xfId="0" applyFont="1" applyBorder="1" applyAlignment="1">
      <alignment horizontal="centerContinuous" wrapText="1"/>
    </xf>
    <xf numFmtId="3" fontId="9" fillId="0" borderId="0" xfId="0" applyFont="1" applyBorder="1" applyAlignment="1">
      <alignment horizontal="center"/>
    </xf>
    <xf numFmtId="3" fontId="9" fillId="0" borderId="1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Font="1" applyBorder="1" applyAlignment="1">
      <alignment horizontal="center"/>
    </xf>
    <xf numFmtId="3" fontId="9" fillId="0" borderId="16" xfId="0" applyFont="1" applyBorder="1" applyAlignment="1">
      <alignment horizontal="center"/>
    </xf>
    <xf numFmtId="3" fontId="9" fillId="0" borderId="4" xfId="0" applyFont="1" applyBorder="1" applyAlignment="1">
      <alignment horizontal="center"/>
    </xf>
    <xf numFmtId="3" fontId="9" fillId="0" borderId="17" xfId="0" applyFont="1" applyBorder="1" applyAlignment="1">
      <alignment horizontal="center"/>
    </xf>
    <xf numFmtId="3" fontId="9" fillId="0" borderId="17" xfId="0" applyFont="1" applyBorder="1" applyAlignment="1">
      <alignment horizontal="right"/>
    </xf>
    <xf numFmtId="3" fontId="9" fillId="0" borderId="2" xfId="0" applyFont="1" applyBorder="1" applyAlignment="1">
      <alignment horizontal="right"/>
    </xf>
    <xf numFmtId="3" fontId="9" fillId="0" borderId="18" xfId="0" applyFont="1" applyBorder="1" applyAlignment="1">
      <alignment horizontal="right"/>
    </xf>
    <xf numFmtId="3" fontId="9" fillId="0" borderId="19" xfId="0" applyNumberFormat="1" applyFont="1" applyBorder="1" applyAlignment="1">
      <alignment horizontal="center"/>
    </xf>
    <xf numFmtId="3" fontId="9" fillId="0" borderId="19" xfId="0" applyFont="1" applyBorder="1" applyAlignment="1">
      <alignment horizontal="center"/>
    </xf>
    <xf numFmtId="3" fontId="9" fillId="0" borderId="20" xfId="0" applyFont="1" applyBorder="1" applyAlignment="1">
      <alignment horizontal="center"/>
    </xf>
    <xf numFmtId="3" fontId="9" fillId="0" borderId="21" xfId="0" applyFont="1" applyBorder="1" applyAlignment="1">
      <alignment horizontal="center"/>
    </xf>
    <xf numFmtId="3" fontId="10" fillId="0" borderId="3" xfId="0" applyFont="1" applyBorder="1" applyAlignment="1">
      <alignment horizontal="right"/>
    </xf>
    <xf numFmtId="3" fontId="10" fillId="0" borderId="0" xfId="0" applyFont="1" applyBorder="1" applyAlignment="1">
      <alignment horizontal="right"/>
    </xf>
    <xf numFmtId="3" fontId="10" fillId="0" borderId="13" xfId="0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4" xfId="0" applyFont="1" applyBorder="1" applyAlignment="1">
      <alignment horizontal="right"/>
    </xf>
    <xf numFmtId="3" fontId="10" fillId="0" borderId="16" xfId="0" applyFont="1" applyBorder="1" applyAlignment="1">
      <alignment horizontal="right"/>
    </xf>
    <xf numFmtId="3" fontId="10" fillId="0" borderId="4" xfId="0" applyFont="1" applyBorder="1" applyAlignment="1">
      <alignment horizontal="right"/>
    </xf>
    <xf numFmtId="3" fontId="11" fillId="0" borderId="3" xfId="0" applyFont="1" applyBorder="1" applyAlignment="1">
      <alignment horizontal="center"/>
    </xf>
    <xf numFmtId="38" fontId="9" fillId="0" borderId="3" xfId="16" applyFont="1" applyBorder="1" applyAlignment="1">
      <alignment horizontal="center"/>
    </xf>
    <xf numFmtId="3" fontId="10" fillId="0" borderId="3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69" fontId="9" fillId="0" borderId="14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69" fontId="9" fillId="0" borderId="4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169" fontId="10" fillId="0" borderId="2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169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169" fontId="9" fillId="0" borderId="24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3" fontId="10" fillId="0" borderId="17" xfId="0" applyFont="1" applyBorder="1" applyAlignment="1">
      <alignment horizontal="right"/>
    </xf>
    <xf numFmtId="3" fontId="10" fillId="0" borderId="18" xfId="0" applyFont="1" applyBorder="1" applyAlignment="1">
      <alignment horizontal="right"/>
    </xf>
    <xf numFmtId="3" fontId="10" fillId="0" borderId="2" xfId="0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19" xfId="0" applyFont="1" applyBorder="1" applyAlignment="1">
      <alignment horizontal="right"/>
    </xf>
    <xf numFmtId="169" fontId="10" fillId="0" borderId="19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169" fontId="10" fillId="0" borderId="24" xfId="0" applyNumberFormat="1" applyFont="1" applyBorder="1" applyAlignment="1">
      <alignment horizontal="right"/>
    </xf>
    <xf numFmtId="3" fontId="10" fillId="0" borderId="0" xfId="0" applyFont="1" applyBorder="1" applyAlignment="1">
      <alignment/>
    </xf>
    <xf numFmtId="3" fontId="11" fillId="0" borderId="0" xfId="0" applyFont="1" applyBorder="1" applyAlignment="1">
      <alignment/>
    </xf>
    <xf numFmtId="3" fontId="10" fillId="0" borderId="0" xfId="0" applyFont="1" applyBorder="1" applyAlignment="1">
      <alignment horizontal="left"/>
    </xf>
    <xf numFmtId="3" fontId="9" fillId="0" borderId="0" xfId="0" applyFont="1" applyBorder="1" applyAlignment="1">
      <alignment horizontal="left"/>
    </xf>
    <xf numFmtId="3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56"/>
  <sheetViews>
    <sheetView tabSelected="1" workbookViewId="0" topLeftCell="A46">
      <selection activeCell="B62" sqref="B62"/>
    </sheetView>
  </sheetViews>
  <sheetFormatPr defaultColWidth="9.88671875" defaultRowHeight="15"/>
  <cols>
    <col min="1" max="1" width="11.88671875" style="1" customWidth="1"/>
    <col min="2" max="2" width="17.88671875" style="1" customWidth="1"/>
    <col min="3" max="20" width="9.88671875" style="1" customWidth="1"/>
    <col min="21" max="21" width="8.88671875" style="1" customWidth="1"/>
    <col min="22" max="22" width="9.88671875" style="1" customWidth="1"/>
    <col min="23" max="23" width="38.88671875" style="1" customWidth="1"/>
    <col min="24" max="16384" width="9.88671875" style="1" customWidth="1"/>
  </cols>
  <sheetData>
    <row r="2" spans="1:2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33</v>
      </c>
      <c r="T2" s="2"/>
      <c r="U2" s="2"/>
    </row>
    <row r="3" spans="1:21" ht="19.5" customHeight="1">
      <c r="A3" s="2"/>
      <c r="B3" s="11" t="s">
        <v>7</v>
      </c>
      <c r="C3" s="3"/>
      <c r="D3" s="3"/>
      <c r="E3" s="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/>
      <c r="T3" s="3"/>
      <c r="U3" s="2"/>
    </row>
    <row r="4" spans="1:21" ht="19.5" customHeight="1">
      <c r="A4" s="2"/>
      <c r="B4" s="11" t="s">
        <v>8</v>
      </c>
      <c r="C4" s="3"/>
      <c r="D4" s="3"/>
      <c r="E4" s="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"/>
      <c r="T4" s="3"/>
      <c r="U4" s="2"/>
    </row>
    <row r="5" spans="1:21" ht="15.75" customHeight="1">
      <c r="A5" s="2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  <c r="R5" s="2"/>
      <c r="S5" s="8" t="s">
        <v>11</v>
      </c>
      <c r="T5" s="2"/>
      <c r="U5" s="2"/>
    </row>
    <row r="6" spans="1:21" ht="15.75" customHeight="1" thickBot="1">
      <c r="A6" s="2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"/>
    </row>
    <row r="7" spans="1:21" ht="15.75" customHeight="1" thickTop="1">
      <c r="A7" s="5"/>
      <c r="B7" s="13"/>
      <c r="C7" s="14"/>
      <c r="D7" s="15"/>
      <c r="E7" s="15"/>
      <c r="F7" s="15"/>
      <c r="G7" s="15"/>
      <c r="H7" s="15"/>
      <c r="I7" s="14"/>
      <c r="J7" s="15"/>
      <c r="K7" s="15"/>
      <c r="L7" s="15"/>
      <c r="M7" s="15"/>
      <c r="N7" s="15"/>
      <c r="O7" s="14"/>
      <c r="P7" s="15"/>
      <c r="Q7" s="15"/>
      <c r="R7" s="15"/>
      <c r="S7" s="15"/>
      <c r="T7" s="16"/>
      <c r="U7" s="2"/>
    </row>
    <row r="8" spans="1:21" ht="20.25">
      <c r="A8" s="5"/>
      <c r="B8" s="13" t="s">
        <v>9</v>
      </c>
      <c r="C8" s="17" t="s">
        <v>12</v>
      </c>
      <c r="D8" s="18"/>
      <c r="E8" s="18"/>
      <c r="F8" s="18"/>
      <c r="G8" s="19"/>
      <c r="H8" s="19"/>
      <c r="I8" s="17" t="s">
        <v>13</v>
      </c>
      <c r="J8" s="18"/>
      <c r="K8" s="18"/>
      <c r="L8" s="18"/>
      <c r="M8" s="20"/>
      <c r="N8" s="20"/>
      <c r="O8" s="21" t="s">
        <v>14</v>
      </c>
      <c r="P8" s="22"/>
      <c r="Q8" s="18"/>
      <c r="R8" s="23"/>
      <c r="S8" s="24"/>
      <c r="T8" s="25"/>
      <c r="U8" s="2"/>
    </row>
    <row r="9" spans="1:21" ht="21.75" customHeight="1">
      <c r="A9" s="2"/>
      <c r="B9" s="26" t="s">
        <v>10</v>
      </c>
      <c r="C9" s="27" t="s">
        <v>15</v>
      </c>
      <c r="D9" s="28"/>
      <c r="E9" s="29" t="s">
        <v>16</v>
      </c>
      <c r="F9" s="28"/>
      <c r="G9" s="30" t="s">
        <v>17</v>
      </c>
      <c r="H9" s="31" t="s">
        <v>18</v>
      </c>
      <c r="I9" s="27" t="s">
        <v>15</v>
      </c>
      <c r="J9" s="28"/>
      <c r="K9" s="32" t="s">
        <v>16</v>
      </c>
      <c r="L9" s="28"/>
      <c r="M9" s="33" t="s">
        <v>17</v>
      </c>
      <c r="N9" s="31" t="s">
        <v>18</v>
      </c>
      <c r="O9" s="27" t="s">
        <v>15</v>
      </c>
      <c r="P9" s="28"/>
      <c r="Q9" s="32" t="s">
        <v>16</v>
      </c>
      <c r="R9" s="28"/>
      <c r="S9" s="34" t="s">
        <v>17</v>
      </c>
      <c r="T9" s="35" t="s">
        <v>18</v>
      </c>
      <c r="U9" s="2"/>
    </row>
    <row r="10" spans="1:21" ht="21.75" customHeight="1">
      <c r="A10" s="2"/>
      <c r="B10" s="13"/>
      <c r="C10" s="13" t="s">
        <v>1</v>
      </c>
      <c r="D10" s="36" t="s">
        <v>0</v>
      </c>
      <c r="E10" s="37" t="s">
        <v>1</v>
      </c>
      <c r="F10" s="36" t="s">
        <v>0</v>
      </c>
      <c r="G10" s="38" t="s">
        <v>19</v>
      </c>
      <c r="H10" s="39" t="s">
        <v>20</v>
      </c>
      <c r="I10" s="13" t="s">
        <v>1</v>
      </c>
      <c r="J10" s="36" t="s">
        <v>0</v>
      </c>
      <c r="K10" s="37" t="s">
        <v>1</v>
      </c>
      <c r="L10" s="36" t="s">
        <v>0</v>
      </c>
      <c r="M10" s="39" t="s">
        <v>19</v>
      </c>
      <c r="N10" s="39" t="s">
        <v>20</v>
      </c>
      <c r="O10" s="13" t="s">
        <v>1</v>
      </c>
      <c r="P10" s="36" t="s">
        <v>0</v>
      </c>
      <c r="Q10" s="37" t="s">
        <v>1</v>
      </c>
      <c r="R10" s="36" t="s">
        <v>0</v>
      </c>
      <c r="S10" s="40" t="s">
        <v>19</v>
      </c>
      <c r="T10" s="41" t="s">
        <v>20</v>
      </c>
      <c r="U10" s="2"/>
    </row>
    <row r="11" spans="1:21" ht="18" customHeight="1" thickBot="1">
      <c r="A11" s="2"/>
      <c r="B11" s="42"/>
      <c r="C11" s="43"/>
      <c r="D11" s="44"/>
      <c r="E11" s="45"/>
      <c r="F11" s="44"/>
      <c r="G11" s="46" t="s">
        <v>1</v>
      </c>
      <c r="H11" s="47" t="s">
        <v>0</v>
      </c>
      <c r="I11" s="43"/>
      <c r="J11" s="44"/>
      <c r="K11" s="45"/>
      <c r="L11" s="44"/>
      <c r="M11" s="47" t="s">
        <v>1</v>
      </c>
      <c r="N11" s="47" t="s">
        <v>0</v>
      </c>
      <c r="O11" s="43"/>
      <c r="P11" s="44"/>
      <c r="Q11" s="45"/>
      <c r="R11" s="44"/>
      <c r="S11" s="48" t="s">
        <v>1</v>
      </c>
      <c r="T11" s="49" t="s">
        <v>0</v>
      </c>
      <c r="U11" s="2"/>
    </row>
    <row r="12" spans="1:21" ht="18" customHeight="1" thickTop="1">
      <c r="A12" s="2"/>
      <c r="B12" s="13"/>
      <c r="C12" s="50"/>
      <c r="D12" s="51"/>
      <c r="E12" s="52"/>
      <c r="F12" s="51"/>
      <c r="G12" s="53"/>
      <c r="H12" s="54"/>
      <c r="I12" s="50"/>
      <c r="J12" s="51"/>
      <c r="K12" s="52"/>
      <c r="L12" s="51"/>
      <c r="M12" s="54"/>
      <c r="N12" s="54"/>
      <c r="O12" s="50"/>
      <c r="P12" s="51"/>
      <c r="Q12" s="52"/>
      <c r="R12" s="51"/>
      <c r="S12" s="55"/>
      <c r="T12" s="56"/>
      <c r="U12" s="2"/>
    </row>
    <row r="13" spans="1:21" ht="15.75" customHeight="1">
      <c r="A13" s="2"/>
      <c r="B13" s="57" t="s">
        <v>21</v>
      </c>
      <c r="C13" s="50"/>
      <c r="D13" s="51"/>
      <c r="E13" s="52"/>
      <c r="F13" s="51"/>
      <c r="G13" s="53"/>
      <c r="H13" s="54"/>
      <c r="I13" s="50"/>
      <c r="J13" s="51"/>
      <c r="K13" s="52"/>
      <c r="L13" s="51"/>
      <c r="M13" s="54"/>
      <c r="N13" s="54"/>
      <c r="O13" s="50"/>
      <c r="P13" s="51"/>
      <c r="Q13" s="52"/>
      <c r="R13" s="51"/>
      <c r="S13" s="55"/>
      <c r="T13" s="56"/>
      <c r="U13" s="2"/>
    </row>
    <row r="14" spans="1:21" ht="15.75" customHeight="1">
      <c r="A14" s="2"/>
      <c r="B14" s="58">
        <v>0</v>
      </c>
      <c r="C14" s="59">
        <v>13865</v>
      </c>
      <c r="D14" s="60">
        <f>+C14/C25</f>
        <v>0.0252839313458747</v>
      </c>
      <c r="E14" s="61">
        <v>12849</v>
      </c>
      <c r="F14" s="60">
        <f>+E14/E25</f>
        <v>0.030329424427826875</v>
      </c>
      <c r="G14" s="62">
        <f aca="true" t="shared" si="0" ref="G14:G23">+C14-E14</f>
        <v>1016</v>
      </c>
      <c r="H14" s="63">
        <f aca="true" t="shared" si="1" ref="H14:H23">+C14/E14</f>
        <v>1.0790723013464083</v>
      </c>
      <c r="I14" s="59">
        <v>5208</v>
      </c>
      <c r="J14" s="60">
        <f>+I14/I25</f>
        <v>0.054615812158520086</v>
      </c>
      <c r="K14" s="61">
        <v>4823</v>
      </c>
      <c r="L14" s="60">
        <f>+K14/K25</f>
        <v>0.06303421596047783</v>
      </c>
      <c r="M14" s="62">
        <f aca="true" t="shared" si="2" ref="M14:M23">+I14-K14</f>
        <v>385</v>
      </c>
      <c r="N14" s="63">
        <f aca="true" t="shared" si="3" ref="N14:N23">+I14/K14</f>
        <v>1.0798258345428158</v>
      </c>
      <c r="O14" s="59">
        <f aca="true" t="shared" si="4" ref="O14:O23">+C14-I14</f>
        <v>8657</v>
      </c>
      <c r="P14" s="60">
        <f>+O14/O25</f>
        <v>0.019109742503007628</v>
      </c>
      <c r="Q14" s="61">
        <f aca="true" t="shared" si="5" ref="Q14:Q23">+E14-K14</f>
        <v>8026</v>
      </c>
      <c r="R14" s="60">
        <f>+Q14/Q25</f>
        <v>0.023120754521308774</v>
      </c>
      <c r="S14" s="64">
        <f aca="true" t="shared" si="6" ref="S14:S23">+O14-Q14</f>
        <v>631</v>
      </c>
      <c r="T14" s="65">
        <f aca="true" t="shared" si="7" ref="T14:T23">+O14/Q14</f>
        <v>1.0786194866683279</v>
      </c>
      <c r="U14" s="2"/>
    </row>
    <row r="15" spans="1:21" ht="15.75" customHeight="1">
      <c r="A15" s="2"/>
      <c r="B15" s="58">
        <v>1</v>
      </c>
      <c r="C15" s="59">
        <v>2358</v>
      </c>
      <c r="D15" s="60">
        <f>+C15/C25</f>
        <v>0.004300000729431846</v>
      </c>
      <c r="E15" s="61">
        <v>2185</v>
      </c>
      <c r="F15" s="60">
        <f>+E15/E25</f>
        <v>0.005157583654354559</v>
      </c>
      <c r="G15" s="62">
        <f t="shared" si="0"/>
        <v>173</v>
      </c>
      <c r="H15" s="63">
        <f t="shared" si="1"/>
        <v>1.0791762013729977</v>
      </c>
      <c r="I15" s="59">
        <v>1454</v>
      </c>
      <c r="J15" s="60">
        <f>+I15/I25</f>
        <v>0.015247962918296507</v>
      </c>
      <c r="K15" s="61">
        <v>1678</v>
      </c>
      <c r="L15" s="60">
        <f>+K15/K25</f>
        <v>0.0219306270747837</v>
      </c>
      <c r="M15" s="62">
        <f t="shared" si="2"/>
        <v>-224</v>
      </c>
      <c r="N15" s="63">
        <f t="shared" si="3"/>
        <v>0.866507747318236</v>
      </c>
      <c r="O15" s="59">
        <f t="shared" si="4"/>
        <v>904</v>
      </c>
      <c r="P15" s="60">
        <f>+O15/O25</f>
        <v>0.001995518912177301</v>
      </c>
      <c r="Q15" s="61">
        <f t="shared" si="5"/>
        <v>507</v>
      </c>
      <c r="R15" s="60">
        <f>+Q15/Q25</f>
        <v>0.0014605310917397893</v>
      </c>
      <c r="S15" s="64">
        <f t="shared" si="6"/>
        <v>397</v>
      </c>
      <c r="T15" s="65">
        <f t="shared" si="7"/>
        <v>1.7830374753451677</v>
      </c>
      <c r="U15" s="2"/>
    </row>
    <row r="16" spans="1:21" ht="15.75" customHeight="1">
      <c r="A16" s="2"/>
      <c r="B16" s="58">
        <v>2</v>
      </c>
      <c r="C16" s="59">
        <v>17800</v>
      </c>
      <c r="D16" s="60">
        <f>+C16/C25</f>
        <v>0.0324597171263303</v>
      </c>
      <c r="E16" s="61">
        <v>16276</v>
      </c>
      <c r="F16" s="60">
        <f>+E16/E25</f>
        <v>0.03841868721202508</v>
      </c>
      <c r="G16" s="62">
        <f t="shared" si="0"/>
        <v>1524</v>
      </c>
      <c r="H16" s="63">
        <f t="shared" si="1"/>
        <v>1.0936347997050873</v>
      </c>
      <c r="I16" s="59">
        <v>3400</v>
      </c>
      <c r="J16" s="60">
        <f>+I16/I25</f>
        <v>0.03565548412806611</v>
      </c>
      <c r="K16" s="61">
        <v>3147</v>
      </c>
      <c r="L16" s="60">
        <f>+K16/K25</f>
        <v>0.04112972789293463</v>
      </c>
      <c r="M16" s="62">
        <f t="shared" si="2"/>
        <v>253</v>
      </c>
      <c r="N16" s="63">
        <f t="shared" si="3"/>
        <v>1.0803940260565619</v>
      </c>
      <c r="O16" s="59">
        <f t="shared" si="4"/>
        <v>14400</v>
      </c>
      <c r="P16" s="60">
        <f>+O16/O25</f>
        <v>0.031787026919638424</v>
      </c>
      <c r="Q16" s="61">
        <f t="shared" si="5"/>
        <v>13129</v>
      </c>
      <c r="R16" s="60">
        <f>+Q16/Q25</f>
        <v>0.03782112959260689</v>
      </c>
      <c r="S16" s="64">
        <f t="shared" si="6"/>
        <v>1271</v>
      </c>
      <c r="T16" s="65">
        <f t="shared" si="7"/>
        <v>1.0968085916673014</v>
      </c>
      <c r="U16" s="2"/>
    </row>
    <row r="17" spans="1:21" ht="15.75" customHeight="1">
      <c r="A17" s="2"/>
      <c r="B17" s="58">
        <v>3</v>
      </c>
      <c r="C17" s="59">
        <v>38375</v>
      </c>
      <c r="D17" s="60">
        <f>+C17/C25</f>
        <v>0.06997986768106322</v>
      </c>
      <c r="E17" s="61">
        <v>20126</v>
      </c>
      <c r="F17" s="60">
        <f>+E17/E25</f>
        <v>0.047506420424503364</v>
      </c>
      <c r="G17" s="62">
        <f t="shared" si="0"/>
        <v>18249</v>
      </c>
      <c r="H17" s="63">
        <f t="shared" si="1"/>
        <v>1.906737553413495</v>
      </c>
      <c r="I17" s="59">
        <v>16876</v>
      </c>
      <c r="J17" s="60">
        <f>+I17/I25</f>
        <v>0.17697704416036578</v>
      </c>
      <c r="K17" s="61">
        <v>9963</v>
      </c>
      <c r="L17" s="60">
        <f>+K17/K25</f>
        <v>0.13021146456857569</v>
      </c>
      <c r="M17" s="62">
        <f t="shared" si="2"/>
        <v>6913</v>
      </c>
      <c r="N17" s="63">
        <f t="shared" si="3"/>
        <v>1.6938673090434608</v>
      </c>
      <c r="O17" s="59">
        <f t="shared" si="4"/>
        <v>21499</v>
      </c>
      <c r="P17" s="60">
        <f>+O17/O25</f>
        <v>0.04745758970453517</v>
      </c>
      <c r="Q17" s="61">
        <f t="shared" si="5"/>
        <v>10163</v>
      </c>
      <c r="R17" s="60">
        <f>+Q17/Q25</f>
        <v>0.029276878669332304</v>
      </c>
      <c r="S17" s="64">
        <f t="shared" si="6"/>
        <v>11336</v>
      </c>
      <c r="T17" s="65">
        <f t="shared" si="7"/>
        <v>2.1154186755879167</v>
      </c>
      <c r="U17" s="2"/>
    </row>
    <row r="18" spans="1:21" ht="15.75" customHeight="1">
      <c r="A18" s="2"/>
      <c r="B18" s="58">
        <v>4</v>
      </c>
      <c r="C18" s="59">
        <v>665</v>
      </c>
      <c r="D18" s="60">
        <f>+C18/C25</f>
        <v>0.0012126804432027894</v>
      </c>
      <c r="E18" s="61">
        <v>570</v>
      </c>
      <c r="F18" s="60">
        <f>+E18/E25</f>
        <v>0.001345456605483798</v>
      </c>
      <c r="G18" s="62">
        <f t="shared" si="0"/>
        <v>95</v>
      </c>
      <c r="H18" s="63">
        <f t="shared" si="1"/>
        <v>1.1666666666666667</v>
      </c>
      <c r="I18" s="59">
        <v>409</v>
      </c>
      <c r="J18" s="60">
        <f>+I18/I25</f>
        <v>0.004289145002464423</v>
      </c>
      <c r="K18" s="61">
        <v>366</v>
      </c>
      <c r="L18" s="60">
        <f>+K18/K25</f>
        <v>0.004783438325012416</v>
      </c>
      <c r="M18" s="62">
        <f t="shared" si="2"/>
        <v>43</v>
      </c>
      <c r="N18" s="63">
        <f t="shared" si="3"/>
        <v>1.1174863387978142</v>
      </c>
      <c r="O18" s="59">
        <f t="shared" si="4"/>
        <v>256</v>
      </c>
      <c r="P18" s="60">
        <f>+O18/O25</f>
        <v>0.000565102700793572</v>
      </c>
      <c r="Q18" s="61">
        <f t="shared" si="5"/>
        <v>204</v>
      </c>
      <c r="R18" s="60">
        <f>+Q18/Q25</f>
        <v>0.0005876693150195602</v>
      </c>
      <c r="S18" s="64">
        <f t="shared" si="6"/>
        <v>52</v>
      </c>
      <c r="T18" s="65">
        <f t="shared" si="7"/>
        <v>1.2549019607843137</v>
      </c>
      <c r="U18" s="2"/>
    </row>
    <row r="19" spans="1:21" ht="15.75" customHeight="1">
      <c r="A19" s="2"/>
      <c r="B19" s="58">
        <v>5</v>
      </c>
      <c r="C19" s="59">
        <v>43509</v>
      </c>
      <c r="D19" s="60">
        <f>+C19/C25</f>
        <v>0.07934212541851152</v>
      </c>
      <c r="E19" s="61">
        <v>33416</v>
      </c>
      <c r="F19" s="60">
        <f>+E19/E25</f>
        <v>0.07887680338394139</v>
      </c>
      <c r="G19" s="62">
        <f t="shared" si="0"/>
        <v>10093</v>
      </c>
      <c r="H19" s="63">
        <f t="shared" si="1"/>
        <v>1.302040938472588</v>
      </c>
      <c r="I19" s="59">
        <v>13170</v>
      </c>
      <c r="J19" s="60">
        <f>+I19/I25</f>
        <v>0.13811256646077372</v>
      </c>
      <c r="K19" s="61">
        <v>11387</v>
      </c>
      <c r="L19" s="60">
        <f>+K19/K25</f>
        <v>0.14882243772381526</v>
      </c>
      <c r="M19" s="62">
        <f t="shared" si="2"/>
        <v>1783</v>
      </c>
      <c r="N19" s="63">
        <f t="shared" si="3"/>
        <v>1.1565820672696936</v>
      </c>
      <c r="O19" s="59">
        <f t="shared" si="4"/>
        <v>30339</v>
      </c>
      <c r="P19" s="60">
        <f>+O19/O25</f>
        <v>0.0669712923413132</v>
      </c>
      <c r="Q19" s="61">
        <f t="shared" si="5"/>
        <v>22029</v>
      </c>
      <c r="R19" s="60">
        <f>+Q19/Q25</f>
        <v>0.06345964382630338</v>
      </c>
      <c r="S19" s="64">
        <f t="shared" si="6"/>
        <v>8310</v>
      </c>
      <c r="T19" s="65">
        <f t="shared" si="7"/>
        <v>1.3772300149802532</v>
      </c>
      <c r="U19" s="2"/>
    </row>
    <row r="20" spans="1:21" ht="15.75" customHeight="1">
      <c r="A20" s="2"/>
      <c r="B20" s="58">
        <v>6</v>
      </c>
      <c r="C20" s="59">
        <v>146576</v>
      </c>
      <c r="D20" s="60">
        <f>+C20/C25</f>
        <v>0.26729300547803314</v>
      </c>
      <c r="E20" s="61">
        <v>116385</v>
      </c>
      <c r="F20" s="60">
        <f>+E20/E25</f>
        <v>0.274720994788126</v>
      </c>
      <c r="G20" s="62">
        <f t="shared" si="0"/>
        <v>30191</v>
      </c>
      <c r="H20" s="63">
        <f t="shared" si="1"/>
        <v>1.2594062808781201</v>
      </c>
      <c r="I20" s="59">
        <v>32741</v>
      </c>
      <c r="J20" s="60">
        <f>+I20/I25</f>
        <v>0.34335182524618013</v>
      </c>
      <c r="K20" s="61">
        <v>25451</v>
      </c>
      <c r="L20" s="60">
        <f>+K20/K25</f>
        <v>0.33263193663904644</v>
      </c>
      <c r="M20" s="62">
        <f t="shared" si="2"/>
        <v>7290</v>
      </c>
      <c r="N20" s="63">
        <f t="shared" si="3"/>
        <v>1.286432753133472</v>
      </c>
      <c r="O20" s="59">
        <f t="shared" si="4"/>
        <v>113835</v>
      </c>
      <c r="P20" s="60">
        <f>+O20/O25</f>
        <v>0.25128307009701667</v>
      </c>
      <c r="Q20" s="61">
        <f t="shared" si="5"/>
        <v>90934</v>
      </c>
      <c r="R20" s="60">
        <f>+Q20/Q25</f>
        <v>0.2619564779019053</v>
      </c>
      <c r="S20" s="64">
        <f t="shared" si="6"/>
        <v>22901</v>
      </c>
      <c r="T20" s="65">
        <f t="shared" si="7"/>
        <v>1.2518419952932895</v>
      </c>
      <c r="U20" s="2"/>
    </row>
    <row r="21" spans="1:21" ht="15.75" customHeight="1">
      <c r="A21" s="2"/>
      <c r="B21" s="58">
        <v>7</v>
      </c>
      <c r="C21" s="59">
        <v>216709</v>
      </c>
      <c r="D21" s="60">
        <f>+C21/C25</f>
        <v>0.3951861145353884</v>
      </c>
      <c r="E21" s="61">
        <v>166898</v>
      </c>
      <c r="F21" s="60">
        <f>+E21/E25</f>
        <v>0.3939544149860261</v>
      </c>
      <c r="G21" s="62">
        <f t="shared" si="0"/>
        <v>49811</v>
      </c>
      <c r="H21" s="63">
        <f t="shared" si="1"/>
        <v>1.2984517489724263</v>
      </c>
      <c r="I21" s="59">
        <v>14973</v>
      </c>
      <c r="J21" s="60">
        <f>+I21/I25</f>
        <v>0.15702045995574526</v>
      </c>
      <c r="K21" s="61">
        <v>13669</v>
      </c>
      <c r="L21" s="60">
        <f>+K21/K25</f>
        <v>0.17864704498523146</v>
      </c>
      <c r="M21" s="62">
        <f t="shared" si="2"/>
        <v>1304</v>
      </c>
      <c r="N21" s="63">
        <f t="shared" si="3"/>
        <v>1.0953983466237471</v>
      </c>
      <c r="O21" s="59">
        <f t="shared" si="4"/>
        <v>201736</v>
      </c>
      <c r="P21" s="60">
        <f>+O21/O25</f>
        <v>0.4453185876847345</v>
      </c>
      <c r="Q21" s="61">
        <f t="shared" si="5"/>
        <v>153229</v>
      </c>
      <c r="R21" s="60">
        <f>+Q21/Q25</f>
        <v>0.44141167387809893</v>
      </c>
      <c r="S21" s="64">
        <f t="shared" si="6"/>
        <v>48507</v>
      </c>
      <c r="T21" s="65">
        <f t="shared" si="7"/>
        <v>1.3165654021105666</v>
      </c>
      <c r="U21" s="2"/>
    </row>
    <row r="22" spans="1:21" ht="15.75" customHeight="1">
      <c r="A22" s="2"/>
      <c r="B22" s="58">
        <v>8</v>
      </c>
      <c r="C22" s="59">
        <v>68162</v>
      </c>
      <c r="D22" s="60">
        <f>+C22/C25</f>
        <v>0.12429883363847899</v>
      </c>
      <c r="E22" s="61">
        <v>54543</v>
      </c>
      <c r="F22" s="60">
        <f>+E22/E25</f>
        <v>0.1287460344436891</v>
      </c>
      <c r="G22" s="62">
        <f t="shared" si="0"/>
        <v>13619</v>
      </c>
      <c r="H22" s="63">
        <f t="shared" si="1"/>
        <v>1.2496929028472947</v>
      </c>
      <c r="I22" s="59">
        <v>7090</v>
      </c>
      <c r="J22" s="60">
        <f>+I22/I25</f>
        <v>0.07435217131411433</v>
      </c>
      <c r="K22" s="61">
        <v>5989</v>
      </c>
      <c r="L22" s="60">
        <f>+K22/K25</f>
        <v>0.07827325718169224</v>
      </c>
      <c r="M22" s="62">
        <f t="shared" si="2"/>
        <v>1101</v>
      </c>
      <c r="N22" s="63">
        <f t="shared" si="3"/>
        <v>1.1838370345633662</v>
      </c>
      <c r="O22" s="59">
        <f t="shared" si="4"/>
        <v>61072</v>
      </c>
      <c r="P22" s="60">
        <f>+O22/O25</f>
        <v>0.1348123130580665</v>
      </c>
      <c r="Q22" s="61">
        <f t="shared" si="5"/>
        <v>48554</v>
      </c>
      <c r="R22" s="60">
        <f>+Q22/Q25</f>
        <v>0.13987105843852807</v>
      </c>
      <c r="S22" s="64">
        <f t="shared" si="6"/>
        <v>12518</v>
      </c>
      <c r="T22" s="65">
        <f t="shared" si="7"/>
        <v>1.2578160398731308</v>
      </c>
      <c r="U22" s="2"/>
    </row>
    <row r="23" spans="1:21" ht="15.75" customHeight="1">
      <c r="A23" s="2"/>
      <c r="B23" s="58">
        <v>9</v>
      </c>
      <c r="C23" s="59">
        <v>353</v>
      </c>
      <c r="D23" s="60">
        <f>+C23/C25</f>
        <v>0.0006437236036850897</v>
      </c>
      <c r="E23" s="61">
        <v>400</v>
      </c>
      <c r="F23" s="60">
        <f>+E23/E25</f>
        <v>0.0009441800740237178</v>
      </c>
      <c r="G23" s="62">
        <f t="shared" si="0"/>
        <v>-47</v>
      </c>
      <c r="H23" s="63">
        <f t="shared" si="1"/>
        <v>0.8825</v>
      </c>
      <c r="I23" s="59">
        <v>36</v>
      </c>
      <c r="J23" s="60">
        <f>+I23/I25</f>
        <v>0.00037752865547364115</v>
      </c>
      <c r="K23" s="61">
        <v>41</v>
      </c>
      <c r="L23" s="60">
        <f>+K23/K25</f>
        <v>0.0005358496484303526</v>
      </c>
      <c r="M23" s="62">
        <f t="shared" si="2"/>
        <v>-5</v>
      </c>
      <c r="N23" s="63">
        <f t="shared" si="3"/>
        <v>0.8780487804878049</v>
      </c>
      <c r="O23" s="59">
        <f t="shared" si="4"/>
        <v>317</v>
      </c>
      <c r="P23" s="60">
        <f>+O23/O25</f>
        <v>0.0006997560787170403</v>
      </c>
      <c r="Q23" s="61">
        <f t="shared" si="5"/>
        <v>359</v>
      </c>
      <c r="R23" s="60">
        <f>+Q23/Q25</f>
        <v>0.001034182765156971</v>
      </c>
      <c r="S23" s="64">
        <f t="shared" si="6"/>
        <v>-42</v>
      </c>
      <c r="T23" s="65">
        <f t="shared" si="7"/>
        <v>0.883008356545961</v>
      </c>
      <c r="U23" s="2"/>
    </row>
    <row r="24" spans="1:21" ht="15.75" customHeight="1">
      <c r="A24" s="2"/>
      <c r="B24" s="13"/>
      <c r="C24" s="59"/>
      <c r="D24" s="60"/>
      <c r="E24" s="61"/>
      <c r="F24" s="60"/>
      <c r="G24" s="62"/>
      <c r="H24" s="63"/>
      <c r="I24" s="59"/>
      <c r="J24" s="60"/>
      <c r="K24" s="61"/>
      <c r="L24" s="60"/>
      <c r="M24" s="62"/>
      <c r="N24" s="63"/>
      <c r="O24" s="59"/>
      <c r="P24" s="60"/>
      <c r="Q24" s="61"/>
      <c r="R24" s="60"/>
      <c r="S24" s="64"/>
      <c r="T24" s="65"/>
      <c r="U24" s="2"/>
    </row>
    <row r="25" spans="1:21" ht="15.75" customHeight="1">
      <c r="A25" s="2"/>
      <c r="B25" s="26" t="s">
        <v>22</v>
      </c>
      <c r="C25" s="66">
        <f>SUM(C14:C23)</f>
        <v>548372</v>
      </c>
      <c r="D25" s="60">
        <f>SUM(D14:D24)</f>
        <v>1</v>
      </c>
      <c r="E25" s="67">
        <f>SUM(E14:E23)</f>
        <v>423648</v>
      </c>
      <c r="F25" s="60">
        <f>SUM(F14:F24)</f>
        <v>1</v>
      </c>
      <c r="G25" s="62">
        <f>+C25-E25</f>
        <v>124724</v>
      </c>
      <c r="H25" s="63">
        <f>+C25/E25</f>
        <v>1.2944047888813355</v>
      </c>
      <c r="I25" s="66">
        <f>SUM(I14:I23)</f>
        <v>95357</v>
      </c>
      <c r="J25" s="60">
        <f>+I25/I25</f>
        <v>1</v>
      </c>
      <c r="K25" s="67">
        <f>SUM(K14:K23)</f>
        <v>76514</v>
      </c>
      <c r="L25" s="60">
        <f>+K25/K25</f>
        <v>1</v>
      </c>
      <c r="M25" s="62">
        <f>+I25-K25</f>
        <v>18843</v>
      </c>
      <c r="N25" s="63">
        <f>+I25/K25</f>
        <v>1.2462686567164178</v>
      </c>
      <c r="O25" s="66">
        <f>SUM(O14:O24)</f>
        <v>453015</v>
      </c>
      <c r="P25" s="60">
        <f>SUM(P14:P24)</f>
        <v>1</v>
      </c>
      <c r="Q25" s="67">
        <f>SUM(Q14:Q23)</f>
        <v>347134</v>
      </c>
      <c r="R25" s="60">
        <f>SUM(R14:R24)</f>
        <v>1</v>
      </c>
      <c r="S25" s="64">
        <f>+O25-Q25</f>
        <v>105881</v>
      </c>
      <c r="T25" s="65">
        <f>+O25/Q25</f>
        <v>1.3050147781548336</v>
      </c>
      <c r="U25" s="2"/>
    </row>
    <row r="26" spans="1:21" ht="15.75" customHeight="1" thickBot="1">
      <c r="A26" s="2"/>
      <c r="B26" s="42"/>
      <c r="C26" s="68"/>
      <c r="D26" s="69"/>
      <c r="E26" s="70"/>
      <c r="F26" s="69"/>
      <c r="G26" s="71"/>
      <c r="H26" s="72"/>
      <c r="I26" s="68"/>
      <c r="J26" s="69"/>
      <c r="K26" s="70"/>
      <c r="L26" s="69"/>
      <c r="M26" s="71"/>
      <c r="N26" s="72"/>
      <c r="O26" s="68"/>
      <c r="P26" s="69"/>
      <c r="Q26" s="70"/>
      <c r="R26" s="69"/>
      <c r="S26" s="73"/>
      <c r="T26" s="74"/>
      <c r="U26" s="2"/>
    </row>
    <row r="27" spans="1:21" ht="15.75" customHeight="1" thickTop="1">
      <c r="A27" s="2"/>
      <c r="B27" s="13"/>
      <c r="C27" s="59"/>
      <c r="D27" s="75"/>
      <c r="E27" s="61"/>
      <c r="F27" s="75"/>
      <c r="G27" s="62"/>
      <c r="H27" s="63"/>
      <c r="I27" s="59"/>
      <c r="J27" s="75"/>
      <c r="K27" s="61"/>
      <c r="L27" s="75"/>
      <c r="M27" s="62"/>
      <c r="N27" s="63"/>
      <c r="O27" s="59"/>
      <c r="P27" s="75"/>
      <c r="Q27" s="61"/>
      <c r="R27" s="75"/>
      <c r="S27" s="64"/>
      <c r="T27" s="65"/>
      <c r="U27" s="2"/>
    </row>
    <row r="28" spans="1:21" ht="15.75" customHeight="1">
      <c r="A28" s="2"/>
      <c r="B28" s="57" t="s">
        <v>23</v>
      </c>
      <c r="C28" s="59"/>
      <c r="D28" s="75"/>
      <c r="E28" s="61"/>
      <c r="F28" s="75"/>
      <c r="G28" s="62"/>
      <c r="H28" s="63"/>
      <c r="I28" s="59"/>
      <c r="J28" s="75"/>
      <c r="K28" s="61"/>
      <c r="L28" s="75"/>
      <c r="M28" s="62"/>
      <c r="N28" s="63"/>
      <c r="O28" s="59"/>
      <c r="P28" s="75"/>
      <c r="Q28" s="61"/>
      <c r="R28" s="75"/>
      <c r="S28" s="64"/>
      <c r="T28" s="65"/>
      <c r="U28" s="2"/>
    </row>
    <row r="29" spans="1:21" ht="15.75" customHeight="1">
      <c r="A29" s="2"/>
      <c r="B29" s="58">
        <v>0</v>
      </c>
      <c r="C29" s="59">
        <v>26465</v>
      </c>
      <c r="D29" s="60">
        <f>+C29/C40</f>
        <v>0.04480065275389011</v>
      </c>
      <c r="E29" s="61">
        <v>24120</v>
      </c>
      <c r="F29" s="60">
        <f>+E29/E40</f>
        <v>0.051440416983015276</v>
      </c>
      <c r="G29" s="62">
        <f aca="true" t="shared" si="8" ref="G29:G38">+C29-E29</f>
        <v>2345</v>
      </c>
      <c r="H29" s="63">
        <f aca="true" t="shared" si="9" ref="H29:H38">+C29/E29</f>
        <v>1.0972222222222223</v>
      </c>
      <c r="I29" s="59">
        <v>7498</v>
      </c>
      <c r="J29" s="60">
        <f>+I29/I40</f>
        <v>0.0863496596915919</v>
      </c>
      <c r="K29" s="61">
        <v>6928</v>
      </c>
      <c r="L29" s="60">
        <f>+K29/K40</f>
        <v>0.08855371636735476</v>
      </c>
      <c r="M29" s="62">
        <f aca="true" t="shared" si="10" ref="M29:M38">+I29-K29</f>
        <v>570</v>
      </c>
      <c r="N29" s="63">
        <f aca="true" t="shared" si="11" ref="N29:N38">+I29/K29</f>
        <v>1.0822748267898383</v>
      </c>
      <c r="O29" s="59">
        <f aca="true" t="shared" si="12" ref="O29:O38">+C29-I29</f>
        <v>18967</v>
      </c>
      <c r="P29" s="60">
        <f>+O29/O40</f>
        <v>0.037640778336756664</v>
      </c>
      <c r="Q29" s="61">
        <f>+E29-K29</f>
        <v>17192</v>
      </c>
      <c r="R29" s="60">
        <f>+Q29/Q40</f>
        <v>0.04400791487161372</v>
      </c>
      <c r="S29" s="64">
        <f aca="true" t="shared" si="13" ref="S29:S38">+O29-Q29</f>
        <v>1775</v>
      </c>
      <c r="T29" s="65">
        <f aca="true" t="shared" si="14" ref="T29:T38">+O29/Q29</f>
        <v>1.1032456956724057</v>
      </c>
      <c r="U29" s="2"/>
    </row>
    <row r="30" spans="1:21" ht="15.75" customHeight="1">
      <c r="A30" s="2"/>
      <c r="B30" s="58">
        <v>1</v>
      </c>
      <c r="C30" s="59">
        <v>4903</v>
      </c>
      <c r="D30" s="60">
        <f>+C30/C40</f>
        <v>0.00829992822415731</v>
      </c>
      <c r="E30" s="61">
        <v>5178</v>
      </c>
      <c r="F30" s="60">
        <f>+E30/E40</f>
        <v>0.011043054690632385</v>
      </c>
      <c r="G30" s="62">
        <f t="shared" si="8"/>
        <v>-275</v>
      </c>
      <c r="H30" s="63">
        <f t="shared" si="9"/>
        <v>0.9468906913866357</v>
      </c>
      <c r="I30" s="59">
        <v>3127</v>
      </c>
      <c r="J30" s="60">
        <f>+I30/I40</f>
        <v>0.0360116545552958</v>
      </c>
      <c r="K30" s="61">
        <v>3526</v>
      </c>
      <c r="L30" s="60">
        <f>+K30/K40</f>
        <v>0.04506934236594874</v>
      </c>
      <c r="M30" s="62">
        <f t="shared" si="10"/>
        <v>-399</v>
      </c>
      <c r="N30" s="63">
        <f t="shared" si="11"/>
        <v>0.8868406125921724</v>
      </c>
      <c r="O30" s="59">
        <f t="shared" si="12"/>
        <v>1776</v>
      </c>
      <c r="P30" s="60">
        <f>+O30/O40</f>
        <v>0.003524543803768642</v>
      </c>
      <c r="Q30" s="61">
        <f>+++++++++++E30-K30</f>
        <v>1652</v>
      </c>
      <c r="R30" s="60">
        <f>+Q30/Q40</f>
        <v>0.004228773578868419</v>
      </c>
      <c r="S30" s="64">
        <f t="shared" si="13"/>
        <v>124</v>
      </c>
      <c r="T30" s="65">
        <f t="shared" si="14"/>
        <v>1.0750605326876512</v>
      </c>
      <c r="U30" s="2"/>
    </row>
    <row r="31" spans="1:21" ht="15.75" customHeight="1">
      <c r="A31" s="2"/>
      <c r="B31" s="58">
        <v>2</v>
      </c>
      <c r="C31" s="59">
        <v>22902</v>
      </c>
      <c r="D31" s="60">
        <f>+C31/C40</f>
        <v>0.03876911201094243</v>
      </c>
      <c r="E31" s="61">
        <v>17894</v>
      </c>
      <c r="F31" s="60">
        <f>+E31/E40</f>
        <v>0.038162306032092676</v>
      </c>
      <c r="G31" s="62">
        <f t="shared" si="8"/>
        <v>5008</v>
      </c>
      <c r="H31" s="63">
        <f t="shared" si="9"/>
        <v>1.2798703476025484</v>
      </c>
      <c r="I31" s="59">
        <v>2275</v>
      </c>
      <c r="J31" s="60">
        <f>+I31/I40</f>
        <v>0.026199716697568896</v>
      </c>
      <c r="K31" s="61">
        <v>2215</v>
      </c>
      <c r="L31" s="60">
        <f>+K31/K40</f>
        <v>0.0283121365117914</v>
      </c>
      <c r="M31" s="62">
        <f t="shared" si="10"/>
        <v>60</v>
      </c>
      <c r="N31" s="63">
        <f t="shared" si="11"/>
        <v>1.0270880361173815</v>
      </c>
      <c r="O31" s="59">
        <f t="shared" si="12"/>
        <v>20627</v>
      </c>
      <c r="P31" s="60">
        <f>+O31/O40</f>
        <v>0.04093511545063952</v>
      </c>
      <c r="Q31" s="61">
        <f aca="true" t="shared" si="15" ref="Q31:Q38">+E31-K31</f>
        <v>15679</v>
      </c>
      <c r="R31" s="60">
        <f>+Q31/Q40</f>
        <v>0.04013495214472031</v>
      </c>
      <c r="S31" s="64">
        <f t="shared" si="13"/>
        <v>4948</v>
      </c>
      <c r="T31" s="65">
        <f t="shared" si="14"/>
        <v>1.3155813508514573</v>
      </c>
      <c r="U31" s="2"/>
    </row>
    <row r="32" spans="1:21" ht="15.75" customHeight="1">
      <c r="A32" s="2"/>
      <c r="B32" s="58">
        <v>3</v>
      </c>
      <c r="C32" s="59">
        <v>103320</v>
      </c>
      <c r="D32" s="60">
        <f>+C32/C40</f>
        <v>0.17490283176013327</v>
      </c>
      <c r="E32" s="61">
        <v>60665</v>
      </c>
      <c r="F32" s="60">
        <f>+E32/E40</f>
        <v>0.12937947331155147</v>
      </c>
      <c r="G32" s="62">
        <f t="shared" si="8"/>
        <v>42655</v>
      </c>
      <c r="H32" s="63">
        <f t="shared" si="9"/>
        <v>1.7031237121898952</v>
      </c>
      <c r="I32" s="59">
        <v>6229</v>
      </c>
      <c r="J32" s="60">
        <f>+I32/I40</f>
        <v>0.07173540013589304</v>
      </c>
      <c r="K32" s="61">
        <v>4978</v>
      </c>
      <c r="L32" s="60">
        <f>+K32/K40</f>
        <v>0.06362881063462644</v>
      </c>
      <c r="M32" s="62">
        <f t="shared" si="10"/>
        <v>1251</v>
      </c>
      <c r="N32" s="63">
        <f t="shared" si="11"/>
        <v>1.2513057452792287</v>
      </c>
      <c r="O32" s="59">
        <f t="shared" si="12"/>
        <v>97091</v>
      </c>
      <c r="P32" s="60">
        <f>+O32/O40</f>
        <v>0.19268101489397593</v>
      </c>
      <c r="Q32" s="61">
        <f t="shared" si="15"/>
        <v>55687</v>
      </c>
      <c r="R32" s="60">
        <f>+Q32/Q40</f>
        <v>0.14254704254627462</v>
      </c>
      <c r="S32" s="64">
        <f t="shared" si="13"/>
        <v>41404</v>
      </c>
      <c r="T32" s="65">
        <f t="shared" si="14"/>
        <v>1.7435128486002118</v>
      </c>
      <c r="U32" s="2"/>
    </row>
    <row r="33" spans="1:21" ht="15.75" customHeight="1">
      <c r="A33" s="2"/>
      <c r="B33" s="58">
        <v>4</v>
      </c>
      <c r="C33" s="59">
        <v>1393</v>
      </c>
      <c r="D33" s="60">
        <f>+C33/C40</f>
        <v>0.0023581072845709023</v>
      </c>
      <c r="E33" s="61">
        <v>882</v>
      </c>
      <c r="F33" s="60">
        <f>+E33/E40</f>
        <v>0.0018810301732595138</v>
      </c>
      <c r="G33" s="62">
        <f t="shared" si="8"/>
        <v>511</v>
      </c>
      <c r="H33" s="63">
        <f t="shared" si="9"/>
        <v>1.5793650793650793</v>
      </c>
      <c r="I33" s="59">
        <v>626</v>
      </c>
      <c r="J33" s="60">
        <f>+I33/I40</f>
        <v>0.007209240726451925</v>
      </c>
      <c r="K33" s="61">
        <v>317</v>
      </c>
      <c r="L33" s="60">
        <f>+K33/K40</f>
        <v>0.004051894931935834</v>
      </c>
      <c r="M33" s="62">
        <f t="shared" si="10"/>
        <v>309</v>
      </c>
      <c r="N33" s="63">
        <f t="shared" si="11"/>
        <v>1.974763406940063</v>
      </c>
      <c r="O33" s="59">
        <f t="shared" si="12"/>
        <v>767</v>
      </c>
      <c r="P33" s="60">
        <f>+O33/O40</f>
        <v>0.0015221425098482818</v>
      </c>
      <c r="Q33" s="61">
        <f t="shared" si="15"/>
        <v>565</v>
      </c>
      <c r="R33" s="60">
        <f>+Q33/Q40</f>
        <v>0.001446281520617831</v>
      </c>
      <c r="S33" s="64">
        <f t="shared" si="13"/>
        <v>202</v>
      </c>
      <c r="T33" s="65">
        <f t="shared" si="14"/>
        <v>1.3575221238938053</v>
      </c>
      <c r="U33" s="2"/>
    </row>
    <row r="34" spans="1:21" ht="15.75" customHeight="1">
      <c r="A34" s="2"/>
      <c r="B34" s="58">
        <v>5</v>
      </c>
      <c r="C34" s="59">
        <v>64637</v>
      </c>
      <c r="D34" s="60">
        <f>+C34/C40</f>
        <v>0.1094192250917512</v>
      </c>
      <c r="E34" s="61">
        <v>52869</v>
      </c>
      <c r="F34" s="60">
        <f>+E34/E40</f>
        <v>0.1127530433447361</v>
      </c>
      <c r="G34" s="62">
        <f t="shared" si="8"/>
        <v>11768</v>
      </c>
      <c r="H34" s="63">
        <f t="shared" si="9"/>
        <v>1.2225879059562315</v>
      </c>
      <c r="I34" s="59">
        <v>11158</v>
      </c>
      <c r="J34" s="60">
        <f>+I34/I40</f>
        <v>0.128499533587461</v>
      </c>
      <c r="K34" s="61">
        <v>10098</v>
      </c>
      <c r="L34" s="60">
        <f>+K34/K40</f>
        <v>0.1290726656867131</v>
      </c>
      <c r="M34" s="62">
        <f t="shared" si="10"/>
        <v>1060</v>
      </c>
      <c r="N34" s="63">
        <f t="shared" si="11"/>
        <v>1.1049712814418697</v>
      </c>
      <c r="O34" s="59">
        <f t="shared" si="12"/>
        <v>53479</v>
      </c>
      <c r="P34" s="60">
        <f>+O34/O40</f>
        <v>0.1061312376586392</v>
      </c>
      <c r="Q34" s="61">
        <f t="shared" si="15"/>
        <v>42771</v>
      </c>
      <c r="R34" s="60">
        <f>+Q34/Q40</f>
        <v>0.10948479100592079</v>
      </c>
      <c r="S34" s="64">
        <f t="shared" si="13"/>
        <v>10708</v>
      </c>
      <c r="T34" s="65">
        <f t="shared" si="14"/>
        <v>1.250356549998831</v>
      </c>
      <c r="U34" s="2"/>
    </row>
    <row r="35" spans="1:21" ht="15.75" customHeight="1">
      <c r="A35" s="2"/>
      <c r="B35" s="58">
        <v>6</v>
      </c>
      <c r="C35" s="59">
        <v>104717</v>
      </c>
      <c r="D35" s="60">
        <f>+C35/C40</f>
        <v>0.17726771035061822</v>
      </c>
      <c r="E35" s="61">
        <v>85765</v>
      </c>
      <c r="F35" s="60">
        <f>+E35/E40</f>
        <v>0.18290992382041066</v>
      </c>
      <c r="G35" s="62">
        <f t="shared" si="8"/>
        <v>18952</v>
      </c>
      <c r="H35" s="63">
        <f t="shared" si="9"/>
        <v>1.2209759225791408</v>
      </c>
      <c r="I35" s="59">
        <v>22938</v>
      </c>
      <c r="J35" s="60">
        <f>+I35/I40</f>
        <v>0.26416224246542214</v>
      </c>
      <c r="K35" s="61">
        <v>20446</v>
      </c>
      <c r="L35" s="60">
        <f>+K35/K40</f>
        <v>0.2613408321083914</v>
      </c>
      <c r="M35" s="62">
        <f t="shared" si="10"/>
        <v>2492</v>
      </c>
      <c r="N35" s="63">
        <f t="shared" si="11"/>
        <v>1.1218820307150543</v>
      </c>
      <c r="O35" s="59">
        <f t="shared" si="12"/>
        <v>81779</v>
      </c>
      <c r="P35" s="60">
        <f>+O35/O40</f>
        <v>0.16229373182905169</v>
      </c>
      <c r="Q35" s="61">
        <f t="shared" si="15"/>
        <v>65319</v>
      </c>
      <c r="R35" s="60">
        <f>+Q35/Q40</f>
        <v>0.16720294273493116</v>
      </c>
      <c r="S35" s="64">
        <f t="shared" si="13"/>
        <v>16460</v>
      </c>
      <c r="T35" s="65">
        <f t="shared" si="14"/>
        <v>1.2519940599213093</v>
      </c>
      <c r="U35" s="2"/>
    </row>
    <row r="36" spans="1:21" ht="15.75" customHeight="1">
      <c r="A36" s="2"/>
      <c r="B36" s="58">
        <v>7</v>
      </c>
      <c r="C36" s="59">
        <v>210503</v>
      </c>
      <c r="D36" s="60">
        <f>+C36/C40</f>
        <v>0.3563450522067686</v>
      </c>
      <c r="E36" s="61">
        <v>176935</v>
      </c>
      <c r="F36" s="60">
        <f>+E36/E40</f>
        <v>0.3773470223420319</v>
      </c>
      <c r="G36" s="62">
        <f t="shared" si="8"/>
        <v>33568</v>
      </c>
      <c r="H36" s="63">
        <f t="shared" si="9"/>
        <v>1.189719388475994</v>
      </c>
      <c r="I36" s="59">
        <v>24378</v>
      </c>
      <c r="J36" s="60">
        <f>+I36/I40</f>
        <v>0.28074579940805916</v>
      </c>
      <c r="K36" s="61">
        <v>22060</v>
      </c>
      <c r="L36" s="60">
        <f>+K36/K40</f>
        <v>0.2819709848533265</v>
      </c>
      <c r="M36" s="62">
        <f t="shared" si="10"/>
        <v>2318</v>
      </c>
      <c r="N36" s="63">
        <f t="shared" si="11"/>
        <v>1.1050770625566637</v>
      </c>
      <c r="O36" s="59">
        <f t="shared" si="12"/>
        <v>186125</v>
      </c>
      <c r="P36" s="60">
        <f>+O36/O40</f>
        <v>0.3693725875430397</v>
      </c>
      <c r="Q36" s="61">
        <f t="shared" si="15"/>
        <v>154875</v>
      </c>
      <c r="R36" s="60">
        <f>+Q36/Q40</f>
        <v>0.3964475230189143</v>
      </c>
      <c r="S36" s="64">
        <f t="shared" si="13"/>
        <v>31250</v>
      </c>
      <c r="T36" s="65">
        <f t="shared" si="14"/>
        <v>1.2017756255044392</v>
      </c>
      <c r="U36" s="2"/>
    </row>
    <row r="37" spans="1:21" ht="15.75" customHeight="1">
      <c r="A37" s="2"/>
      <c r="B37" s="58">
        <v>8</v>
      </c>
      <c r="C37" s="59">
        <v>51804</v>
      </c>
      <c r="D37" s="60">
        <f>+C37/C40</f>
        <v>0.08769518289297273</v>
      </c>
      <c r="E37" s="61">
        <v>44480</v>
      </c>
      <c r="F37" s="60">
        <f>+E37/E40</f>
        <v>0.09486192982605803</v>
      </c>
      <c r="G37" s="62">
        <f t="shared" si="8"/>
        <v>7324</v>
      </c>
      <c r="H37" s="63">
        <f t="shared" si="9"/>
        <v>1.164658273381295</v>
      </c>
      <c r="I37" s="59">
        <v>8533</v>
      </c>
      <c r="J37" s="60">
        <f>+I37/I40</f>
        <v>0.09826909124411226</v>
      </c>
      <c r="K37" s="61">
        <v>7597</v>
      </c>
      <c r="L37" s="60">
        <f>+K37/K40</f>
        <v>0.09710487633412156</v>
      </c>
      <c r="M37" s="62">
        <f t="shared" si="10"/>
        <v>936</v>
      </c>
      <c r="N37" s="63">
        <f t="shared" si="11"/>
        <v>1.123206528892984</v>
      </c>
      <c r="O37" s="59">
        <f t="shared" si="12"/>
        <v>43271</v>
      </c>
      <c r="P37" s="60">
        <f>+O37/O40</f>
        <v>0.0858730489486897</v>
      </c>
      <c r="Q37" s="61">
        <f t="shared" si="15"/>
        <v>36883</v>
      </c>
      <c r="R37" s="60">
        <f>+Q37/Q40</f>
        <v>0.09441274570787161</v>
      </c>
      <c r="S37" s="64">
        <f t="shared" si="13"/>
        <v>6388</v>
      </c>
      <c r="T37" s="65">
        <f t="shared" si="14"/>
        <v>1.173196323509476</v>
      </c>
      <c r="U37" s="2"/>
    </row>
    <row r="38" spans="1:21" ht="15.75">
      <c r="A38" s="2"/>
      <c r="B38" s="58">
        <v>9</v>
      </c>
      <c r="C38" s="59">
        <v>84</v>
      </c>
      <c r="D38" s="60">
        <f>+C38/C40</f>
        <v>0.0001421974241952303</v>
      </c>
      <c r="E38" s="61">
        <v>104</v>
      </c>
      <c r="F38" s="60">
        <f>+E38/E40</f>
        <v>0.00022179947621200617</v>
      </c>
      <c r="G38" s="62">
        <f t="shared" si="8"/>
        <v>-20</v>
      </c>
      <c r="H38" s="63">
        <f t="shared" si="9"/>
        <v>0.8076923076923077</v>
      </c>
      <c r="I38" s="59">
        <v>71</v>
      </c>
      <c r="J38" s="60">
        <f>+I38/I40</f>
        <v>0.0008176614881439084</v>
      </c>
      <c r="K38" s="61">
        <v>70</v>
      </c>
      <c r="L38" s="60">
        <f>+K38/K40</f>
        <v>0.0008947402057902474</v>
      </c>
      <c r="M38" s="62">
        <f t="shared" si="10"/>
        <v>1</v>
      </c>
      <c r="N38" s="63">
        <f t="shared" si="11"/>
        <v>1.0142857142857142</v>
      </c>
      <c r="O38" s="59">
        <f t="shared" si="12"/>
        <v>13</v>
      </c>
      <c r="P38" s="60">
        <f>+O38/O40</f>
        <v>2.5799025590648844E-05</v>
      </c>
      <c r="Q38" s="61">
        <f t="shared" si="15"/>
        <v>34</v>
      </c>
      <c r="R38" s="60">
        <f>+Q38/Q40</f>
        <v>8.70328702672677E-05</v>
      </c>
      <c r="S38" s="64">
        <f t="shared" si="13"/>
        <v>-21</v>
      </c>
      <c r="T38" s="65">
        <f t="shared" si="14"/>
        <v>0.38235294117647056</v>
      </c>
      <c r="U38" s="2"/>
    </row>
    <row r="39" spans="1:21" ht="15.75">
      <c r="A39" s="2"/>
      <c r="B39" s="13"/>
      <c r="C39" s="59"/>
      <c r="D39" s="60"/>
      <c r="E39" s="61"/>
      <c r="F39" s="60"/>
      <c r="G39" s="62"/>
      <c r="H39" s="63"/>
      <c r="I39" s="59"/>
      <c r="J39" s="60"/>
      <c r="K39" s="61"/>
      <c r="L39" s="60"/>
      <c r="M39" s="62"/>
      <c r="N39" s="63"/>
      <c r="O39" s="59"/>
      <c r="P39" s="60"/>
      <c r="Q39" s="61"/>
      <c r="R39" s="60"/>
      <c r="S39" s="64"/>
      <c r="T39" s="65"/>
      <c r="U39" s="2"/>
    </row>
    <row r="40" spans="1:21" ht="18.75">
      <c r="A40" s="2"/>
      <c r="B40" s="57" t="s">
        <v>24</v>
      </c>
      <c r="C40" s="66">
        <f>SUM(C29:C38)</f>
        <v>590728</v>
      </c>
      <c r="D40" s="60">
        <f>SUM(D29:D39)</f>
        <v>1</v>
      </c>
      <c r="E40" s="67">
        <f>SUM(E29:E39)</f>
        <v>468892</v>
      </c>
      <c r="F40" s="60">
        <f>SUM(F29:F39)</f>
        <v>1</v>
      </c>
      <c r="G40" s="62">
        <f>+C40-E40</f>
        <v>121836</v>
      </c>
      <c r="H40" s="63">
        <f>+C40/E40</f>
        <v>1.2598380863823653</v>
      </c>
      <c r="I40" s="66">
        <f>SUM(I29:I38)</f>
        <v>86833</v>
      </c>
      <c r="J40" s="60">
        <f>SUM(J29:J39)</f>
        <v>1</v>
      </c>
      <c r="K40" s="67">
        <f>SUM(K29:K39)</f>
        <v>78235</v>
      </c>
      <c r="L40" s="60">
        <f>SUM(L29:L39)</f>
        <v>1</v>
      </c>
      <c r="M40" s="62">
        <f>+I40-K40</f>
        <v>8598</v>
      </c>
      <c r="N40" s="63">
        <f>+I40/K40</f>
        <v>1.109899661276922</v>
      </c>
      <c r="O40" s="66">
        <f>+C40-I40</f>
        <v>503895</v>
      </c>
      <c r="P40" s="60">
        <f>SUM(P29:P39)</f>
        <v>1</v>
      </c>
      <c r="Q40" s="67">
        <f>SUM(Q29:Q39)</f>
        <v>390657</v>
      </c>
      <c r="R40" s="60">
        <f>SUM(R29:R39)</f>
        <v>1</v>
      </c>
      <c r="S40" s="64">
        <f>+O40-Q40</f>
        <v>113238</v>
      </c>
      <c r="T40" s="65">
        <f>+O40/Q40</f>
        <v>1.289865534215437</v>
      </c>
      <c r="U40" s="2"/>
    </row>
    <row r="41" spans="1:21" ht="16.5" thickBot="1">
      <c r="A41" s="2"/>
      <c r="B41" s="42"/>
      <c r="C41" s="76"/>
      <c r="D41" s="69"/>
      <c r="E41" s="77"/>
      <c r="F41" s="78"/>
      <c r="G41" s="79"/>
      <c r="H41" s="80"/>
      <c r="I41" s="76"/>
      <c r="J41" s="69"/>
      <c r="K41" s="77"/>
      <c r="L41" s="69"/>
      <c r="M41" s="79"/>
      <c r="N41" s="81"/>
      <c r="O41" s="76"/>
      <c r="P41" s="69"/>
      <c r="Q41" s="77"/>
      <c r="R41" s="69"/>
      <c r="S41" s="82"/>
      <c r="T41" s="83"/>
      <c r="U41" s="2"/>
    </row>
    <row r="42" spans="1:21" ht="15.75" customHeight="1" thickTop="1">
      <c r="A42" s="2"/>
      <c r="B42" s="84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2"/>
    </row>
    <row r="43" spans="1:21" ht="15.75" customHeight="1">
      <c r="A43" s="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2"/>
    </row>
    <row r="44" spans="1:21" ht="15.75" customHeight="1">
      <c r="A44" s="2"/>
      <c r="B44" s="85" t="s">
        <v>25</v>
      </c>
      <c r="C44" s="51"/>
      <c r="D44" s="51"/>
      <c r="E44" s="51"/>
      <c r="F44" s="51"/>
      <c r="G44" s="51"/>
      <c r="H44" s="51"/>
      <c r="I44" s="51"/>
      <c r="J44" s="84"/>
      <c r="K44" s="86"/>
      <c r="L44" s="51"/>
      <c r="M44" s="51"/>
      <c r="N44" s="51"/>
      <c r="O44" s="87" t="s">
        <v>26</v>
      </c>
      <c r="P44" s="51"/>
      <c r="Q44" s="51"/>
      <c r="R44" s="51"/>
      <c r="S44" s="51"/>
      <c r="T44" s="51"/>
      <c r="U44" s="2"/>
    </row>
    <row r="45" spans="1:21" ht="15.75" customHeight="1">
      <c r="A45" s="2"/>
      <c r="B45" s="88"/>
      <c r="C45" s="51"/>
      <c r="D45" s="51"/>
      <c r="E45" s="51"/>
      <c r="F45" s="51"/>
      <c r="G45" s="51"/>
      <c r="H45" s="51"/>
      <c r="I45" s="51"/>
      <c r="J45" s="86"/>
      <c r="K45" s="86"/>
      <c r="L45" s="86"/>
      <c r="M45" s="86"/>
      <c r="N45" s="86"/>
      <c r="O45" s="87" t="s">
        <v>27</v>
      </c>
      <c r="P45" s="51"/>
      <c r="Q45" s="51"/>
      <c r="R45" s="51"/>
      <c r="S45" s="51"/>
      <c r="T45" s="51"/>
      <c r="U45" s="2"/>
    </row>
    <row r="46" spans="1:21" ht="15.75" customHeight="1">
      <c r="A46" s="2"/>
      <c r="B46" s="10" t="s">
        <v>2</v>
      </c>
      <c r="C46" s="2"/>
      <c r="D46" s="2"/>
      <c r="E46" s="2"/>
      <c r="F46" s="2"/>
      <c r="G46" s="2"/>
      <c r="H46" s="2"/>
      <c r="I46" s="9"/>
      <c r="J46" s="9"/>
      <c r="K46" s="2"/>
      <c r="L46" s="2"/>
      <c r="M46" s="2"/>
      <c r="N46" s="2"/>
      <c r="O46" s="9"/>
      <c r="P46" s="2"/>
      <c r="Q46" s="2"/>
      <c r="R46" s="2"/>
      <c r="S46" s="2"/>
      <c r="T46" s="2"/>
      <c r="U46" s="2"/>
    </row>
    <row r="47" spans="1:21" ht="15.75" customHeight="1">
      <c r="A47" s="2"/>
      <c r="B47" s="10" t="s">
        <v>3</v>
      </c>
      <c r="C47" s="2"/>
      <c r="D47" s="2"/>
      <c r="E47" s="2"/>
      <c r="F47" s="2"/>
      <c r="G47" s="2"/>
      <c r="H47" s="2"/>
      <c r="I47" s="9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2"/>
      <c r="B48" s="10" t="s">
        <v>28</v>
      </c>
      <c r="C48" s="2"/>
      <c r="D48" s="2"/>
      <c r="E48" s="2"/>
      <c r="F48" s="2"/>
      <c r="G48" s="2"/>
      <c r="H48" s="2"/>
      <c r="I48" s="2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2"/>
      <c r="B49" s="10" t="s">
        <v>4</v>
      </c>
      <c r="C49" s="2"/>
      <c r="D49" s="2"/>
      <c r="E49" s="2"/>
      <c r="F49" s="2"/>
      <c r="G49" s="2"/>
      <c r="H49" s="2"/>
      <c r="I49" s="2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2"/>
      <c r="B50" s="10" t="s">
        <v>29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2"/>
      <c r="B51" s="10" t="s">
        <v>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2"/>
      <c r="B52" s="10" t="s">
        <v>30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2"/>
      <c r="B53" s="10" t="s">
        <v>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2"/>
      <c r="B54" s="10" t="s">
        <v>31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2"/>
      <c r="B55" s="10" t="s">
        <v>32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2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</sheetData>
  <printOptions horizontalCentered="1" verticalCentered="1"/>
  <pageMargins left="0.58" right="0.71" top="1.19" bottom="0.51" header="7.76" footer="0.51"/>
  <pageSetup firstPageNumber="7" useFirstPageNumber="1"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Janska_m</cp:lastModifiedBy>
  <cp:lastPrinted>2001-04-27T19:31:28Z</cp:lastPrinted>
  <dcterms:created xsi:type="dcterms:W3CDTF">2001-04-27T19:30:57Z</dcterms:created>
  <dcterms:modified xsi:type="dcterms:W3CDTF">2001-04-27T06:36:05Z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