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8990" windowHeight="12270" activeTab="0"/>
  </bookViews>
  <sheets>
    <sheet name="MF-P-2010" sheetId="1" r:id="rId1"/>
    <sheet name="MF-VP-2010 " sheetId="2" r:id="rId2"/>
    <sheet name="MF-P-2011-2012-03" sheetId="3" r:id="rId3"/>
    <sheet name="MF-VP-2011-2012-04 " sheetId="4" r:id="rId4"/>
  </sheets>
  <definedNames>
    <definedName name="_xlnm.Print_Titles" localSheetId="1">'MF-VP-2010 '!$4:$7</definedName>
    <definedName name="_xlnm.Print_Titles" localSheetId="3">'MF-VP-2011-2012-04 '!$4:$7</definedName>
  </definedNames>
  <calcPr fullCalcOnLoad="1"/>
</workbook>
</file>

<file path=xl/sharedStrings.xml><?xml version="1.0" encoding="utf-8"?>
<sst xmlns="http://schemas.openxmlformats.org/spreadsheetml/2006/main" count="1641" uniqueCount="433">
  <si>
    <t>Zdroj</t>
  </si>
  <si>
    <t>Príjmy podľa ekonomickej klasifikácie
Položky / podpoložky
Kód</t>
  </si>
  <si>
    <t>Poznámka</t>
  </si>
  <si>
    <t>A.</t>
  </si>
  <si>
    <t>P R Í J M Y</t>
  </si>
  <si>
    <t>D a ň o v é   p r í j m y,  v tom:</t>
  </si>
  <si>
    <t>Poistné</t>
  </si>
  <si>
    <t>Poistné na zdravotné poistenie, v tom:</t>
  </si>
  <si>
    <t>154</t>
  </si>
  <si>
    <t>001</t>
  </si>
  <si>
    <t>Zamestnanci</t>
  </si>
  <si>
    <t>002</t>
  </si>
  <si>
    <t>Samostatne zárobkovo činné osoby</t>
  </si>
  <si>
    <t>004</t>
  </si>
  <si>
    <t>Zamestnávatelia</t>
  </si>
  <si>
    <t>005</t>
  </si>
  <si>
    <t>Štát</t>
  </si>
  <si>
    <t>009</t>
  </si>
  <si>
    <t>Iní platitelia</t>
  </si>
  <si>
    <t>010</t>
  </si>
  <si>
    <t>Prídel z prerozdeľovania poistného na verejné zdravotné poistenie</t>
  </si>
  <si>
    <t>011</t>
  </si>
  <si>
    <t>Dlžné poistné</t>
  </si>
  <si>
    <t>-</t>
  </si>
  <si>
    <t>170</t>
  </si>
  <si>
    <t>Sankcie súvisiace so zdravotným poistením a sociálnym poistením</t>
  </si>
  <si>
    <t>200</t>
  </si>
  <si>
    <t>N e d a ň o v é  p r í j m y,  v tom:</t>
  </si>
  <si>
    <t>220</t>
  </si>
  <si>
    <t>Administratívne poplatky a iné poplatky a platby, v tom:</t>
  </si>
  <si>
    <t>222</t>
  </si>
  <si>
    <t>Pokuty, penále a iné sankcie</t>
  </si>
  <si>
    <t>003</t>
  </si>
  <si>
    <t>Za porušenie predpisov</t>
  </si>
  <si>
    <t>223</t>
  </si>
  <si>
    <t>Poplatky a platby z nepriemyselného a náhodného predaja služieb</t>
  </si>
  <si>
    <t>Za predaj výrobkov, tovarov a služieb</t>
  </si>
  <si>
    <t>230</t>
  </si>
  <si>
    <t>Kapitálové príjmy</t>
  </si>
  <si>
    <t>231</t>
  </si>
  <si>
    <t>Príjem z predaja kapitálových aktív</t>
  </si>
  <si>
    <t>240</t>
  </si>
  <si>
    <t>Úroky z tuzemských úverov, pôžičiek, NFV, vkladov a ážio</t>
  </si>
  <si>
    <t>242</t>
  </si>
  <si>
    <t>Z vkladov</t>
  </si>
  <si>
    <t>243</t>
  </si>
  <si>
    <t>Z účtov finančného hospodárenia</t>
  </si>
  <si>
    <t>290</t>
  </si>
  <si>
    <t>Iné nedaňové príjmy</t>
  </si>
  <si>
    <t>292</t>
  </si>
  <si>
    <t>Ostatné príjmy</t>
  </si>
  <si>
    <t>006</t>
  </si>
  <si>
    <t>Z náhrad poistného plnenia</t>
  </si>
  <si>
    <t>027</t>
  </si>
  <si>
    <t>Iné</t>
  </si>
  <si>
    <t>z výnosov z regresných náhrad</t>
  </si>
  <si>
    <t>300</t>
  </si>
  <si>
    <t>G r a n t y  a  t r a n s f e r y,  v tom:</t>
  </si>
  <si>
    <t>310</t>
  </si>
  <si>
    <t>Tuzemské bežné granty a transfery, v tom:</t>
  </si>
  <si>
    <t>312</t>
  </si>
  <si>
    <t>Transfery v rámci verejnej správy</t>
  </si>
  <si>
    <t>Zo štátneho rozpočtu</t>
  </si>
  <si>
    <t>Zo štátneho účelového fondu</t>
  </si>
  <si>
    <t>Zo zdravotných poisťovní</t>
  </si>
  <si>
    <t>Z Fondu národného majetku Slovenskej republiky</t>
  </si>
  <si>
    <t>Zo Slovenského pozemkového fondu</t>
  </si>
  <si>
    <t>007</t>
  </si>
  <si>
    <t>z rozpočtu obce</t>
  </si>
  <si>
    <t>008</t>
  </si>
  <si>
    <t>Z rozpočtu vyššieho územného celku</t>
  </si>
  <si>
    <t>Zo Sociálnej poisťovne</t>
  </si>
  <si>
    <t>Zo štátnych finančných aktív</t>
  </si>
  <si>
    <t>Od ostatných subjektov verejnej správy</t>
  </si>
  <si>
    <t>314</t>
  </si>
  <si>
    <t>Transfery subjektom nezaradeným vo verejnej správe v registri...</t>
  </si>
  <si>
    <t>320</t>
  </si>
  <si>
    <t>Tuzemské kapitálové granty a transfery</t>
  </si>
  <si>
    <t>322</t>
  </si>
  <si>
    <t>Z rozpočtu obce</t>
  </si>
  <si>
    <t>324</t>
  </si>
  <si>
    <t>330</t>
  </si>
  <si>
    <t>Zahraničné granty</t>
  </si>
  <si>
    <t>340</t>
  </si>
  <si>
    <t>Zahraničné transfery</t>
  </si>
  <si>
    <t>C.</t>
  </si>
  <si>
    <t>F I N A N Č N É   O P E R Á C I E</t>
  </si>
  <si>
    <t>1.</t>
  </si>
  <si>
    <t>PRÍJMOVÉ OPERÁCIE</t>
  </si>
  <si>
    <t>400</t>
  </si>
  <si>
    <t>Príjmy z transakcií s finančnými aktívami a finančnými pasívami</t>
  </si>
  <si>
    <t>410</t>
  </si>
  <si>
    <t>Zo splátok tuzemských úverov,pôžičiek a NFV (len istín)</t>
  </si>
  <si>
    <t>420</t>
  </si>
  <si>
    <t>Zo splátok zahraničných úverov,pôžičiek a NFV (len istín)</t>
  </si>
  <si>
    <t>430</t>
  </si>
  <si>
    <t>Z predaja majetkových účastí</t>
  </si>
  <si>
    <t>440</t>
  </si>
  <si>
    <t>Z predaja privatizovaného majetku FNM SR a SPF</t>
  </si>
  <si>
    <t>450</t>
  </si>
  <si>
    <t>Z ostatných finančných operácií</t>
  </si>
  <si>
    <t>453</t>
  </si>
  <si>
    <t>Zostatok prostriedkov z predchádzajúcich rokov</t>
  </si>
  <si>
    <t>456</t>
  </si>
  <si>
    <t>Iné príjmové finančné operácie</t>
  </si>
  <si>
    <t>500</t>
  </si>
  <si>
    <t>Prijaté úvery, pôžičky a NFV</t>
  </si>
  <si>
    <t>510</t>
  </si>
  <si>
    <t>Tuzemské úvery, pôžičky a NFV</t>
  </si>
  <si>
    <t>520</t>
  </si>
  <si>
    <t>Zahraničné úvery, pôžičky a NFV</t>
  </si>
  <si>
    <t>Úhrn príjmov</t>
  </si>
  <si>
    <t>Kód
programu /
medzirezort.
Podprogramu</t>
  </si>
  <si>
    <t>Výdavky podľa</t>
  </si>
  <si>
    <t>funkčnej klasifikácie
triedy / podtriedy
Kód</t>
  </si>
  <si>
    <t>ekonomickej klasifikácie
položky/podpoložky
Kód</t>
  </si>
  <si>
    <t>investičná akcia
Kód</t>
  </si>
  <si>
    <t>nealok</t>
  </si>
  <si>
    <t>B.+C.</t>
  </si>
  <si>
    <t>Z D R A V O T N Í C T V O</t>
  </si>
  <si>
    <t>B.</t>
  </si>
  <si>
    <t>V Ý D A V K Y</t>
  </si>
  <si>
    <t>07</t>
  </si>
  <si>
    <t>600</t>
  </si>
  <si>
    <t xml:space="preserve">B e ž n é  v ý d a v k y </t>
  </si>
  <si>
    <t>610</t>
  </si>
  <si>
    <t>Mzdy, platy, služ. príjmy a ostatné osobné  vyrovnania</t>
  </si>
  <si>
    <t>620</t>
  </si>
  <si>
    <t>Poistné a príspevok do poisťovní</t>
  </si>
  <si>
    <t>627</t>
  </si>
  <si>
    <t>Príspevok do doplnkových dôchodkových poisťovní</t>
  </si>
  <si>
    <t>630</t>
  </si>
  <si>
    <t xml:space="preserve">Tovary a služby </t>
  </si>
  <si>
    <t>631</t>
  </si>
  <si>
    <t>Cestovné náhrady</t>
  </si>
  <si>
    <t>632</t>
  </si>
  <si>
    <t>Energie, voda a komunikácie</t>
  </si>
  <si>
    <t>633</t>
  </si>
  <si>
    <t>Materiál</t>
  </si>
  <si>
    <t>634</t>
  </si>
  <si>
    <t>Dopravné</t>
  </si>
  <si>
    <t>635</t>
  </si>
  <si>
    <t>Rutinná a štandardná údržba</t>
  </si>
  <si>
    <t>636</t>
  </si>
  <si>
    <t>Nájomné za nájom</t>
  </si>
  <si>
    <t>637</t>
  </si>
  <si>
    <t>Služby</t>
  </si>
  <si>
    <t>637001</t>
  </si>
  <si>
    <t>Školenia, kurzy, semináre, porady, konferencie, sympóziá</t>
  </si>
  <si>
    <t>11</t>
  </si>
  <si>
    <t>637003</t>
  </si>
  <si>
    <t>Propagácia, reklama a inzercia</t>
  </si>
  <si>
    <t>12</t>
  </si>
  <si>
    <t>637004</t>
  </si>
  <si>
    <t>Všeobecné služby</t>
  </si>
  <si>
    <t>637005</t>
  </si>
  <si>
    <t>Špeciálne služby</t>
  </si>
  <si>
    <t>637012</t>
  </si>
  <si>
    <t>Poplatky a odvody</t>
  </si>
  <si>
    <t>637014</t>
  </si>
  <si>
    <t>Stravovanie</t>
  </si>
  <si>
    <t>637015</t>
  </si>
  <si>
    <t>637016</t>
  </si>
  <si>
    <t>Prídel do sociálneho fondu</t>
  </si>
  <si>
    <t>637023</t>
  </si>
  <si>
    <t>Kolkové známky</t>
  </si>
  <si>
    <t>637024</t>
  </si>
  <si>
    <t>Vyrovnanie kurzových rozdielov</t>
  </si>
  <si>
    <t>637026</t>
  </si>
  <si>
    <t>Odmeny a príspevky</t>
  </si>
  <si>
    <t>637027</t>
  </si>
  <si>
    <t>Odmeny pracovníkom mimo pracovného pomeru</t>
  </si>
  <si>
    <t>637029</t>
  </si>
  <si>
    <t>Manká a škody</t>
  </si>
  <si>
    <t>637030</t>
  </si>
  <si>
    <t>Preddavky</t>
  </si>
  <si>
    <t>637031</t>
  </si>
  <si>
    <t>Pokuty a penále</t>
  </si>
  <si>
    <t>637034</t>
  </si>
  <si>
    <t>Zdravotníckym zariadeniam</t>
  </si>
  <si>
    <t>637035</t>
  </si>
  <si>
    <t>Dane</t>
  </si>
  <si>
    <t>637200</t>
  </si>
  <si>
    <t>Ostatné</t>
  </si>
  <si>
    <t>640</t>
  </si>
  <si>
    <t xml:space="preserve">Bežné transfery </t>
  </si>
  <si>
    <t>641</t>
  </si>
  <si>
    <t>Rozpočtovej organizácii (OS ZZS)</t>
  </si>
  <si>
    <t>012</t>
  </si>
  <si>
    <t>Ostatným subjektom verejnej správy (ÚDZS)</t>
  </si>
  <si>
    <t>642</t>
  </si>
  <si>
    <t>Transfery jednotl.a nezisk.právnickým osobám</t>
  </si>
  <si>
    <t>650</t>
  </si>
  <si>
    <t>Splácanie úrokov a ost.platby súvis.s úvermi,pôžič.a NFV</t>
  </si>
  <si>
    <t>700</t>
  </si>
  <si>
    <t>K a p i t á l o v é   v ý d a v k y</t>
  </si>
  <si>
    <t>710</t>
  </si>
  <si>
    <t>Obstarávanie kapitálových aktív</t>
  </si>
  <si>
    <t>711</t>
  </si>
  <si>
    <t>Nákup pozemkov a nehmotných aktív</t>
  </si>
  <si>
    <t>711001</t>
  </si>
  <si>
    <t>Pozemkov</t>
  </si>
  <si>
    <t>711003</t>
  </si>
  <si>
    <t>Softvéru</t>
  </si>
  <si>
    <t>711004</t>
  </si>
  <si>
    <t>Licencií</t>
  </si>
  <si>
    <t>712</t>
  </si>
  <si>
    <t>Nákup budov, objektov alebo ich častí</t>
  </si>
  <si>
    <t>712001</t>
  </si>
  <si>
    <t>Budov, objektov alebo ich častí</t>
  </si>
  <si>
    <t>713</t>
  </si>
  <si>
    <t>Nákup strojov, prístrojov, zariadení, techniky a náradia</t>
  </si>
  <si>
    <t>713001</t>
  </si>
  <si>
    <t>Interiérového vybavenia</t>
  </si>
  <si>
    <t>713002</t>
  </si>
  <si>
    <t>Výpočtovej techniky</t>
  </si>
  <si>
    <t>713003</t>
  </si>
  <si>
    <t>Telekomunikačnej techniky</t>
  </si>
  <si>
    <t>713004</t>
  </si>
  <si>
    <t>Prevádzkových strojov, prístrojov, zariadení, techniky a náradia</t>
  </si>
  <si>
    <t>714</t>
  </si>
  <si>
    <t>Nákup dopravných prostriedkov všetkých druhov</t>
  </si>
  <si>
    <t>714001</t>
  </si>
  <si>
    <t>Osobných automobilov</t>
  </si>
  <si>
    <t>716</t>
  </si>
  <si>
    <t>Prípravná a projektová dokumentácia</t>
  </si>
  <si>
    <t>717</t>
  </si>
  <si>
    <t>Realizácia stavieb a ich technického zhodnotenia</t>
  </si>
  <si>
    <t>Realizácia nových stavieb</t>
  </si>
  <si>
    <t>Rekonštrukcia a modernizácia</t>
  </si>
  <si>
    <t>Prístavby, nadstavby, stavebné úpravy</t>
  </si>
  <si>
    <t>718</t>
  </si>
  <si>
    <t>Rekonštrukcia a modernizácia strojov a zariadení</t>
  </si>
  <si>
    <t>718002</t>
  </si>
  <si>
    <t>718003</t>
  </si>
  <si>
    <t>718004</t>
  </si>
  <si>
    <t>718005</t>
  </si>
  <si>
    <t>Špeciálnych strojov, prístrojov, zariadení, techniky a náradia</t>
  </si>
  <si>
    <t>720</t>
  </si>
  <si>
    <t>Kapitálové transfery</t>
  </si>
  <si>
    <t>721</t>
  </si>
  <si>
    <t>721001</t>
  </si>
  <si>
    <t>Príspevkovej organizácií</t>
  </si>
  <si>
    <t>721002</t>
  </si>
  <si>
    <t>Rozpočtovej organizácii</t>
  </si>
  <si>
    <t>721003</t>
  </si>
  <si>
    <t>Verejnej vysokej škole</t>
  </si>
  <si>
    <t>721004</t>
  </si>
  <si>
    <t>Slovenskému pozemkovému fondu</t>
  </si>
  <si>
    <t>721005</t>
  </si>
  <si>
    <t>Štátnemu účelovému fondu</t>
  </si>
  <si>
    <t>721006</t>
  </si>
  <si>
    <t>Obci</t>
  </si>
  <si>
    <t>721007</t>
  </si>
  <si>
    <t>Vyššiemu územnému celku</t>
  </si>
  <si>
    <t>722</t>
  </si>
  <si>
    <t>723</t>
  </si>
  <si>
    <t>Transfery nefin.subj.a transf.príspevk.org.nezarad vo ver.spr.</t>
  </si>
  <si>
    <t>723005</t>
  </si>
  <si>
    <t>Prísp.org.nezaradenej vo verej.spr.v registri organizácií ...</t>
  </si>
  <si>
    <t>2.</t>
  </si>
  <si>
    <t>VÝDAVKOVÉ OPERÁCIE</t>
  </si>
  <si>
    <t>800</t>
  </si>
  <si>
    <t>Výdavky z transakcií s fin.aktívami a fin.pasívami</t>
  </si>
  <si>
    <t>810</t>
  </si>
  <si>
    <t>Úvery,pôžičky,NFV,účasť na majetku a ostatné výd.operácie</t>
  </si>
  <si>
    <t>814</t>
  </si>
  <si>
    <t>Účasť na majetku</t>
  </si>
  <si>
    <t>815</t>
  </si>
  <si>
    <t>Odplata za postúpenú pohľadávku</t>
  </si>
  <si>
    <t>820</t>
  </si>
  <si>
    <t>Splácanie istín</t>
  </si>
  <si>
    <t>821</t>
  </si>
  <si>
    <t>Splácanie tuzemskej istiny</t>
  </si>
  <si>
    <t>822</t>
  </si>
  <si>
    <t>Splácanie istiny krátkodob.úveru,pôžičky,NFV do zahraničia</t>
  </si>
  <si>
    <t>823</t>
  </si>
  <si>
    <t>Splácanie istiny dlhodob.úveru,pôžičky,NFV do zahraničia</t>
  </si>
  <si>
    <t>824</t>
  </si>
  <si>
    <t>Splácanie finančného prenájmu</t>
  </si>
  <si>
    <t>Úhrn výdavkov</t>
  </si>
  <si>
    <t>210</t>
  </si>
  <si>
    <t>Príjmy z podnikania a z vlastníctva majetku</t>
  </si>
  <si>
    <t>211</t>
  </si>
  <si>
    <t>Príjmy z podnikania</t>
  </si>
  <si>
    <t>Dividendy</t>
  </si>
  <si>
    <t>212</t>
  </si>
  <si>
    <t>Príjmy z vlastníctva</t>
  </si>
  <si>
    <t>221</t>
  </si>
  <si>
    <t>Administratívne poplatky</t>
  </si>
  <si>
    <t>Licencie</t>
  </si>
  <si>
    <t>Za prebytočný hnuteľný majetok</t>
  </si>
  <si>
    <t>233</t>
  </si>
  <si>
    <t>Príjem z predaja pozemkov</t>
  </si>
  <si>
    <t>621</t>
  </si>
  <si>
    <t>Poistné do Všeobecnej zdravotnej poisťovne</t>
  </si>
  <si>
    <t>622</t>
  </si>
  <si>
    <t>Poistné do Spoločnej zdravotnej poisťovne</t>
  </si>
  <si>
    <t>623</t>
  </si>
  <si>
    <t>Poistné do ostatných zdravotných poisťovní</t>
  </si>
  <si>
    <t>625</t>
  </si>
  <si>
    <t>Poistné do Sociálnej poisťovne</t>
  </si>
  <si>
    <t>Komunikačnej infraštruktúry</t>
  </si>
  <si>
    <t>637002</t>
  </si>
  <si>
    <t>Konkurzy a súťaže</t>
  </si>
  <si>
    <t>637007</t>
  </si>
  <si>
    <t>637009</t>
  </si>
  <si>
    <t>Náhrada mzdy a platu</t>
  </si>
  <si>
    <t>637011</t>
  </si>
  <si>
    <t>Štúdie, expertízy, posudky</t>
  </si>
  <si>
    <t>ostatné poplatky a odvody (poštovné, bankové poplatky a pod.)</t>
  </si>
  <si>
    <t>Sociálnej poisťovni a zdravotným poisťovniam</t>
  </si>
  <si>
    <t>Fondu národného majetku Slovenskej republiky</t>
  </si>
  <si>
    <t>642001</t>
  </si>
  <si>
    <t>Občianskemu združeniu, nadácii...</t>
  </si>
  <si>
    <t>642002</t>
  </si>
  <si>
    <t>Neziskovým organizáciám VPS</t>
  </si>
  <si>
    <t>642006</t>
  </si>
  <si>
    <t>Na členské príspevky</t>
  </si>
  <si>
    <t>642012</t>
  </si>
  <si>
    <t>Na odstupné</t>
  </si>
  <si>
    <t>642013</t>
  </si>
  <si>
    <t>Na odchodné</t>
  </si>
  <si>
    <t>642015</t>
  </si>
  <si>
    <t>Na nemocenské dávky</t>
  </si>
  <si>
    <t>642029</t>
  </si>
  <si>
    <t>Na náhradu</t>
  </si>
  <si>
    <t>642200</t>
  </si>
  <si>
    <t>644</t>
  </si>
  <si>
    <t>644004</t>
  </si>
  <si>
    <t>645</t>
  </si>
  <si>
    <t>Náklady na likvidáciu štátnych podnikov a a.s.</t>
  </si>
  <si>
    <t>646</t>
  </si>
  <si>
    <t>Náklady spojené s ručením FNM SR za sprivat. Majetok</t>
  </si>
  <si>
    <t>647</t>
  </si>
  <si>
    <t>Transfery do tuzemských finančných inštitúcií</t>
  </si>
  <si>
    <t>649</t>
  </si>
  <si>
    <t>Transfery do zahraničia</t>
  </si>
  <si>
    <t>651</t>
  </si>
  <si>
    <t>Splácanie úrokov v tuzemsku</t>
  </si>
  <si>
    <t>651003</t>
  </si>
  <si>
    <t>Subjektu verejnej správy</t>
  </si>
  <si>
    <t>652</t>
  </si>
  <si>
    <t>Splácanie úrokov do zahraničia</t>
  </si>
  <si>
    <t>713005</t>
  </si>
  <si>
    <t>Špeciíl.str.,prístr.,zar.,techniky a náradfia</t>
  </si>
  <si>
    <t>713006</t>
  </si>
  <si>
    <t>Poznámky</t>
  </si>
  <si>
    <t>návrh</t>
  </si>
  <si>
    <t>611</t>
  </si>
  <si>
    <t>Tarifný plat, osobný plat, základný plat, funkčný plat, hodnostný plat, plat vrátane ich náhrad</t>
  </si>
  <si>
    <t>612</t>
  </si>
  <si>
    <t>Príplatky</t>
  </si>
  <si>
    <t>614</t>
  </si>
  <si>
    <t>Odmeny</t>
  </si>
  <si>
    <t>616</t>
  </si>
  <si>
    <t>Doplatok k platu a ďalší plat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</si>
  <si>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</si>
  <si>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</si>
  <si>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</si>
  <si>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</si>
  <si>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</si>
  <si>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</si>
  <si>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</si>
  <si>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individuálne poistenie</t>
  </si>
  <si>
    <t>625005</t>
  </si>
  <si>
    <t>Na poistenie v nezamestnanosti</t>
  </si>
  <si>
    <t>625006</t>
  </si>
  <si>
    <t>Na garančné poistenie</t>
  </si>
  <si>
    <t>625007</t>
  </si>
  <si>
    <t>Na poistenie do rezervného fondu solidarity</t>
  </si>
  <si>
    <t>631001</t>
  </si>
  <si>
    <t>Tuzemské</t>
  </si>
  <si>
    <t>631002</t>
  </si>
  <si>
    <t>Zahraničné</t>
  </si>
  <si>
    <t>631003</t>
  </si>
  <si>
    <t>Pri dočasnom pridelení na výkon práce</t>
  </si>
  <si>
    <t>632001</t>
  </si>
  <si>
    <t>Energie</t>
  </si>
  <si>
    <t>632002</t>
  </si>
  <si>
    <t>Vodné, stočné</t>
  </si>
  <si>
    <t>632003</t>
  </si>
  <si>
    <t>Poštové služby a telekomunikačné služby</t>
  </si>
  <si>
    <t>632004</t>
  </si>
  <si>
    <t>Komunikačná infraštruktúra</t>
  </si>
  <si>
    <t>633001</t>
  </si>
  <si>
    <t>Interiérové vybavenie</t>
  </si>
  <si>
    <t>633002</t>
  </si>
  <si>
    <t>Výpočtová technika</t>
  </si>
  <si>
    <t>633003</t>
  </si>
  <si>
    <t>Telekomunikačná technika</t>
  </si>
  <si>
    <t>633004</t>
  </si>
  <si>
    <t>Prevádzkové stroje, prístroje, zariadenie, technika a náradie</t>
  </si>
  <si>
    <t>633006</t>
  </si>
  <si>
    <t>Všeobecný materiál</t>
  </si>
  <si>
    <t>633009</t>
  </si>
  <si>
    <t>Knihy, časopisy, noviny, učebnice, učebné pomôcky a kompenzačné pomôcky</t>
  </si>
  <si>
    <t>633010</t>
  </si>
  <si>
    <t>Pracovné odevy, obuv a pracovné pomôcky</t>
  </si>
  <si>
    <t>633013</t>
  </si>
  <si>
    <t>Softvér a licencie</t>
  </si>
  <si>
    <t>633016</t>
  </si>
  <si>
    <t>Reprezentačné</t>
  </si>
  <si>
    <t>633200</t>
  </si>
  <si>
    <t>Ostatný</t>
  </si>
  <si>
    <t>634001</t>
  </si>
  <si>
    <t>Palivo, mazivá, oleje, špeciálne kvapaliny</t>
  </si>
  <si>
    <t>634002</t>
  </si>
  <si>
    <t>Servis, údržba, opravya výdavky s tým spojené</t>
  </si>
  <si>
    <t>634003</t>
  </si>
  <si>
    <t>Poistenie</t>
  </si>
  <si>
    <t>634004</t>
  </si>
  <si>
    <t>Prepravné a nájom dopravných prostriedkov</t>
  </si>
  <si>
    <t>634005</t>
  </si>
  <si>
    <t>Karty, známky, poplatky</t>
  </si>
  <si>
    <t>634006</t>
  </si>
  <si>
    <t>635001</t>
  </si>
  <si>
    <t>635002</t>
  </si>
  <si>
    <t>635003</t>
  </si>
  <si>
    <t>635004</t>
  </si>
  <si>
    <t>635005</t>
  </si>
  <si>
    <t>635006</t>
  </si>
  <si>
    <t>635009</t>
  </si>
  <si>
    <t>635010</t>
  </si>
  <si>
    <t>636001</t>
  </si>
  <si>
    <t>636002</t>
  </si>
  <si>
    <t>schválený</t>
  </si>
  <si>
    <t>rozpočet</t>
  </si>
  <si>
    <t>2012
návrh</t>
  </si>
  <si>
    <t>2011
návrh</t>
  </si>
  <si>
    <t>2009 
schválený
rozpočet</t>
  </si>
  <si>
    <t>2010
návrh</t>
  </si>
  <si>
    <t>2009
schválený
rozpočet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</si>
</sst>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"/>
    <numFmt numFmtId="165" formatCode="_-* #,##0.000\ _S_k_-;\-* #,##0.000\ _S_k_-;_-* &quot;-&quot;??\ _S_k_-;_-@_-"/>
    <numFmt numFmtId="166" formatCode="_-* #,##0.0\ _S_k_-;\-* #,##0.0\ _S_k_-;_-* &quot;-&quot;??\ _S_k_-;_-@_-"/>
    <numFmt numFmtId="167" formatCode="_-* #,##0\ _S_k_-;\-* #,##0\ _S_k_-;_-* &quot;-&quot;??\ _S_k_-;_-@_-"/>
    <numFmt numFmtId="168" formatCode="0.0%"/>
    <numFmt numFmtId="169" formatCode="0.000%"/>
    <numFmt numFmtId="170" formatCode="#,##0.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sz val="20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10"/>
      <name val="Times New Roman"/>
      <family val="1"/>
    </font>
    <font>
      <i/>
      <sz val="10"/>
      <name val="Arial"/>
      <family val="0"/>
    </font>
    <font>
      <i/>
      <sz val="11"/>
      <name val="Arial CE"/>
      <family val="0"/>
    </font>
    <font>
      <i/>
      <sz val="9"/>
      <name val="Arial CE"/>
      <family val="0"/>
    </font>
    <font>
      <b/>
      <i/>
      <sz val="10"/>
      <name val="Arial CE"/>
      <family val="0"/>
    </font>
    <font>
      <b/>
      <i/>
      <sz val="9"/>
      <name val="Arial CE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10" fontId="0" fillId="0" borderId="0" xfId="33" applyNumberFormat="1" applyAlignment="1">
      <alignment horizontal="left" indent="1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left"/>
    </xf>
    <xf numFmtId="3" fontId="9" fillId="0" borderId="11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>
      <alignment horizontal="right" vertical="center" shrinkToFit="1"/>
    </xf>
    <xf numFmtId="0" fontId="6" fillId="0" borderId="12" xfId="0" applyNumberFormat="1" applyFont="1" applyFill="1" applyBorder="1" applyAlignment="1">
      <alignment horizontal="right" vertical="center" shrinkToFit="1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0" fontId="12" fillId="0" borderId="10" xfId="45" applyFont="1" applyFill="1" applyBorder="1" applyAlignment="1">
      <alignment/>
      <protection/>
    </xf>
    <xf numFmtId="0" fontId="7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49" fontId="7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49" fontId="2" fillId="0" borderId="14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49" fontId="7" fillId="0" borderId="14" xfId="0" applyNumberFormat="1" applyFont="1" applyFill="1" applyBorder="1" applyAlignment="1">
      <alignment horizontal="left"/>
    </xf>
    <xf numFmtId="0" fontId="7" fillId="0" borderId="14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/>
    </xf>
    <xf numFmtId="0" fontId="8" fillId="0" borderId="11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49" fontId="8" fillId="0" borderId="13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49" fontId="8" fillId="0" borderId="17" xfId="0" applyNumberFormat="1" applyFont="1" applyFill="1" applyBorder="1" applyAlignment="1">
      <alignment/>
    </xf>
    <xf numFmtId="49" fontId="8" fillId="0" borderId="17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left"/>
    </xf>
    <xf numFmtId="9" fontId="2" fillId="0" borderId="0" xfId="46" applyFont="1" applyFill="1" applyAlignment="1">
      <alignment/>
    </xf>
    <xf numFmtId="0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3" fontId="14" fillId="0" borderId="1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0" fontId="2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10" fontId="4" fillId="0" borderId="10" xfId="0" applyNumberFormat="1" applyFont="1" applyFill="1" applyBorder="1" applyAlignment="1">
      <alignment/>
    </xf>
    <xf numFmtId="10" fontId="4" fillId="0" borderId="18" xfId="0" applyNumberFormat="1" applyFont="1" applyFill="1" applyBorder="1" applyAlignment="1">
      <alignment/>
    </xf>
    <xf numFmtId="10" fontId="4" fillId="0" borderId="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2" fillId="0" borderId="10" xfId="45" applyFont="1" applyBorder="1" applyAlignment="1">
      <alignment horizontal="left"/>
      <protection/>
    </xf>
    <xf numFmtId="49" fontId="12" fillId="0" borderId="10" xfId="45" applyNumberFormat="1" applyFont="1" applyBorder="1">
      <alignment/>
      <protection/>
    </xf>
    <xf numFmtId="3" fontId="16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2" fillId="0" borderId="0" xfId="33" applyNumberFormat="1" applyFont="1" applyFill="1" applyAlignment="1">
      <alignment/>
    </xf>
    <xf numFmtId="10" fontId="2" fillId="0" borderId="18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/>
    </xf>
    <xf numFmtId="10" fontId="7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17" fillId="0" borderId="10" xfId="0" applyFont="1" applyFill="1" applyBorder="1" applyAlignment="1">
      <alignment/>
    </xf>
    <xf numFmtId="0" fontId="18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vykaz_Fin_OST_2003_2004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PageLayoutView="0" workbookViewId="0" topLeftCell="A87">
      <selection activeCell="H92" sqref="H92"/>
    </sheetView>
  </sheetViews>
  <sheetFormatPr defaultColWidth="9.140625" defaultRowHeight="12.75"/>
  <cols>
    <col min="5" max="5" width="69.57421875" style="0" customWidth="1"/>
    <col min="6" max="7" width="15.421875" style="0" customWidth="1"/>
    <col min="8" max="8" width="14.421875" style="0" bestFit="1" customWidth="1"/>
    <col min="10" max="10" width="10.140625" style="0" bestFit="1" customWidth="1"/>
  </cols>
  <sheetData>
    <row r="1" spans="1:8" ht="14.25" hidden="1">
      <c r="A1" s="1"/>
      <c r="B1" s="2"/>
      <c r="C1" s="3"/>
      <c r="D1" s="3"/>
      <c r="E1" s="1"/>
      <c r="F1" s="4"/>
      <c r="G1" s="4"/>
      <c r="H1" s="5"/>
    </row>
    <row r="2" spans="1:8" ht="14.25" hidden="1">
      <c r="A2" s="1"/>
      <c r="B2" s="2"/>
      <c r="C2" s="3"/>
      <c r="D2" s="3"/>
      <c r="E2" s="1"/>
      <c r="F2" s="4"/>
      <c r="G2" s="4"/>
      <c r="H2" s="5"/>
    </row>
    <row r="3" spans="1:8" ht="14.25" hidden="1">
      <c r="A3" s="1"/>
      <c r="B3" s="2"/>
      <c r="C3" s="3"/>
      <c r="D3" s="3"/>
      <c r="E3" s="1"/>
      <c r="F3" s="4"/>
      <c r="G3" s="4"/>
      <c r="H3" s="5"/>
    </row>
    <row r="4" spans="1:8" ht="14.25" hidden="1">
      <c r="A4" s="1"/>
      <c r="B4" s="2"/>
      <c r="C4" s="3"/>
      <c r="D4" s="3"/>
      <c r="E4" s="1"/>
      <c r="F4" s="4"/>
      <c r="G4" s="4"/>
      <c r="H4" s="5"/>
    </row>
    <row r="5" spans="1:8" ht="14.25" hidden="1">
      <c r="A5" s="1"/>
      <c r="B5" s="2"/>
      <c r="C5" s="3"/>
      <c r="D5" s="3"/>
      <c r="E5" s="1"/>
      <c r="F5" s="4"/>
      <c r="G5" s="4"/>
      <c r="H5" s="5"/>
    </row>
    <row r="6" spans="1:8" ht="14.25" hidden="1">
      <c r="A6" s="1"/>
      <c r="B6" s="2"/>
      <c r="C6" s="3"/>
      <c r="D6" s="3"/>
      <c r="E6" s="1"/>
      <c r="F6" s="4"/>
      <c r="G6" s="4"/>
      <c r="H6" s="5"/>
    </row>
    <row r="7" spans="1:8" ht="26.25" hidden="1">
      <c r="A7" s="7"/>
      <c r="B7" s="8"/>
      <c r="C7" s="9"/>
      <c r="D7" s="9"/>
      <c r="E7" s="8"/>
      <c r="F7" s="10"/>
      <c r="G7" s="10"/>
      <c r="H7" s="10"/>
    </row>
    <row r="8" spans="1:8" ht="12.75" customHeight="1">
      <c r="A8" s="145" t="s">
        <v>0</v>
      </c>
      <c r="B8" s="146" t="s">
        <v>1</v>
      </c>
      <c r="C8" s="145"/>
      <c r="D8" s="145"/>
      <c r="E8" s="145"/>
      <c r="F8" s="149" t="s">
        <v>432</v>
      </c>
      <c r="G8" s="149" t="s">
        <v>431</v>
      </c>
      <c r="H8" s="147" t="s">
        <v>2</v>
      </c>
    </row>
    <row r="9" spans="1:8" ht="12.75">
      <c r="A9" s="145"/>
      <c r="B9" s="145"/>
      <c r="C9" s="145"/>
      <c r="D9" s="145"/>
      <c r="E9" s="145"/>
      <c r="F9" s="150" t="s">
        <v>426</v>
      </c>
      <c r="G9" s="150" t="s">
        <v>348</v>
      </c>
      <c r="H9" s="148"/>
    </row>
    <row r="10" spans="1:8" ht="12.75">
      <c r="A10" s="145"/>
      <c r="B10" s="145"/>
      <c r="C10" s="145"/>
      <c r="D10" s="145"/>
      <c r="E10" s="145"/>
      <c r="F10" s="150" t="s">
        <v>427</v>
      </c>
      <c r="G10" s="150"/>
      <c r="H10" s="148"/>
    </row>
    <row r="11" spans="1:8" ht="15">
      <c r="A11" s="12"/>
      <c r="B11" s="13" t="s">
        <v>3</v>
      </c>
      <c r="C11" s="13"/>
      <c r="D11" s="13"/>
      <c r="E11" s="13" t="s">
        <v>4</v>
      </c>
      <c r="F11" s="14">
        <f>F12+F23</f>
        <v>409671181.0396335</v>
      </c>
      <c r="G11" s="14">
        <f>G12+G23</f>
        <v>383790066</v>
      </c>
      <c r="H11" s="14"/>
    </row>
    <row r="12" spans="1:8" ht="15">
      <c r="A12" s="12">
        <v>45</v>
      </c>
      <c r="B12" s="16">
        <v>100</v>
      </c>
      <c r="C12" s="16"/>
      <c r="D12" s="16"/>
      <c r="E12" s="12" t="s">
        <v>5</v>
      </c>
      <c r="F12" s="14">
        <f>SUM(F13,F22)</f>
        <v>408140874.9917015</v>
      </c>
      <c r="G12" s="14">
        <f>SUM(G13,G22)</f>
        <v>381590066</v>
      </c>
      <c r="H12" s="14"/>
    </row>
    <row r="13" spans="1:8" ht="14.25">
      <c r="A13" s="18">
        <v>45</v>
      </c>
      <c r="B13" s="19">
        <v>150</v>
      </c>
      <c r="C13" s="19"/>
      <c r="D13" s="19"/>
      <c r="E13" s="18" t="s">
        <v>6</v>
      </c>
      <c r="F13" s="20">
        <f>F14</f>
        <v>407808935.8029609</v>
      </c>
      <c r="G13" s="20">
        <f>G14</f>
        <v>381330066</v>
      </c>
      <c r="H13" s="20"/>
    </row>
    <row r="14" spans="1:8" ht="14.25">
      <c r="A14" s="18">
        <v>45</v>
      </c>
      <c r="B14" s="19"/>
      <c r="C14" s="19">
        <v>154</v>
      </c>
      <c r="D14" s="19"/>
      <c r="E14" s="18" t="s">
        <v>7</v>
      </c>
      <c r="F14" s="112">
        <f>SUM(F15:F21)</f>
        <v>407808935.8029609</v>
      </c>
      <c r="G14" s="112">
        <f>SUM(G15:G21)</f>
        <v>381330066</v>
      </c>
      <c r="H14" s="112"/>
    </row>
    <row r="15" spans="1:8" s="111" customFormat="1" ht="14.25">
      <c r="A15" s="18">
        <v>45</v>
      </c>
      <c r="B15" s="19"/>
      <c r="C15" s="19" t="s">
        <v>8</v>
      </c>
      <c r="D15" s="19" t="s">
        <v>9</v>
      </c>
      <c r="E15" s="18" t="s">
        <v>10</v>
      </c>
      <c r="F15" s="20">
        <v>120523733.65199494</v>
      </c>
      <c r="G15" s="20">
        <v>109108771</v>
      </c>
      <c r="H15" s="123"/>
    </row>
    <row r="16" spans="1:8" s="111" customFormat="1" ht="14.25">
      <c r="A16" s="18">
        <v>45</v>
      </c>
      <c r="B16" s="19"/>
      <c r="C16" s="19" t="s">
        <v>8</v>
      </c>
      <c r="D16" s="19" t="s">
        <v>11</v>
      </c>
      <c r="E16" s="18" t="s">
        <v>12</v>
      </c>
      <c r="F16" s="20">
        <v>19674633.20719644</v>
      </c>
      <c r="G16" s="20">
        <v>16039201</v>
      </c>
      <c r="H16" s="123"/>
    </row>
    <row r="17" spans="1:8" s="111" customFormat="1" ht="14.25">
      <c r="A17" s="18">
        <v>45</v>
      </c>
      <c r="B17" s="19"/>
      <c r="C17" s="19" t="s">
        <v>8</v>
      </c>
      <c r="D17" s="19" t="s">
        <v>13</v>
      </c>
      <c r="E17" s="18" t="s">
        <v>14</v>
      </c>
      <c r="F17" s="20">
        <v>295075350.1958441</v>
      </c>
      <c r="G17" s="20">
        <v>272771928</v>
      </c>
      <c r="H17" s="123"/>
    </row>
    <row r="18" spans="1:8" s="111" customFormat="1" ht="14.25">
      <c r="A18" s="18">
        <v>45</v>
      </c>
      <c r="B18" s="19"/>
      <c r="C18" s="19" t="s">
        <v>8</v>
      </c>
      <c r="D18" s="19" t="s">
        <v>15</v>
      </c>
      <c r="E18" s="22" t="s">
        <v>16</v>
      </c>
      <c r="F18" s="20">
        <v>122288056.8279891</v>
      </c>
      <c r="G18" s="20">
        <v>119627643</v>
      </c>
      <c r="H18" s="123"/>
    </row>
    <row r="19" spans="1:8" s="111" customFormat="1" ht="14.25">
      <c r="A19" s="18">
        <v>45</v>
      </c>
      <c r="B19" s="19"/>
      <c r="C19" s="19" t="s">
        <v>8</v>
      </c>
      <c r="D19" s="19" t="s">
        <v>17</v>
      </c>
      <c r="E19" s="18" t="s">
        <v>18</v>
      </c>
      <c r="F19" s="23">
        <v>2422558.5872668126</v>
      </c>
      <c r="G19" s="23">
        <v>4911414</v>
      </c>
      <c r="H19" s="123"/>
    </row>
    <row r="20" spans="1:8" s="111" customFormat="1" ht="14.25">
      <c r="A20" s="18">
        <v>45</v>
      </c>
      <c r="B20" s="19"/>
      <c r="C20" s="19" t="s">
        <v>8</v>
      </c>
      <c r="D20" s="19" t="s">
        <v>19</v>
      </c>
      <c r="E20" s="18" t="s">
        <v>20</v>
      </c>
      <c r="F20" s="25">
        <v>-152175396.66733053</v>
      </c>
      <c r="G20" s="25">
        <v>-141128891</v>
      </c>
      <c r="H20" s="123"/>
    </row>
    <row r="21" spans="1:8" s="111" customFormat="1" ht="14.25">
      <c r="A21" s="18">
        <v>45</v>
      </c>
      <c r="B21" s="19"/>
      <c r="C21" s="19" t="s">
        <v>8</v>
      </c>
      <c r="D21" s="19" t="s">
        <v>21</v>
      </c>
      <c r="E21" s="18" t="s">
        <v>22</v>
      </c>
      <c r="F21" s="26">
        <v>0</v>
      </c>
      <c r="G21" s="26">
        <v>0</v>
      </c>
      <c r="H21" s="123"/>
    </row>
    <row r="22" spans="1:10" s="111" customFormat="1" ht="14.25">
      <c r="A22" s="18">
        <v>45</v>
      </c>
      <c r="B22" s="19" t="s">
        <v>24</v>
      </c>
      <c r="C22" s="19"/>
      <c r="D22" s="19"/>
      <c r="E22" s="18" t="s">
        <v>25</v>
      </c>
      <c r="F22" s="23">
        <v>331939.1887406227</v>
      </c>
      <c r="G22" s="23">
        <v>260000</v>
      </c>
      <c r="H22" s="123"/>
      <c r="J22" s="144"/>
    </row>
    <row r="23" spans="1:10" s="111" customFormat="1" ht="15">
      <c r="A23" s="18">
        <v>45</v>
      </c>
      <c r="B23" s="16" t="s">
        <v>26</v>
      </c>
      <c r="C23" s="16"/>
      <c r="D23" s="16"/>
      <c r="E23" s="12" t="s">
        <v>27</v>
      </c>
      <c r="F23" s="14">
        <f>SUM(F24,F28,F36,F39,F42)</f>
        <v>1530306.0479320188</v>
      </c>
      <c r="G23" s="14">
        <f>SUM(G24,G28,G36,G39,G42)</f>
        <v>2200000</v>
      </c>
      <c r="H23" s="14"/>
      <c r="J23" s="143"/>
    </row>
    <row r="24" spans="1:10" s="111" customFormat="1" ht="15">
      <c r="A24" s="18">
        <v>45</v>
      </c>
      <c r="B24" s="19" t="s">
        <v>281</v>
      </c>
      <c r="C24" s="19"/>
      <c r="D24" s="19"/>
      <c r="E24" s="18" t="s">
        <v>282</v>
      </c>
      <c r="F24" s="20">
        <v>0</v>
      </c>
      <c r="G24" s="20">
        <v>0</v>
      </c>
      <c r="H24" s="123"/>
      <c r="J24" s="143"/>
    </row>
    <row r="25" spans="1:10" s="111" customFormat="1" ht="15" hidden="1">
      <c r="A25" s="18">
        <v>45</v>
      </c>
      <c r="B25" s="19"/>
      <c r="C25" s="19" t="s">
        <v>283</v>
      </c>
      <c r="D25" s="19"/>
      <c r="E25" s="18" t="s">
        <v>284</v>
      </c>
      <c r="F25" s="20">
        <v>0</v>
      </c>
      <c r="G25" s="20"/>
      <c r="H25" s="123"/>
      <c r="J25" s="143"/>
    </row>
    <row r="26" spans="1:10" s="111" customFormat="1" ht="15" hidden="1">
      <c r="A26" s="18">
        <v>45</v>
      </c>
      <c r="B26" s="19"/>
      <c r="C26" s="19" t="s">
        <v>283</v>
      </c>
      <c r="D26" s="19" t="s">
        <v>32</v>
      </c>
      <c r="E26" s="18" t="s">
        <v>285</v>
      </c>
      <c r="F26" s="20">
        <v>0</v>
      </c>
      <c r="G26" s="20"/>
      <c r="H26" s="123"/>
      <c r="J26" s="143"/>
    </row>
    <row r="27" spans="1:10" s="111" customFormat="1" ht="15" hidden="1">
      <c r="A27" s="18">
        <v>45</v>
      </c>
      <c r="B27" s="19"/>
      <c r="C27" s="19" t="s">
        <v>286</v>
      </c>
      <c r="D27" s="19"/>
      <c r="E27" s="18" t="s">
        <v>287</v>
      </c>
      <c r="F27" s="20">
        <v>0</v>
      </c>
      <c r="G27" s="20"/>
      <c r="H27" s="123"/>
      <c r="J27" s="143"/>
    </row>
    <row r="28" spans="1:10" s="111" customFormat="1" ht="15">
      <c r="A28" s="18">
        <v>45</v>
      </c>
      <c r="B28" s="19" t="s">
        <v>28</v>
      </c>
      <c r="C28" s="19"/>
      <c r="D28" s="19"/>
      <c r="E28" s="18" t="s">
        <v>29</v>
      </c>
      <c r="F28" s="20">
        <f>SUM(F29,F31,F33)</f>
        <v>562006.2404567483</v>
      </c>
      <c r="G28" s="20">
        <f>SUM(G29,G31,G33)</f>
        <v>1093711</v>
      </c>
      <c r="H28" s="20"/>
      <c r="J28" s="143"/>
    </row>
    <row r="29" spans="1:10" s="111" customFormat="1" ht="14.25" hidden="1">
      <c r="A29" s="18">
        <v>45</v>
      </c>
      <c r="B29" s="19"/>
      <c r="C29" s="19" t="s">
        <v>288</v>
      </c>
      <c r="D29" s="19"/>
      <c r="E29" s="18" t="s">
        <v>289</v>
      </c>
      <c r="F29" s="20">
        <v>0</v>
      </c>
      <c r="G29" s="20">
        <v>0</v>
      </c>
      <c r="H29" s="123"/>
      <c r="J29" s="144"/>
    </row>
    <row r="30" spans="1:10" s="111" customFormat="1" ht="14.25" hidden="1">
      <c r="A30" s="18">
        <v>45</v>
      </c>
      <c r="B30" s="19"/>
      <c r="C30" s="19" t="s">
        <v>288</v>
      </c>
      <c r="D30" s="19" t="s">
        <v>15</v>
      </c>
      <c r="E30" s="18" t="s">
        <v>290</v>
      </c>
      <c r="F30" s="20">
        <v>0</v>
      </c>
      <c r="G30" s="20">
        <v>0</v>
      </c>
      <c r="H30" s="123"/>
      <c r="J30" s="144"/>
    </row>
    <row r="31" spans="1:10" s="111" customFormat="1" ht="14.25" hidden="1">
      <c r="A31" s="18">
        <v>45</v>
      </c>
      <c r="B31" s="19"/>
      <c r="C31" s="19" t="s">
        <v>30</v>
      </c>
      <c r="D31" s="19"/>
      <c r="E31" s="18" t="s">
        <v>31</v>
      </c>
      <c r="F31" s="20">
        <v>0</v>
      </c>
      <c r="G31" s="20">
        <v>0</v>
      </c>
      <c r="H31" s="123"/>
      <c r="J31" s="144"/>
    </row>
    <row r="32" spans="1:10" s="111" customFormat="1" ht="14.25" hidden="1">
      <c r="A32" s="18">
        <v>45</v>
      </c>
      <c r="B32" s="19"/>
      <c r="C32" s="19" t="s">
        <v>30</v>
      </c>
      <c r="D32" s="19" t="s">
        <v>32</v>
      </c>
      <c r="E32" s="18" t="s">
        <v>33</v>
      </c>
      <c r="F32" s="20">
        <v>0</v>
      </c>
      <c r="G32" s="20">
        <v>0</v>
      </c>
      <c r="H32" s="123"/>
      <c r="J32" s="144"/>
    </row>
    <row r="33" spans="1:10" s="111" customFormat="1" ht="14.25">
      <c r="A33" s="18">
        <v>45</v>
      </c>
      <c r="B33" s="19"/>
      <c r="C33" s="19" t="s">
        <v>34</v>
      </c>
      <c r="D33" s="19"/>
      <c r="E33" s="18" t="s">
        <v>35</v>
      </c>
      <c r="F33" s="20">
        <f>F34+F35</f>
        <v>562006.2404567483</v>
      </c>
      <c r="G33" s="20">
        <f>G34+G35</f>
        <v>1093711</v>
      </c>
      <c r="H33" s="20"/>
      <c r="J33" s="144"/>
    </row>
    <row r="34" spans="1:10" s="111" customFormat="1" ht="14.25">
      <c r="A34" s="18">
        <v>45</v>
      </c>
      <c r="B34" s="19"/>
      <c r="C34" s="19" t="s">
        <v>34</v>
      </c>
      <c r="D34" s="19" t="s">
        <v>9</v>
      </c>
      <c r="E34" s="18" t="s">
        <v>36</v>
      </c>
      <c r="F34" s="20">
        <v>562006.2404567483</v>
      </c>
      <c r="G34" s="20">
        <f>20+1093691</f>
        <v>1093711</v>
      </c>
      <c r="H34" s="123"/>
      <c r="J34" s="144"/>
    </row>
    <row r="35" spans="1:8" s="111" customFormat="1" ht="14.25">
      <c r="A35" s="18"/>
      <c r="B35" s="19"/>
      <c r="C35" s="19" t="s">
        <v>34</v>
      </c>
      <c r="D35" s="19" t="s">
        <v>13</v>
      </c>
      <c r="E35" s="18" t="s">
        <v>291</v>
      </c>
      <c r="F35" s="20">
        <v>0</v>
      </c>
      <c r="G35" s="20">
        <v>0</v>
      </c>
      <c r="H35" s="123"/>
    </row>
    <row r="36" spans="1:8" s="111" customFormat="1" ht="14.25">
      <c r="A36" s="18">
        <v>45</v>
      </c>
      <c r="B36" s="19" t="s">
        <v>37</v>
      </c>
      <c r="C36" s="19"/>
      <c r="D36" s="19"/>
      <c r="E36" s="18" t="s">
        <v>38</v>
      </c>
      <c r="F36" s="20">
        <f>F37</f>
        <v>9958.17566221868</v>
      </c>
      <c r="G36" s="20">
        <f>G37</f>
        <v>16500</v>
      </c>
      <c r="H36" s="20"/>
    </row>
    <row r="37" spans="1:8" s="111" customFormat="1" ht="14.25">
      <c r="A37" s="18"/>
      <c r="B37" s="19"/>
      <c r="C37" s="19" t="s">
        <v>39</v>
      </c>
      <c r="D37" s="19"/>
      <c r="E37" s="18" t="s">
        <v>40</v>
      </c>
      <c r="F37" s="20">
        <v>9958.17566221868</v>
      </c>
      <c r="G37" s="20">
        <v>16500</v>
      </c>
      <c r="H37" s="123"/>
    </row>
    <row r="38" spans="1:8" s="111" customFormat="1" ht="14.25">
      <c r="A38" s="18"/>
      <c r="B38" s="19"/>
      <c r="C38" s="19" t="s">
        <v>292</v>
      </c>
      <c r="D38" s="19" t="s">
        <v>9</v>
      </c>
      <c r="E38" s="18" t="s">
        <v>293</v>
      </c>
      <c r="F38" s="20">
        <v>0</v>
      </c>
      <c r="G38" s="20">
        <v>0</v>
      </c>
      <c r="H38" s="123"/>
    </row>
    <row r="39" spans="1:8" s="111" customFormat="1" ht="14.25">
      <c r="A39" s="18">
        <v>45</v>
      </c>
      <c r="B39" s="19" t="s">
        <v>41</v>
      </c>
      <c r="C39" s="19"/>
      <c r="D39" s="19"/>
      <c r="E39" s="18" t="s">
        <v>42</v>
      </c>
      <c r="F39" s="20">
        <f>SUM(F40:F41)</f>
        <v>83017.99110402974</v>
      </c>
      <c r="G39" s="20">
        <f>SUM(G40:G41)</f>
        <v>38512</v>
      </c>
      <c r="H39" s="20"/>
    </row>
    <row r="40" spans="1:8" s="111" customFormat="1" ht="14.25">
      <c r="A40" s="18">
        <v>45</v>
      </c>
      <c r="B40" s="19"/>
      <c r="C40" s="19" t="s">
        <v>43</v>
      </c>
      <c r="D40" s="19"/>
      <c r="E40" s="18" t="s">
        <v>44</v>
      </c>
      <c r="F40" s="20">
        <v>33.19391887406227</v>
      </c>
      <c r="G40" s="20">
        <v>12</v>
      </c>
      <c r="H40" s="123"/>
    </row>
    <row r="41" spans="1:8" s="111" customFormat="1" ht="14.25">
      <c r="A41" s="18">
        <v>45</v>
      </c>
      <c r="B41" s="19"/>
      <c r="C41" s="19" t="s">
        <v>45</v>
      </c>
      <c r="D41" s="19"/>
      <c r="E41" s="18" t="s">
        <v>46</v>
      </c>
      <c r="F41" s="20">
        <v>82984.79718515568</v>
      </c>
      <c r="G41" s="20">
        <v>38500</v>
      </c>
      <c r="H41" s="123"/>
    </row>
    <row r="42" spans="1:8" s="111" customFormat="1" ht="14.25">
      <c r="A42" s="18">
        <v>45</v>
      </c>
      <c r="B42" s="19" t="s">
        <v>47</v>
      </c>
      <c r="C42" s="19"/>
      <c r="D42" s="19"/>
      <c r="E42" s="18" t="s">
        <v>48</v>
      </c>
      <c r="F42" s="20">
        <f>F43</f>
        <v>875323.6407090221</v>
      </c>
      <c r="G42" s="20">
        <f>G43</f>
        <v>1051277</v>
      </c>
      <c r="H42" s="20"/>
    </row>
    <row r="43" spans="1:8" s="111" customFormat="1" ht="14.25">
      <c r="A43" s="18">
        <v>45</v>
      </c>
      <c r="B43" s="19"/>
      <c r="C43" s="19" t="s">
        <v>49</v>
      </c>
      <c r="D43" s="19"/>
      <c r="E43" s="18" t="s">
        <v>50</v>
      </c>
      <c r="F43" s="20">
        <f>SUM(F44:F45)</f>
        <v>875323.6407090221</v>
      </c>
      <c r="G43" s="20">
        <f>SUM(G44:G45)</f>
        <v>1051277</v>
      </c>
      <c r="H43" s="20"/>
    </row>
    <row r="44" spans="1:8" s="111" customFormat="1" ht="14.25">
      <c r="A44" s="18">
        <v>45</v>
      </c>
      <c r="B44" s="19"/>
      <c r="C44" s="19" t="s">
        <v>49</v>
      </c>
      <c r="D44" s="19" t="s">
        <v>51</v>
      </c>
      <c r="E44" s="18" t="s">
        <v>52</v>
      </c>
      <c r="F44" s="20">
        <v>2655.5135099249815</v>
      </c>
      <c r="G44" s="20">
        <v>3000</v>
      </c>
      <c r="H44" s="123"/>
    </row>
    <row r="45" spans="1:8" s="111" customFormat="1" ht="14.25">
      <c r="A45" s="18">
        <v>45</v>
      </c>
      <c r="B45" s="19"/>
      <c r="C45" s="19" t="s">
        <v>49</v>
      </c>
      <c r="D45" s="19" t="s">
        <v>53</v>
      </c>
      <c r="E45" s="18" t="s">
        <v>54</v>
      </c>
      <c r="F45" s="20">
        <v>872668.1271990971</v>
      </c>
      <c r="G45" s="20">
        <f>248277+400000+400000</f>
        <v>1048277</v>
      </c>
      <c r="H45" s="123"/>
    </row>
    <row r="46" spans="1:8" ht="15" hidden="1">
      <c r="A46" s="18">
        <v>45</v>
      </c>
      <c r="B46" s="19"/>
      <c r="C46" s="19"/>
      <c r="D46" s="19"/>
      <c r="E46" s="18" t="s">
        <v>55</v>
      </c>
      <c r="F46" s="14">
        <v>0</v>
      </c>
      <c r="G46" s="14"/>
      <c r="H46" s="123"/>
    </row>
    <row r="47" spans="1:8" ht="15">
      <c r="A47" s="18">
        <v>45</v>
      </c>
      <c r="B47" s="16" t="s">
        <v>56</v>
      </c>
      <c r="C47" s="16"/>
      <c r="D47" s="16"/>
      <c r="E47" s="12" t="s">
        <v>57</v>
      </c>
      <c r="F47" s="14">
        <v>0</v>
      </c>
      <c r="G47" s="14">
        <v>0</v>
      </c>
      <c r="H47" s="123"/>
    </row>
    <row r="48" spans="1:8" ht="15" hidden="1">
      <c r="A48" s="18">
        <v>45</v>
      </c>
      <c r="B48" s="19" t="s">
        <v>58</v>
      </c>
      <c r="C48" s="19"/>
      <c r="D48" s="19"/>
      <c r="E48" s="18" t="s">
        <v>59</v>
      </c>
      <c r="F48" s="14">
        <v>0</v>
      </c>
      <c r="G48" s="14"/>
      <c r="H48" s="123"/>
    </row>
    <row r="49" spans="1:8" ht="15" hidden="1">
      <c r="A49" s="18">
        <v>45</v>
      </c>
      <c r="B49" s="19"/>
      <c r="C49" s="19" t="s">
        <v>60</v>
      </c>
      <c r="D49" s="19"/>
      <c r="E49" s="18" t="s">
        <v>61</v>
      </c>
      <c r="F49" s="14">
        <v>0</v>
      </c>
      <c r="G49" s="14"/>
      <c r="H49" s="123"/>
    </row>
    <row r="50" spans="1:8" ht="15" hidden="1">
      <c r="A50" s="18">
        <v>45</v>
      </c>
      <c r="B50" s="19"/>
      <c r="C50" s="19" t="s">
        <v>60</v>
      </c>
      <c r="D50" s="19" t="s">
        <v>9</v>
      </c>
      <c r="E50" s="18" t="s">
        <v>62</v>
      </c>
      <c r="F50" s="14">
        <v>0</v>
      </c>
      <c r="G50" s="14"/>
      <c r="H50" s="123"/>
    </row>
    <row r="51" spans="1:8" ht="15" hidden="1">
      <c r="A51" s="18">
        <v>45</v>
      </c>
      <c r="B51" s="19"/>
      <c r="C51" s="19" t="s">
        <v>60</v>
      </c>
      <c r="D51" s="19" t="s">
        <v>11</v>
      </c>
      <c r="E51" s="18" t="s">
        <v>63</v>
      </c>
      <c r="F51" s="14">
        <v>0</v>
      </c>
      <c r="G51" s="14"/>
      <c r="H51" s="123"/>
    </row>
    <row r="52" spans="1:8" ht="15" hidden="1">
      <c r="A52" s="18">
        <v>45</v>
      </c>
      <c r="B52" s="19"/>
      <c r="C52" s="19" t="s">
        <v>60</v>
      </c>
      <c r="D52" s="19" t="s">
        <v>32</v>
      </c>
      <c r="E52" s="18" t="s">
        <v>64</v>
      </c>
      <c r="F52" s="14">
        <v>0</v>
      </c>
      <c r="G52" s="14"/>
      <c r="H52" s="123"/>
    </row>
    <row r="53" spans="1:8" ht="15" hidden="1">
      <c r="A53" s="18">
        <v>45</v>
      </c>
      <c r="B53" s="19"/>
      <c r="C53" s="19" t="s">
        <v>60</v>
      </c>
      <c r="D53" s="19" t="s">
        <v>15</v>
      </c>
      <c r="E53" s="18" t="s">
        <v>65</v>
      </c>
      <c r="F53" s="14">
        <v>0</v>
      </c>
      <c r="G53" s="14"/>
      <c r="H53" s="123"/>
    </row>
    <row r="54" spans="1:8" ht="15" hidden="1">
      <c r="A54" s="18">
        <v>45</v>
      </c>
      <c r="B54" s="19"/>
      <c r="C54" s="19" t="s">
        <v>60</v>
      </c>
      <c r="D54" s="19" t="s">
        <v>51</v>
      </c>
      <c r="E54" s="18" t="s">
        <v>66</v>
      </c>
      <c r="F54" s="14">
        <v>0</v>
      </c>
      <c r="G54" s="14"/>
      <c r="H54" s="123"/>
    </row>
    <row r="55" spans="1:8" ht="15" hidden="1">
      <c r="A55" s="18">
        <v>45</v>
      </c>
      <c r="B55" s="19"/>
      <c r="C55" s="19" t="s">
        <v>60</v>
      </c>
      <c r="D55" s="19" t="s">
        <v>67</v>
      </c>
      <c r="E55" s="18" t="s">
        <v>68</v>
      </c>
      <c r="F55" s="14">
        <v>0</v>
      </c>
      <c r="G55" s="14"/>
      <c r="H55" s="123"/>
    </row>
    <row r="56" spans="1:8" ht="15" hidden="1">
      <c r="A56" s="18">
        <v>45</v>
      </c>
      <c r="B56" s="19"/>
      <c r="C56" s="19" t="s">
        <v>60</v>
      </c>
      <c r="D56" s="19" t="s">
        <v>69</v>
      </c>
      <c r="E56" s="18" t="s">
        <v>70</v>
      </c>
      <c r="F56" s="14">
        <v>0</v>
      </c>
      <c r="G56" s="14"/>
      <c r="H56" s="123"/>
    </row>
    <row r="57" spans="1:8" ht="15" hidden="1">
      <c r="A57" s="18">
        <v>45</v>
      </c>
      <c r="B57" s="19"/>
      <c r="C57" s="19" t="s">
        <v>60</v>
      </c>
      <c r="D57" s="19" t="s">
        <v>17</v>
      </c>
      <c r="E57" s="18" t="s">
        <v>71</v>
      </c>
      <c r="F57" s="14">
        <v>0</v>
      </c>
      <c r="G57" s="14"/>
      <c r="H57" s="123"/>
    </row>
    <row r="58" spans="1:8" ht="15" hidden="1">
      <c r="A58" s="18">
        <v>45</v>
      </c>
      <c r="B58" s="19"/>
      <c r="C58" s="19" t="s">
        <v>60</v>
      </c>
      <c r="D58" s="19" t="s">
        <v>19</v>
      </c>
      <c r="E58" s="18" t="s">
        <v>72</v>
      </c>
      <c r="F58" s="14">
        <v>0</v>
      </c>
      <c r="G58" s="14"/>
      <c r="H58" s="123"/>
    </row>
    <row r="59" spans="1:8" ht="15" hidden="1">
      <c r="A59" s="18">
        <v>45</v>
      </c>
      <c r="B59" s="19"/>
      <c r="C59" s="19" t="s">
        <v>60</v>
      </c>
      <c r="D59" s="19" t="s">
        <v>21</v>
      </c>
      <c r="E59" s="18" t="s">
        <v>73</v>
      </c>
      <c r="F59" s="14">
        <v>0</v>
      </c>
      <c r="G59" s="14"/>
      <c r="H59" s="123"/>
    </row>
    <row r="60" spans="1:8" ht="15" hidden="1">
      <c r="A60" s="18">
        <v>45</v>
      </c>
      <c r="B60" s="19"/>
      <c r="C60" s="19" t="s">
        <v>74</v>
      </c>
      <c r="D60" s="19"/>
      <c r="E60" s="18" t="s">
        <v>75</v>
      </c>
      <c r="F60" s="14">
        <v>0</v>
      </c>
      <c r="G60" s="14"/>
      <c r="H60" s="123"/>
    </row>
    <row r="61" spans="1:8" ht="15" hidden="1">
      <c r="A61" s="18">
        <v>45</v>
      </c>
      <c r="B61" s="19" t="s">
        <v>76</v>
      </c>
      <c r="C61" s="19"/>
      <c r="D61" s="19"/>
      <c r="E61" s="18" t="s">
        <v>77</v>
      </c>
      <c r="F61" s="14">
        <v>0</v>
      </c>
      <c r="G61" s="14"/>
      <c r="H61" s="123"/>
    </row>
    <row r="62" spans="1:8" ht="15" hidden="1">
      <c r="A62" s="18">
        <v>45</v>
      </c>
      <c r="B62" s="19"/>
      <c r="C62" s="19" t="s">
        <v>78</v>
      </c>
      <c r="D62" s="19"/>
      <c r="E62" s="18" t="s">
        <v>61</v>
      </c>
      <c r="F62" s="14">
        <v>0</v>
      </c>
      <c r="G62" s="14"/>
      <c r="H62" s="123"/>
    </row>
    <row r="63" spans="1:8" ht="15" hidden="1">
      <c r="A63" s="18">
        <v>45</v>
      </c>
      <c r="B63" s="19"/>
      <c r="C63" s="19" t="s">
        <v>78</v>
      </c>
      <c r="D63" s="19" t="s">
        <v>9</v>
      </c>
      <c r="E63" s="18" t="s">
        <v>62</v>
      </c>
      <c r="F63" s="14">
        <v>0</v>
      </c>
      <c r="G63" s="14"/>
      <c r="H63" s="123"/>
    </row>
    <row r="64" spans="1:8" ht="15" hidden="1">
      <c r="A64" s="18">
        <v>45</v>
      </c>
      <c r="B64" s="19"/>
      <c r="C64" s="19" t="s">
        <v>78</v>
      </c>
      <c r="D64" s="19" t="s">
        <v>11</v>
      </c>
      <c r="E64" s="18" t="s">
        <v>63</v>
      </c>
      <c r="F64" s="14">
        <v>0</v>
      </c>
      <c r="G64" s="14"/>
      <c r="H64" s="123"/>
    </row>
    <row r="65" spans="1:8" ht="15" hidden="1">
      <c r="A65" s="18">
        <v>45</v>
      </c>
      <c r="B65" s="19"/>
      <c r="C65" s="19" t="s">
        <v>78</v>
      </c>
      <c r="D65" s="19" t="s">
        <v>32</v>
      </c>
      <c r="E65" s="18" t="s">
        <v>64</v>
      </c>
      <c r="F65" s="14">
        <v>0</v>
      </c>
      <c r="G65" s="14"/>
      <c r="H65" s="123"/>
    </row>
    <row r="66" spans="1:8" ht="15" hidden="1">
      <c r="A66" s="18">
        <v>45</v>
      </c>
      <c r="B66" s="19"/>
      <c r="C66" s="19" t="s">
        <v>78</v>
      </c>
      <c r="D66" s="19" t="s">
        <v>13</v>
      </c>
      <c r="E66" s="18" t="s">
        <v>65</v>
      </c>
      <c r="F66" s="14">
        <v>0</v>
      </c>
      <c r="G66" s="14"/>
      <c r="H66" s="123"/>
    </row>
    <row r="67" spans="1:8" ht="15" hidden="1">
      <c r="A67" s="18">
        <v>45</v>
      </c>
      <c r="B67" s="19"/>
      <c r="C67" s="19" t="s">
        <v>78</v>
      </c>
      <c r="D67" s="19" t="s">
        <v>15</v>
      </c>
      <c r="E67" s="18" t="s">
        <v>79</v>
      </c>
      <c r="F67" s="14">
        <v>0</v>
      </c>
      <c r="G67" s="14"/>
      <c r="H67" s="123"/>
    </row>
    <row r="68" spans="1:8" ht="15" hidden="1">
      <c r="A68" s="18">
        <v>45</v>
      </c>
      <c r="B68" s="19"/>
      <c r="C68" s="19" t="s">
        <v>78</v>
      </c>
      <c r="D68" s="19" t="s">
        <v>51</v>
      </c>
      <c r="E68" s="18" t="s">
        <v>70</v>
      </c>
      <c r="F68" s="14">
        <v>0</v>
      </c>
      <c r="G68" s="14"/>
      <c r="H68" s="123"/>
    </row>
    <row r="69" spans="1:8" ht="15" hidden="1">
      <c r="A69" s="18">
        <v>45</v>
      </c>
      <c r="B69" s="19"/>
      <c r="C69" s="19" t="s">
        <v>78</v>
      </c>
      <c r="D69" s="19" t="s">
        <v>67</v>
      </c>
      <c r="E69" s="18" t="s">
        <v>72</v>
      </c>
      <c r="F69" s="14">
        <v>0</v>
      </c>
      <c r="G69" s="14"/>
      <c r="H69" s="123"/>
    </row>
    <row r="70" spans="1:8" ht="15" hidden="1">
      <c r="A70" s="18">
        <v>45</v>
      </c>
      <c r="B70" s="19"/>
      <c r="C70" s="19" t="s">
        <v>78</v>
      </c>
      <c r="D70" s="19" t="s">
        <v>69</v>
      </c>
      <c r="E70" s="18" t="s">
        <v>73</v>
      </c>
      <c r="F70" s="14">
        <v>0</v>
      </c>
      <c r="G70" s="14"/>
      <c r="H70" s="123"/>
    </row>
    <row r="71" spans="1:8" ht="15" hidden="1">
      <c r="A71" s="18">
        <v>45</v>
      </c>
      <c r="B71" s="19"/>
      <c r="C71" s="19" t="s">
        <v>80</v>
      </c>
      <c r="D71" s="19"/>
      <c r="E71" s="18" t="s">
        <v>75</v>
      </c>
      <c r="F71" s="14">
        <v>0</v>
      </c>
      <c r="G71" s="14"/>
      <c r="H71" s="123"/>
    </row>
    <row r="72" spans="1:8" ht="15" hidden="1">
      <c r="A72" s="18">
        <v>45</v>
      </c>
      <c r="B72" s="19" t="s">
        <v>81</v>
      </c>
      <c r="C72" s="19"/>
      <c r="D72" s="19"/>
      <c r="E72" s="18" t="s">
        <v>82</v>
      </c>
      <c r="F72" s="14">
        <v>0</v>
      </c>
      <c r="G72" s="14"/>
      <c r="H72" s="123"/>
    </row>
    <row r="73" spans="1:8" ht="15" hidden="1">
      <c r="A73" s="18">
        <v>45</v>
      </c>
      <c r="B73" s="19" t="s">
        <v>83</v>
      </c>
      <c r="C73" s="19"/>
      <c r="D73" s="19"/>
      <c r="E73" s="18" t="s">
        <v>84</v>
      </c>
      <c r="F73" s="14">
        <v>0</v>
      </c>
      <c r="G73" s="14"/>
      <c r="H73" s="123"/>
    </row>
    <row r="74" spans="1:8" ht="15">
      <c r="A74" s="18">
        <v>45</v>
      </c>
      <c r="B74" s="27" t="s">
        <v>85</v>
      </c>
      <c r="C74" s="27"/>
      <c r="D74" s="27"/>
      <c r="E74" s="27" t="s">
        <v>86</v>
      </c>
      <c r="F74" s="28">
        <f>F75</f>
        <v>28214831.04295293</v>
      </c>
      <c r="G74" s="28">
        <f>G75</f>
        <v>28525218</v>
      </c>
      <c r="H74" s="28"/>
    </row>
    <row r="75" spans="1:8" ht="15">
      <c r="A75" s="18">
        <v>45</v>
      </c>
      <c r="B75" s="27"/>
      <c r="C75" s="29" t="s">
        <v>87</v>
      </c>
      <c r="D75" s="27"/>
      <c r="E75" s="27" t="s">
        <v>88</v>
      </c>
      <c r="F75" s="28">
        <f>F76</f>
        <v>28214831.04295293</v>
      </c>
      <c r="G75" s="28">
        <f>G76</f>
        <v>28525218</v>
      </c>
      <c r="H75" s="28"/>
    </row>
    <row r="76" spans="1:8" ht="15">
      <c r="A76" s="18">
        <v>45</v>
      </c>
      <c r="B76" s="16" t="s">
        <v>89</v>
      </c>
      <c r="C76" s="16"/>
      <c r="D76" s="16"/>
      <c r="E76" s="30" t="s">
        <v>90</v>
      </c>
      <c r="F76" s="14">
        <f>SUM(F77:F81)</f>
        <v>28214831.04295293</v>
      </c>
      <c r="G76" s="14">
        <f>SUM(G77:G81)</f>
        <v>28525218</v>
      </c>
      <c r="H76" s="14"/>
    </row>
    <row r="77" spans="1:8" ht="15" hidden="1">
      <c r="A77" s="18">
        <v>45</v>
      </c>
      <c r="B77" s="31" t="s">
        <v>91</v>
      </c>
      <c r="C77" s="31"/>
      <c r="D77" s="31"/>
      <c r="E77" s="32" t="s">
        <v>92</v>
      </c>
      <c r="F77" s="14">
        <v>0</v>
      </c>
      <c r="G77" s="14"/>
      <c r="H77" s="123"/>
    </row>
    <row r="78" spans="1:8" ht="15" hidden="1">
      <c r="A78" s="18">
        <v>45</v>
      </c>
      <c r="B78" s="31" t="s">
        <v>93</v>
      </c>
      <c r="C78" s="31"/>
      <c r="D78" s="31"/>
      <c r="E78" s="32" t="s">
        <v>94</v>
      </c>
      <c r="F78" s="14">
        <v>0</v>
      </c>
      <c r="G78" s="14"/>
      <c r="H78" s="123"/>
    </row>
    <row r="79" spans="1:8" ht="15" hidden="1">
      <c r="A79" s="18">
        <v>45</v>
      </c>
      <c r="B79" s="31" t="s">
        <v>95</v>
      </c>
      <c r="C79" s="31"/>
      <c r="D79" s="31"/>
      <c r="E79" s="32" t="s">
        <v>96</v>
      </c>
      <c r="F79" s="14">
        <v>0</v>
      </c>
      <c r="G79" s="14"/>
      <c r="H79" s="123"/>
    </row>
    <row r="80" spans="1:8" ht="15" hidden="1">
      <c r="A80" s="18">
        <v>45</v>
      </c>
      <c r="B80" s="31" t="s">
        <v>97</v>
      </c>
      <c r="C80" s="31"/>
      <c r="D80" s="31"/>
      <c r="E80" s="32" t="s">
        <v>98</v>
      </c>
      <c r="F80" s="14">
        <v>0</v>
      </c>
      <c r="G80" s="14"/>
      <c r="H80" s="123"/>
    </row>
    <row r="81" spans="1:8" ht="14.25">
      <c r="A81" s="18">
        <v>45</v>
      </c>
      <c r="B81" s="19" t="s">
        <v>99</v>
      </c>
      <c r="C81" s="19"/>
      <c r="D81" s="19"/>
      <c r="E81" s="22" t="s">
        <v>100</v>
      </c>
      <c r="F81" s="20">
        <f>SUM(F82:F83)</f>
        <v>28214831.04295293</v>
      </c>
      <c r="G81" s="20">
        <f>SUM(G82:G83)</f>
        <v>28525218</v>
      </c>
      <c r="H81" s="20"/>
    </row>
    <row r="82" spans="1:8" ht="15">
      <c r="A82" s="18">
        <v>45</v>
      </c>
      <c r="B82" s="19"/>
      <c r="C82" s="19" t="s">
        <v>101</v>
      </c>
      <c r="D82" s="19"/>
      <c r="E82" s="18" t="s">
        <v>102</v>
      </c>
      <c r="F82" s="14">
        <v>28214831.04295293</v>
      </c>
      <c r="G82" s="14">
        <v>28525218</v>
      </c>
      <c r="H82" s="123"/>
    </row>
    <row r="83" spans="1:8" ht="15">
      <c r="A83" s="18">
        <v>45</v>
      </c>
      <c r="B83" s="19"/>
      <c r="C83" s="19" t="s">
        <v>103</v>
      </c>
      <c r="D83" s="19"/>
      <c r="E83" s="18" t="s">
        <v>104</v>
      </c>
      <c r="F83" s="14">
        <v>0</v>
      </c>
      <c r="G83" s="14">
        <v>0</v>
      </c>
      <c r="H83" s="123"/>
    </row>
    <row r="84" spans="1:8" ht="15">
      <c r="A84" s="18">
        <v>45</v>
      </c>
      <c r="B84" s="16" t="s">
        <v>105</v>
      </c>
      <c r="C84" s="16"/>
      <c r="D84" s="16"/>
      <c r="E84" s="34" t="s">
        <v>106</v>
      </c>
      <c r="F84" s="14">
        <v>0</v>
      </c>
      <c r="G84" s="14">
        <v>0</v>
      </c>
      <c r="H84" s="123"/>
    </row>
    <row r="85" spans="1:8" ht="15" hidden="1">
      <c r="A85" s="18">
        <v>45</v>
      </c>
      <c r="B85" s="19" t="s">
        <v>107</v>
      </c>
      <c r="C85" s="19"/>
      <c r="D85" s="19"/>
      <c r="E85" s="22" t="s">
        <v>108</v>
      </c>
      <c r="F85" s="14">
        <v>0</v>
      </c>
      <c r="G85" s="14"/>
      <c r="H85" s="123"/>
    </row>
    <row r="86" spans="1:8" ht="15" hidden="1">
      <c r="A86" s="18">
        <v>45</v>
      </c>
      <c r="B86" s="19" t="s">
        <v>109</v>
      </c>
      <c r="C86" s="19"/>
      <c r="D86" s="19"/>
      <c r="E86" s="22" t="s">
        <v>110</v>
      </c>
      <c r="F86" s="14">
        <v>0</v>
      </c>
      <c r="G86" s="14"/>
      <c r="H86" s="123"/>
    </row>
    <row r="87" spans="1:8" ht="15.75">
      <c r="A87" s="18">
        <v>45</v>
      </c>
      <c r="B87" s="12" t="s">
        <v>111</v>
      </c>
      <c r="C87" s="35"/>
      <c r="D87" s="35"/>
      <c r="E87" s="36"/>
      <c r="F87" s="37">
        <f>F11+F74</f>
        <v>437886012.08258647</v>
      </c>
      <c r="G87" s="37">
        <f>G11+G74</f>
        <v>412315284</v>
      </c>
      <c r="H87" s="37"/>
    </row>
    <row r="88" ht="14.25">
      <c r="H88" s="124"/>
    </row>
    <row r="89" spans="6:8" ht="14.25">
      <c r="F89" s="39"/>
      <c r="G89" s="39"/>
      <c r="H89" s="125"/>
    </row>
    <row r="90" spans="6:8" ht="15.75">
      <c r="F90" s="113"/>
      <c r="G90" s="113"/>
      <c r="H90" s="125"/>
    </row>
    <row r="91" spans="6:7" ht="12.75">
      <c r="F91" s="39"/>
      <c r="G91" s="39"/>
    </row>
  </sheetData>
  <sheetProtection/>
  <mergeCells count="5">
    <mergeCell ref="A8:A10"/>
    <mergeCell ref="B8:E10"/>
    <mergeCell ref="H8:H10"/>
    <mergeCell ref="F8:F10"/>
    <mergeCell ref="G8:G10"/>
  </mergeCells>
  <printOptions/>
  <pageMargins left="0.7874015748031497" right="0.7874015748031497" top="1.3779527559055118" bottom="0.7874015748031497" header="0.5118110236220472" footer="0.5118110236220472"/>
  <pageSetup fitToHeight="1" fitToWidth="1" horizontalDpi="600" verticalDpi="600" orientation="landscape" paperSize="9" scale="76" r:id="rId1"/>
  <headerFooter alignWithMargins="0">
    <oddHeader>&amp;LČíslo kapitoly / štátneho fondu / subjektu verejnej správy : 404
Názov kapitoly / ŠF / subjektu verejnej správy : Spoločná zdravotná poisťovňa, a.s.&amp;RMF-P-2010-01
Strana :&amp;P / &amp;N
(v eur)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3"/>
  <sheetViews>
    <sheetView zoomScalePageLayoutView="0" workbookViewId="0" topLeftCell="E1">
      <selection activeCell="J4" sqref="J4:J7"/>
    </sheetView>
  </sheetViews>
  <sheetFormatPr defaultColWidth="9.140625" defaultRowHeight="12.75"/>
  <cols>
    <col min="2" max="2" width="14.57421875" style="0" customWidth="1"/>
    <col min="4" max="4" width="9.00390625" style="0" hidden="1" customWidth="1"/>
    <col min="8" max="8" width="70.57421875" style="0" customWidth="1"/>
    <col min="9" max="9" width="9.140625" style="0" hidden="1" customWidth="1"/>
    <col min="10" max="10" width="14.140625" style="111" bestFit="1" customWidth="1"/>
    <col min="11" max="11" width="17.28125" style="0" customWidth="1"/>
    <col min="12" max="12" width="17.7109375" style="0" customWidth="1"/>
  </cols>
  <sheetData>
    <row r="1" spans="1:12" ht="12.75">
      <c r="A1" s="40"/>
      <c r="B1" s="41"/>
      <c r="C1" s="41"/>
      <c r="D1" s="42"/>
      <c r="E1" s="43"/>
      <c r="F1" s="43"/>
      <c r="G1" s="43"/>
      <c r="H1" s="41"/>
      <c r="I1" s="41"/>
      <c r="J1" s="41"/>
      <c r="L1" s="114"/>
    </row>
    <row r="2" spans="1:12" ht="12.75">
      <c r="A2" s="40"/>
      <c r="B2" s="41"/>
      <c r="C2" s="41"/>
      <c r="D2" s="42"/>
      <c r="E2" s="43"/>
      <c r="F2" s="43"/>
      <c r="G2" s="43"/>
      <c r="H2" s="41"/>
      <c r="I2" s="41"/>
      <c r="J2" s="41"/>
      <c r="L2" s="41"/>
    </row>
    <row r="3" spans="1:12" ht="12.75">
      <c r="A3" s="41"/>
      <c r="B3" s="41"/>
      <c r="C3" s="46"/>
      <c r="D3" s="42"/>
      <c r="E3" s="43"/>
      <c r="F3" s="43"/>
      <c r="G3" s="43"/>
      <c r="H3" s="41"/>
      <c r="I3" s="41"/>
      <c r="J3" s="41"/>
      <c r="L3" s="115"/>
    </row>
    <row r="4" spans="1:12" ht="12.75" customHeight="1">
      <c r="A4" s="151" t="s">
        <v>0</v>
      </c>
      <c r="B4" s="154" t="s">
        <v>112</v>
      </c>
      <c r="C4" s="156" t="s">
        <v>113</v>
      </c>
      <c r="D4" s="157"/>
      <c r="E4" s="157"/>
      <c r="F4" s="157"/>
      <c r="G4" s="157"/>
      <c r="H4" s="157"/>
      <c r="I4" s="158"/>
      <c r="J4" s="149" t="s">
        <v>430</v>
      </c>
      <c r="K4" s="149" t="s">
        <v>431</v>
      </c>
      <c r="L4" s="149" t="s">
        <v>347</v>
      </c>
    </row>
    <row r="5" spans="1:12" ht="12.75">
      <c r="A5" s="152"/>
      <c r="B5" s="150"/>
      <c r="C5" s="147" t="s">
        <v>114</v>
      </c>
      <c r="D5" s="147"/>
      <c r="E5" s="147" t="s">
        <v>115</v>
      </c>
      <c r="F5" s="147"/>
      <c r="G5" s="147"/>
      <c r="H5" s="147"/>
      <c r="I5" s="149" t="s">
        <v>116</v>
      </c>
      <c r="J5" s="150"/>
      <c r="K5" s="150"/>
      <c r="L5" s="150"/>
    </row>
    <row r="6" spans="1:12" ht="12.75">
      <c r="A6" s="152"/>
      <c r="B6" s="150"/>
      <c r="C6" s="147"/>
      <c r="D6" s="147"/>
      <c r="E6" s="147"/>
      <c r="F6" s="147"/>
      <c r="G6" s="147"/>
      <c r="H6" s="147"/>
      <c r="I6" s="159"/>
      <c r="J6" s="150"/>
      <c r="K6" s="150"/>
      <c r="L6" s="150"/>
    </row>
    <row r="7" spans="1:12" ht="12.75">
      <c r="A7" s="153"/>
      <c r="B7" s="155"/>
      <c r="C7" s="147"/>
      <c r="D7" s="147"/>
      <c r="E7" s="147"/>
      <c r="F7" s="147"/>
      <c r="G7" s="147"/>
      <c r="H7" s="147"/>
      <c r="I7" s="160"/>
      <c r="J7" s="155"/>
      <c r="K7" s="155"/>
      <c r="L7" s="155"/>
    </row>
    <row r="8" spans="1:12" ht="12.75">
      <c r="A8" s="48"/>
      <c r="B8" s="48"/>
      <c r="C8" s="11"/>
      <c r="D8" s="11"/>
      <c r="E8" s="11"/>
      <c r="F8" s="11"/>
      <c r="G8" s="11"/>
      <c r="H8" s="11"/>
      <c r="I8" s="11"/>
      <c r="J8" s="93"/>
      <c r="L8" s="93"/>
    </row>
    <row r="9" spans="1:12" ht="19.5" customHeight="1">
      <c r="A9" s="51">
        <v>45</v>
      </c>
      <c r="B9" s="51" t="s">
        <v>117</v>
      </c>
      <c r="C9" s="52" t="s">
        <v>118</v>
      </c>
      <c r="D9" s="53"/>
      <c r="E9" s="53"/>
      <c r="F9" s="53"/>
      <c r="G9" s="53"/>
      <c r="H9" s="53" t="s">
        <v>119</v>
      </c>
      <c r="I9" s="54"/>
      <c r="J9" s="55">
        <f>J10</f>
        <v>410650401.6464184</v>
      </c>
      <c r="K9" s="55">
        <f>K10</f>
        <v>403855285</v>
      </c>
      <c r="L9" s="55"/>
    </row>
    <row r="10" spans="1:12" ht="19.5" customHeight="1">
      <c r="A10" s="12">
        <v>45</v>
      </c>
      <c r="B10" s="12" t="s">
        <v>117</v>
      </c>
      <c r="C10" s="57" t="s">
        <v>120</v>
      </c>
      <c r="D10" s="57"/>
      <c r="E10" s="58"/>
      <c r="F10" s="58"/>
      <c r="G10" s="58"/>
      <c r="H10" s="59" t="s">
        <v>121</v>
      </c>
      <c r="I10" s="59"/>
      <c r="J10" s="60">
        <f>SUM(J11,J124,J165)</f>
        <v>410650401.6464184</v>
      </c>
      <c r="K10" s="60">
        <f>SUM(K11,K124,K165)</f>
        <v>403855285</v>
      </c>
      <c r="L10" s="60"/>
    </row>
    <row r="11" spans="1:12" ht="19.5" customHeight="1">
      <c r="A11" s="12">
        <v>45</v>
      </c>
      <c r="B11" s="12" t="s">
        <v>117</v>
      </c>
      <c r="C11" s="52" t="s">
        <v>122</v>
      </c>
      <c r="D11" s="53" t="s">
        <v>119</v>
      </c>
      <c r="E11" s="53" t="s">
        <v>123</v>
      </c>
      <c r="F11" s="53"/>
      <c r="G11" s="53"/>
      <c r="H11" s="51" t="s">
        <v>124</v>
      </c>
      <c r="I11" s="51"/>
      <c r="J11" s="14">
        <f>SUM(J12,J17,J30,J94,J120)</f>
        <v>409246298.87804556</v>
      </c>
      <c r="K11" s="14">
        <f>SUM(K12,K17,K30,K94,K120)</f>
        <v>402881035</v>
      </c>
      <c r="L11" s="14"/>
    </row>
    <row r="12" spans="1:12" s="142" customFormat="1" ht="19.5" customHeight="1">
      <c r="A12" s="51">
        <v>45</v>
      </c>
      <c r="B12" s="51" t="s">
        <v>117</v>
      </c>
      <c r="C12" s="52" t="s">
        <v>122</v>
      </c>
      <c r="D12" s="53" t="s">
        <v>119</v>
      </c>
      <c r="E12" s="135" t="s">
        <v>125</v>
      </c>
      <c r="F12" s="135"/>
      <c r="G12" s="135"/>
      <c r="H12" s="141" t="s">
        <v>126</v>
      </c>
      <c r="I12" s="141"/>
      <c r="J12" s="131">
        <f>SUM(J13:J16)</f>
        <v>7136692.557923388</v>
      </c>
      <c r="K12" s="131">
        <f>SUM(K13:K16)</f>
        <v>7379342</v>
      </c>
      <c r="L12" s="131"/>
    </row>
    <row r="13" spans="1:12" ht="19.5" customHeight="1" hidden="1">
      <c r="A13" s="48">
        <v>45</v>
      </c>
      <c r="B13" s="48" t="s">
        <v>117</v>
      </c>
      <c r="C13" s="62" t="s">
        <v>122</v>
      </c>
      <c r="D13" s="63" t="s">
        <v>119</v>
      </c>
      <c r="E13" s="63"/>
      <c r="F13" s="63" t="s">
        <v>349</v>
      </c>
      <c r="G13" s="63"/>
      <c r="H13" s="64" t="s">
        <v>350</v>
      </c>
      <c r="I13" s="64"/>
      <c r="J13" s="126">
        <v>5576578.3708424615</v>
      </c>
      <c r="K13" s="126">
        <v>5766183</v>
      </c>
      <c r="L13" s="116"/>
    </row>
    <row r="14" spans="1:12" ht="19.5" customHeight="1" hidden="1">
      <c r="A14" s="48">
        <v>45</v>
      </c>
      <c r="B14" s="48" t="s">
        <v>117</v>
      </c>
      <c r="C14" s="62" t="s">
        <v>122</v>
      </c>
      <c r="D14" s="63" t="s">
        <v>119</v>
      </c>
      <c r="E14" s="63"/>
      <c r="F14" s="63" t="s">
        <v>351</v>
      </c>
      <c r="G14" s="63"/>
      <c r="H14" s="64" t="s">
        <v>352</v>
      </c>
      <c r="I14" s="64"/>
      <c r="J14" s="126">
        <v>165969.59437031136</v>
      </c>
      <c r="K14" s="126">
        <v>171613</v>
      </c>
      <c r="L14" s="116"/>
    </row>
    <row r="15" spans="1:12" ht="19.5" customHeight="1" hidden="1">
      <c r="A15" s="48">
        <v>45</v>
      </c>
      <c r="B15" s="48" t="s">
        <v>117</v>
      </c>
      <c r="C15" s="62" t="s">
        <v>122</v>
      </c>
      <c r="D15" s="63" t="s">
        <v>119</v>
      </c>
      <c r="E15" s="63"/>
      <c r="F15" s="63" t="s">
        <v>353</v>
      </c>
      <c r="G15" s="63"/>
      <c r="H15" s="64" t="s">
        <v>354</v>
      </c>
      <c r="I15" s="64"/>
      <c r="J15" s="126">
        <v>464714.86423687177</v>
      </c>
      <c r="K15" s="126">
        <v>480515</v>
      </c>
      <c r="L15" s="116"/>
    </row>
    <row r="16" spans="1:12" ht="19.5" customHeight="1" hidden="1">
      <c r="A16" s="48">
        <v>45</v>
      </c>
      <c r="B16" s="48" t="s">
        <v>117</v>
      </c>
      <c r="C16" s="62" t="s">
        <v>122</v>
      </c>
      <c r="D16" s="63" t="s">
        <v>119</v>
      </c>
      <c r="E16" s="63"/>
      <c r="F16" s="63" t="s">
        <v>355</v>
      </c>
      <c r="G16" s="63"/>
      <c r="H16" s="64" t="s">
        <v>356</v>
      </c>
      <c r="I16" s="64"/>
      <c r="J16" s="126">
        <v>929429.7284737435</v>
      </c>
      <c r="K16" s="126">
        <v>961031</v>
      </c>
      <c r="L16" s="116"/>
    </row>
    <row r="17" spans="1:12" s="142" customFormat="1" ht="19.5" customHeight="1">
      <c r="A17" s="51">
        <v>45</v>
      </c>
      <c r="B17" s="51" t="s">
        <v>117</v>
      </c>
      <c r="C17" s="52" t="s">
        <v>122</v>
      </c>
      <c r="D17" s="53" t="s">
        <v>119</v>
      </c>
      <c r="E17" s="135" t="s">
        <v>127</v>
      </c>
      <c r="F17" s="135"/>
      <c r="G17" s="135"/>
      <c r="H17" s="141" t="s">
        <v>128</v>
      </c>
      <c r="I17" s="141"/>
      <c r="J17" s="131">
        <f>SUM(J18:J21,J29)</f>
        <v>2853196.5743875722</v>
      </c>
      <c r="K17" s="131">
        <f>SUM(K18:K21,K29)</f>
        <v>2950211</v>
      </c>
      <c r="L17" s="131"/>
    </row>
    <row r="18" spans="1:12" ht="19.5" customHeight="1">
      <c r="A18" s="48">
        <v>45</v>
      </c>
      <c r="B18" s="48" t="s">
        <v>117</v>
      </c>
      <c r="C18" s="62" t="s">
        <v>122</v>
      </c>
      <c r="D18" s="63" t="s">
        <v>119</v>
      </c>
      <c r="E18" s="63"/>
      <c r="F18" s="63" t="s">
        <v>294</v>
      </c>
      <c r="G18" s="63"/>
      <c r="H18" s="64" t="s">
        <v>295</v>
      </c>
      <c r="I18" s="64"/>
      <c r="J18" s="126">
        <v>8630.41890725619</v>
      </c>
      <c r="K18" s="122">
        <v>8500</v>
      </c>
      <c r="L18" s="116"/>
    </row>
    <row r="19" spans="1:12" ht="19.5" customHeight="1">
      <c r="A19" s="48">
        <v>45</v>
      </c>
      <c r="B19" s="48" t="s">
        <v>117</v>
      </c>
      <c r="C19" s="62" t="s">
        <v>122</v>
      </c>
      <c r="D19" s="63" t="s">
        <v>119</v>
      </c>
      <c r="E19" s="63"/>
      <c r="F19" s="63" t="s">
        <v>296</v>
      </c>
      <c r="G19" s="63"/>
      <c r="H19" s="64" t="s">
        <v>297</v>
      </c>
      <c r="I19" s="64"/>
      <c r="J19" s="126">
        <v>723295.4922658169</v>
      </c>
      <c r="K19" s="122">
        <v>748893</v>
      </c>
      <c r="L19" s="116"/>
    </row>
    <row r="20" spans="1:12" ht="19.5" customHeight="1">
      <c r="A20" s="48">
        <v>45</v>
      </c>
      <c r="B20" s="48" t="s">
        <v>117</v>
      </c>
      <c r="C20" s="62" t="s">
        <v>122</v>
      </c>
      <c r="D20" s="63" t="s">
        <v>119</v>
      </c>
      <c r="E20" s="63"/>
      <c r="F20" s="63" t="s">
        <v>298</v>
      </c>
      <c r="G20" s="63"/>
      <c r="H20" s="64" t="s">
        <v>299</v>
      </c>
      <c r="I20" s="64"/>
      <c r="J20" s="126">
        <v>8298.479718515568</v>
      </c>
      <c r="K20" s="122">
        <v>8000</v>
      </c>
      <c r="L20" s="116"/>
    </row>
    <row r="21" spans="1:12" ht="19.5" customHeight="1">
      <c r="A21" s="48">
        <v>45</v>
      </c>
      <c r="B21" s="48" t="s">
        <v>117</v>
      </c>
      <c r="C21" s="62" t="s">
        <v>122</v>
      </c>
      <c r="D21" s="63" t="s">
        <v>119</v>
      </c>
      <c r="E21" s="63"/>
      <c r="F21" s="117" t="s">
        <v>300</v>
      </c>
      <c r="G21" s="117"/>
      <c r="H21" s="127" t="s">
        <v>301</v>
      </c>
      <c r="I21" s="127"/>
      <c r="J21" s="122">
        <f>SUM(J22:J28)</f>
        <v>1781032.9947553608</v>
      </c>
      <c r="K21" s="122">
        <f>SUM(K22:K28)</f>
        <v>1841592</v>
      </c>
      <c r="L21" s="122"/>
    </row>
    <row r="22" spans="1:12" s="72" customFormat="1" ht="19.5" customHeight="1" hidden="1">
      <c r="A22" s="48">
        <v>45</v>
      </c>
      <c r="B22" s="48" t="s">
        <v>117</v>
      </c>
      <c r="C22" s="62" t="s">
        <v>122</v>
      </c>
      <c r="D22" s="63" t="s">
        <v>119</v>
      </c>
      <c r="E22" s="68"/>
      <c r="F22" s="68"/>
      <c r="G22" s="68" t="s">
        <v>357</v>
      </c>
      <c r="H22" s="127" t="s">
        <v>358</v>
      </c>
      <c r="I22" s="128"/>
      <c r="J22" s="126">
        <v>98914.55885281815</v>
      </c>
      <c r="K22" s="122">
        <v>102278</v>
      </c>
      <c r="L22" s="116"/>
    </row>
    <row r="23" spans="1:12" s="72" customFormat="1" ht="19.5" customHeight="1" hidden="1">
      <c r="A23" s="48">
        <v>45</v>
      </c>
      <c r="B23" s="48" t="s">
        <v>117</v>
      </c>
      <c r="C23" s="62" t="s">
        <v>122</v>
      </c>
      <c r="D23" s="63" t="s">
        <v>119</v>
      </c>
      <c r="E23" s="68"/>
      <c r="F23" s="68"/>
      <c r="G23" s="68" t="s">
        <v>359</v>
      </c>
      <c r="H23" s="127" t="s">
        <v>360</v>
      </c>
      <c r="I23" s="128"/>
      <c r="J23" s="126">
        <v>989145.5885281815</v>
      </c>
      <c r="K23" s="122">
        <v>1022777</v>
      </c>
      <c r="L23" s="116"/>
    </row>
    <row r="24" spans="1:12" s="72" customFormat="1" ht="19.5" customHeight="1" hidden="1">
      <c r="A24" s="48">
        <v>45</v>
      </c>
      <c r="B24" s="48" t="s">
        <v>117</v>
      </c>
      <c r="C24" s="62" t="s">
        <v>122</v>
      </c>
      <c r="D24" s="63" t="s">
        <v>119</v>
      </c>
      <c r="E24" s="68"/>
      <c r="F24" s="68"/>
      <c r="G24" s="68" t="s">
        <v>361</v>
      </c>
      <c r="H24" s="127" t="s">
        <v>362</v>
      </c>
      <c r="I24" s="128"/>
      <c r="J24" s="126">
        <v>57093.54046338711</v>
      </c>
      <c r="K24" s="122">
        <v>59035</v>
      </c>
      <c r="L24" s="116"/>
    </row>
    <row r="25" spans="1:12" s="72" customFormat="1" ht="19.5" customHeight="1" hidden="1">
      <c r="A25" s="48">
        <v>45</v>
      </c>
      <c r="B25" s="48" t="s">
        <v>117</v>
      </c>
      <c r="C25" s="62" t="s">
        <v>122</v>
      </c>
      <c r="D25" s="63" t="s">
        <v>119</v>
      </c>
      <c r="E25" s="68"/>
      <c r="F25" s="68"/>
      <c r="G25" s="68" t="s">
        <v>363</v>
      </c>
      <c r="H25" s="127" t="s">
        <v>364</v>
      </c>
      <c r="I25" s="128"/>
      <c r="J25" s="126">
        <v>211959.76897032463</v>
      </c>
      <c r="K25" s="122">
        <v>219167</v>
      </c>
      <c r="L25" s="116"/>
    </row>
    <row r="26" spans="1:12" s="72" customFormat="1" ht="19.5" customHeight="1" hidden="1">
      <c r="A26" s="48">
        <v>45</v>
      </c>
      <c r="B26" s="48" t="s">
        <v>117</v>
      </c>
      <c r="C26" s="62" t="s">
        <v>122</v>
      </c>
      <c r="D26" s="63" t="s">
        <v>119</v>
      </c>
      <c r="E26" s="68"/>
      <c r="F26" s="68"/>
      <c r="G26" s="68" t="s">
        <v>365</v>
      </c>
      <c r="H26" s="127" t="s">
        <v>366</v>
      </c>
      <c r="I26" s="128"/>
      <c r="J26" s="126">
        <v>70653.25632344154</v>
      </c>
      <c r="K26" s="122">
        <v>73056</v>
      </c>
      <c r="L26" s="116"/>
    </row>
    <row r="27" spans="1:12" s="72" customFormat="1" ht="19.5" customHeight="1" hidden="1">
      <c r="A27" s="48">
        <v>45</v>
      </c>
      <c r="B27" s="48" t="s">
        <v>117</v>
      </c>
      <c r="C27" s="62" t="s">
        <v>122</v>
      </c>
      <c r="D27" s="63" t="s">
        <v>119</v>
      </c>
      <c r="E27" s="68"/>
      <c r="F27" s="68"/>
      <c r="G27" s="68" t="s">
        <v>367</v>
      </c>
      <c r="H27" s="127" t="s">
        <v>368</v>
      </c>
      <c r="I27" s="128"/>
      <c r="J27" s="126">
        <v>17663.314080860386</v>
      </c>
      <c r="K27" s="122">
        <v>18265</v>
      </c>
      <c r="L27" s="116"/>
    </row>
    <row r="28" spans="1:12" s="72" customFormat="1" ht="19.5" customHeight="1" hidden="1">
      <c r="A28" s="48">
        <v>45</v>
      </c>
      <c r="B28" s="48" t="s">
        <v>117</v>
      </c>
      <c r="C28" s="62" t="s">
        <v>122</v>
      </c>
      <c r="D28" s="63" t="s">
        <v>119</v>
      </c>
      <c r="E28" s="68"/>
      <c r="F28" s="68"/>
      <c r="G28" s="68" t="s">
        <v>369</v>
      </c>
      <c r="H28" s="127" t="s">
        <v>370</v>
      </c>
      <c r="I28" s="128"/>
      <c r="J28" s="126">
        <v>335602.96753634734</v>
      </c>
      <c r="K28" s="122">
        <v>347014</v>
      </c>
      <c r="L28" s="116"/>
    </row>
    <row r="29" spans="1:12" ht="19.5" customHeight="1">
      <c r="A29" s="48">
        <v>45</v>
      </c>
      <c r="B29" s="48" t="s">
        <v>117</v>
      </c>
      <c r="C29" s="62" t="s">
        <v>122</v>
      </c>
      <c r="D29" s="63" t="s">
        <v>119</v>
      </c>
      <c r="E29" s="63"/>
      <c r="F29" s="63" t="s">
        <v>129</v>
      </c>
      <c r="G29" s="63"/>
      <c r="H29" s="67" t="s">
        <v>130</v>
      </c>
      <c r="I29" s="64"/>
      <c r="J29" s="126">
        <v>331939.1887406227</v>
      </c>
      <c r="K29" s="122">
        <v>343226</v>
      </c>
      <c r="L29" s="116"/>
    </row>
    <row r="30" spans="1:12" ht="19.5" customHeight="1">
      <c r="A30" s="48">
        <v>45</v>
      </c>
      <c r="B30" s="48" t="s">
        <v>117</v>
      </c>
      <c r="C30" s="62" t="s">
        <v>122</v>
      </c>
      <c r="D30" s="63" t="s">
        <v>119</v>
      </c>
      <c r="E30" s="135" t="s">
        <v>131</v>
      </c>
      <c r="F30" s="135"/>
      <c r="G30" s="135"/>
      <c r="H30" s="136" t="s">
        <v>132</v>
      </c>
      <c r="I30" s="136"/>
      <c r="J30" s="131">
        <f>SUM(J31,J35,J40,J51,J58,J67,J70)</f>
        <v>396547852.35344887</v>
      </c>
      <c r="K30" s="131">
        <f>SUM(K31,K35,K40,K51,K58,K67,K70)</f>
        <v>389668335</v>
      </c>
      <c r="L30" s="131"/>
    </row>
    <row r="31" spans="1:12" s="72" customFormat="1" ht="19.5" customHeight="1">
      <c r="A31" s="70">
        <v>45</v>
      </c>
      <c r="B31" s="70" t="s">
        <v>117</v>
      </c>
      <c r="C31" s="73" t="s">
        <v>122</v>
      </c>
      <c r="D31" s="68" t="s">
        <v>119</v>
      </c>
      <c r="E31" s="68"/>
      <c r="F31" s="68" t="s">
        <v>133</v>
      </c>
      <c r="G31" s="68"/>
      <c r="H31" s="70" t="s">
        <v>134</v>
      </c>
      <c r="I31" s="70"/>
      <c r="J31" s="122">
        <f>SUM(J32:J34)</f>
        <v>76346.01341034322</v>
      </c>
      <c r="K31" s="122">
        <f>SUM(K32:K34)</f>
        <v>28589</v>
      </c>
      <c r="L31" s="122"/>
    </row>
    <row r="32" spans="1:12" s="72" customFormat="1" ht="19.5" customHeight="1" hidden="1">
      <c r="A32" s="48">
        <v>45</v>
      </c>
      <c r="B32" s="48" t="s">
        <v>117</v>
      </c>
      <c r="C32" s="62" t="s">
        <v>122</v>
      </c>
      <c r="D32" s="63" t="s">
        <v>119</v>
      </c>
      <c r="E32" s="68"/>
      <c r="F32" s="68"/>
      <c r="G32" s="68" t="s">
        <v>371</v>
      </c>
      <c r="H32" s="70" t="s">
        <v>372</v>
      </c>
      <c r="I32" s="70"/>
      <c r="J32" s="126">
        <v>49790.87831109341</v>
      </c>
      <c r="K32" s="126">
        <v>28039</v>
      </c>
      <c r="L32" s="116"/>
    </row>
    <row r="33" spans="1:12" s="72" customFormat="1" ht="19.5" customHeight="1" hidden="1">
      <c r="A33" s="48">
        <v>45</v>
      </c>
      <c r="B33" s="48" t="s">
        <v>117</v>
      </c>
      <c r="C33" s="62" t="s">
        <v>122</v>
      </c>
      <c r="D33" s="63" t="s">
        <v>119</v>
      </c>
      <c r="E33" s="68"/>
      <c r="F33" s="68"/>
      <c r="G33" s="68" t="s">
        <v>373</v>
      </c>
      <c r="H33" s="70" t="s">
        <v>374</v>
      </c>
      <c r="I33" s="70"/>
      <c r="J33" s="126">
        <v>26555.135099249816</v>
      </c>
      <c r="K33" s="126">
        <v>550</v>
      </c>
      <c r="L33" s="116"/>
    </row>
    <row r="34" spans="1:12" s="72" customFormat="1" ht="19.5" customHeight="1" hidden="1">
      <c r="A34" s="48">
        <v>45</v>
      </c>
      <c r="B34" s="48" t="s">
        <v>117</v>
      </c>
      <c r="C34" s="62" t="s">
        <v>122</v>
      </c>
      <c r="D34" s="63" t="s">
        <v>119</v>
      </c>
      <c r="E34" s="68"/>
      <c r="F34" s="68"/>
      <c r="G34" s="68" t="s">
        <v>375</v>
      </c>
      <c r="H34" s="70" t="s">
        <v>376</v>
      </c>
      <c r="I34" s="70"/>
      <c r="J34" s="126">
        <v>0</v>
      </c>
      <c r="K34" s="139"/>
      <c r="L34" s="116"/>
    </row>
    <row r="35" spans="1:12" s="72" customFormat="1" ht="19.5" customHeight="1">
      <c r="A35" s="70">
        <v>45</v>
      </c>
      <c r="B35" s="70" t="s">
        <v>117</v>
      </c>
      <c r="C35" s="73" t="s">
        <v>122</v>
      </c>
      <c r="D35" s="68" t="s">
        <v>119</v>
      </c>
      <c r="E35" s="68"/>
      <c r="F35" s="68" t="s">
        <v>135</v>
      </c>
      <c r="G35" s="68"/>
      <c r="H35" s="70" t="s">
        <v>136</v>
      </c>
      <c r="I35" s="70"/>
      <c r="J35" s="122">
        <f>SUM(J36:J39)</f>
        <v>3120228.3741618535</v>
      </c>
      <c r="K35" s="122">
        <f>SUM(K36:K39)</f>
        <v>2655710</v>
      </c>
      <c r="L35" s="122"/>
    </row>
    <row r="36" spans="1:12" s="72" customFormat="1" ht="19.5" customHeight="1" hidden="1">
      <c r="A36" s="48">
        <v>45</v>
      </c>
      <c r="B36" s="48" t="s">
        <v>117</v>
      </c>
      <c r="C36" s="62" t="s">
        <v>122</v>
      </c>
      <c r="D36" s="63" t="s">
        <v>119</v>
      </c>
      <c r="E36" s="68"/>
      <c r="F36" s="68"/>
      <c r="G36" s="68" t="s">
        <v>377</v>
      </c>
      <c r="H36" s="70" t="s">
        <v>378</v>
      </c>
      <c r="I36" s="70"/>
      <c r="J36" s="126">
        <v>265551.35099249816</v>
      </c>
      <c r="K36" s="126">
        <v>278300</v>
      </c>
      <c r="L36" s="116"/>
    </row>
    <row r="37" spans="1:12" s="72" customFormat="1" ht="19.5" customHeight="1" hidden="1">
      <c r="A37" s="48">
        <v>45</v>
      </c>
      <c r="B37" s="48" t="s">
        <v>117</v>
      </c>
      <c r="C37" s="62" t="s">
        <v>122</v>
      </c>
      <c r="D37" s="63" t="s">
        <v>119</v>
      </c>
      <c r="E37" s="68"/>
      <c r="F37" s="68"/>
      <c r="G37" s="68" t="s">
        <v>379</v>
      </c>
      <c r="H37" s="70" t="s">
        <v>380</v>
      </c>
      <c r="I37" s="70"/>
      <c r="J37" s="126">
        <v>33193.91887406227</v>
      </c>
      <c r="K37" s="126">
        <v>13910</v>
      </c>
      <c r="L37" s="116"/>
    </row>
    <row r="38" spans="1:12" s="72" customFormat="1" ht="19.5" customHeight="1" hidden="1">
      <c r="A38" s="48">
        <v>45</v>
      </c>
      <c r="B38" s="48" t="s">
        <v>117</v>
      </c>
      <c r="C38" s="62" t="s">
        <v>122</v>
      </c>
      <c r="D38" s="63" t="s">
        <v>119</v>
      </c>
      <c r="E38" s="68"/>
      <c r="F38" s="68"/>
      <c r="G38" s="68" t="s">
        <v>381</v>
      </c>
      <c r="H38" s="70" t="s">
        <v>382</v>
      </c>
      <c r="I38" s="70"/>
      <c r="J38" s="126">
        <v>597490.5397331208</v>
      </c>
      <c r="K38" s="126">
        <v>563500</v>
      </c>
      <c r="L38" s="116"/>
    </row>
    <row r="39" spans="1:12" s="72" customFormat="1" ht="19.5" customHeight="1" hidden="1">
      <c r="A39" s="48">
        <v>45</v>
      </c>
      <c r="B39" s="48" t="s">
        <v>117</v>
      </c>
      <c r="C39" s="62" t="s">
        <v>122</v>
      </c>
      <c r="D39" s="63" t="s">
        <v>119</v>
      </c>
      <c r="E39" s="68"/>
      <c r="F39" s="68"/>
      <c r="G39" s="68" t="s">
        <v>383</v>
      </c>
      <c r="H39" s="70" t="s">
        <v>384</v>
      </c>
      <c r="I39" s="70"/>
      <c r="J39" s="126">
        <v>2223992.564562172</v>
      </c>
      <c r="K39" s="126">
        <v>1800000</v>
      </c>
      <c r="L39" s="116"/>
    </row>
    <row r="40" spans="1:12" s="72" customFormat="1" ht="19.5" customHeight="1">
      <c r="A40" s="70">
        <v>45</v>
      </c>
      <c r="B40" s="70" t="s">
        <v>117</v>
      </c>
      <c r="C40" s="73" t="s">
        <v>122</v>
      </c>
      <c r="D40" s="68" t="s">
        <v>119</v>
      </c>
      <c r="E40" s="68"/>
      <c r="F40" s="68" t="s">
        <v>137</v>
      </c>
      <c r="G40" s="68"/>
      <c r="H40" s="70" t="s">
        <v>138</v>
      </c>
      <c r="I40" s="70"/>
      <c r="J40" s="122">
        <f>SUM(J41:J50)</f>
        <v>484631.2155613092</v>
      </c>
      <c r="K40" s="122">
        <f>SUM(K41:K50)</f>
        <v>312850</v>
      </c>
      <c r="L40" s="122"/>
    </row>
    <row r="41" spans="1:12" s="72" customFormat="1" ht="19.5" customHeight="1" hidden="1">
      <c r="A41" s="48">
        <v>45</v>
      </c>
      <c r="B41" s="48" t="s">
        <v>117</v>
      </c>
      <c r="C41" s="62" t="s">
        <v>122</v>
      </c>
      <c r="D41" s="63" t="s">
        <v>119</v>
      </c>
      <c r="E41" s="68"/>
      <c r="F41" s="129"/>
      <c r="G41" s="130" t="s">
        <v>385</v>
      </c>
      <c r="H41" s="69" t="s">
        <v>386</v>
      </c>
      <c r="I41" s="70"/>
      <c r="J41" s="126">
        <v>39832.70264887472</v>
      </c>
      <c r="K41" s="126">
        <v>17000</v>
      </c>
      <c r="L41" s="116"/>
    </row>
    <row r="42" spans="1:12" s="72" customFormat="1" ht="19.5" customHeight="1" hidden="1">
      <c r="A42" s="48">
        <v>45</v>
      </c>
      <c r="B42" s="48" t="s">
        <v>117</v>
      </c>
      <c r="C42" s="62" t="s">
        <v>122</v>
      </c>
      <c r="D42" s="63" t="s">
        <v>119</v>
      </c>
      <c r="E42" s="68"/>
      <c r="F42" s="129"/>
      <c r="G42" s="130" t="s">
        <v>387</v>
      </c>
      <c r="H42" s="69" t="s">
        <v>388</v>
      </c>
      <c r="I42" s="70"/>
      <c r="J42" s="126">
        <v>16596.959437031135</v>
      </c>
      <c r="K42" s="126">
        <v>4000</v>
      </c>
      <c r="L42" s="116"/>
    </row>
    <row r="43" spans="1:12" s="72" customFormat="1" ht="19.5" customHeight="1" hidden="1">
      <c r="A43" s="48">
        <v>45</v>
      </c>
      <c r="B43" s="48" t="s">
        <v>117</v>
      </c>
      <c r="C43" s="62" t="s">
        <v>122</v>
      </c>
      <c r="D43" s="63" t="s">
        <v>119</v>
      </c>
      <c r="E43" s="68"/>
      <c r="F43" s="129"/>
      <c r="G43" s="130" t="s">
        <v>389</v>
      </c>
      <c r="H43" s="69" t="s">
        <v>390</v>
      </c>
      <c r="I43" s="70"/>
      <c r="J43" s="126">
        <v>16596.959437031135</v>
      </c>
      <c r="K43" s="126">
        <v>500</v>
      </c>
      <c r="L43" s="116"/>
    </row>
    <row r="44" spans="1:12" s="72" customFormat="1" ht="19.5" customHeight="1" hidden="1">
      <c r="A44" s="48">
        <v>45</v>
      </c>
      <c r="B44" s="48" t="s">
        <v>117</v>
      </c>
      <c r="C44" s="62" t="s">
        <v>122</v>
      </c>
      <c r="D44" s="63" t="s">
        <v>119</v>
      </c>
      <c r="E44" s="68"/>
      <c r="F44" s="129"/>
      <c r="G44" s="130" t="s">
        <v>391</v>
      </c>
      <c r="H44" s="69" t="s">
        <v>392</v>
      </c>
      <c r="I44" s="70"/>
      <c r="J44" s="126">
        <v>49790.87831109341</v>
      </c>
      <c r="K44" s="126">
        <v>5000</v>
      </c>
      <c r="L44" s="116"/>
    </row>
    <row r="45" spans="1:12" s="72" customFormat="1" ht="19.5" customHeight="1" hidden="1">
      <c r="A45" s="48">
        <v>45</v>
      </c>
      <c r="B45" s="48" t="s">
        <v>117</v>
      </c>
      <c r="C45" s="62" t="s">
        <v>122</v>
      </c>
      <c r="D45" s="63" t="s">
        <v>119</v>
      </c>
      <c r="E45" s="68"/>
      <c r="F45" s="129"/>
      <c r="G45" s="130" t="s">
        <v>393</v>
      </c>
      <c r="H45" s="69" t="s">
        <v>394</v>
      </c>
      <c r="I45" s="70"/>
      <c r="J45" s="126">
        <v>298745.2698665604</v>
      </c>
      <c r="K45" s="126">
        <v>250000</v>
      </c>
      <c r="L45" s="116"/>
    </row>
    <row r="46" spans="1:12" s="72" customFormat="1" ht="19.5" customHeight="1" hidden="1">
      <c r="A46" s="48">
        <v>45</v>
      </c>
      <c r="B46" s="48" t="s">
        <v>117</v>
      </c>
      <c r="C46" s="62" t="s">
        <v>122</v>
      </c>
      <c r="D46" s="63" t="s">
        <v>119</v>
      </c>
      <c r="E46" s="68"/>
      <c r="F46" s="129"/>
      <c r="G46" s="130" t="s">
        <v>395</v>
      </c>
      <c r="H46" s="69" t="s">
        <v>396</v>
      </c>
      <c r="I46" s="70"/>
      <c r="J46" s="126">
        <v>29874.526986656045</v>
      </c>
      <c r="K46" s="126">
        <v>20000</v>
      </c>
      <c r="L46" s="116"/>
    </row>
    <row r="47" spans="1:12" s="72" customFormat="1" ht="19.5" customHeight="1" hidden="1">
      <c r="A47" s="48">
        <v>45</v>
      </c>
      <c r="B47" s="48" t="s">
        <v>117</v>
      </c>
      <c r="C47" s="62" t="s">
        <v>122</v>
      </c>
      <c r="D47" s="63" t="s">
        <v>119</v>
      </c>
      <c r="E47" s="68"/>
      <c r="F47" s="129"/>
      <c r="G47" s="130" t="s">
        <v>397</v>
      </c>
      <c r="H47" s="69" t="s">
        <v>398</v>
      </c>
      <c r="I47" s="70"/>
      <c r="J47" s="126">
        <v>3319.391887406227</v>
      </c>
      <c r="K47" s="126">
        <v>650</v>
      </c>
      <c r="L47" s="116"/>
    </row>
    <row r="48" spans="1:12" s="72" customFormat="1" ht="19.5" customHeight="1" hidden="1">
      <c r="A48" s="48">
        <v>45</v>
      </c>
      <c r="B48" s="48" t="s">
        <v>117</v>
      </c>
      <c r="C48" s="62" t="s">
        <v>122</v>
      </c>
      <c r="D48" s="63" t="s">
        <v>119</v>
      </c>
      <c r="E48" s="68"/>
      <c r="F48" s="129"/>
      <c r="G48" s="130" t="s">
        <v>399</v>
      </c>
      <c r="H48" s="69" t="s">
        <v>400</v>
      </c>
      <c r="I48" s="70"/>
      <c r="J48" s="126">
        <v>0</v>
      </c>
      <c r="K48" s="126">
        <v>2000</v>
      </c>
      <c r="L48" s="116"/>
    </row>
    <row r="49" spans="1:12" s="72" customFormat="1" ht="19.5" customHeight="1" hidden="1">
      <c r="A49" s="48">
        <v>45</v>
      </c>
      <c r="B49" s="48" t="s">
        <v>117</v>
      </c>
      <c r="C49" s="62" t="s">
        <v>122</v>
      </c>
      <c r="D49" s="63" t="s">
        <v>119</v>
      </c>
      <c r="E49" s="68"/>
      <c r="F49" s="129"/>
      <c r="G49" s="130" t="s">
        <v>401</v>
      </c>
      <c r="H49" s="69" t="s">
        <v>402</v>
      </c>
      <c r="I49" s="70"/>
      <c r="J49" s="126">
        <v>29874.526986656045</v>
      </c>
      <c r="K49" s="126">
        <v>13700</v>
      </c>
      <c r="L49" s="116"/>
    </row>
    <row r="50" spans="1:12" s="72" customFormat="1" ht="19.5" customHeight="1" hidden="1">
      <c r="A50" s="48">
        <v>45</v>
      </c>
      <c r="B50" s="48" t="s">
        <v>117</v>
      </c>
      <c r="C50" s="62" t="s">
        <v>122</v>
      </c>
      <c r="D50" s="63" t="s">
        <v>119</v>
      </c>
      <c r="E50" s="68"/>
      <c r="F50" s="129"/>
      <c r="G50" s="130" t="s">
        <v>403</v>
      </c>
      <c r="H50" s="69" t="s">
        <v>404</v>
      </c>
      <c r="I50" s="70"/>
      <c r="J50" s="126">
        <v>0</v>
      </c>
      <c r="K50" s="126">
        <v>0</v>
      </c>
      <c r="L50" s="116"/>
    </row>
    <row r="51" spans="1:12" s="72" customFormat="1" ht="19.5" customHeight="1">
      <c r="A51" s="70">
        <v>45</v>
      </c>
      <c r="B51" s="70" t="s">
        <v>117</v>
      </c>
      <c r="C51" s="73" t="s">
        <v>122</v>
      </c>
      <c r="D51" s="68" t="s">
        <v>119</v>
      </c>
      <c r="E51" s="68"/>
      <c r="F51" s="68" t="s">
        <v>139</v>
      </c>
      <c r="G51" s="68"/>
      <c r="H51" s="70" t="s">
        <v>140</v>
      </c>
      <c r="I51" s="70"/>
      <c r="J51" s="122">
        <f>SUM(J52:J57)</f>
        <v>204142.60107548296</v>
      </c>
      <c r="K51" s="122">
        <f>SUM(K52:K57)</f>
        <v>112330</v>
      </c>
      <c r="L51" s="122"/>
    </row>
    <row r="52" spans="1:12" s="72" customFormat="1" ht="19.5" customHeight="1" hidden="1">
      <c r="A52" s="48">
        <v>45</v>
      </c>
      <c r="B52" s="48" t="s">
        <v>117</v>
      </c>
      <c r="C52" s="62" t="s">
        <v>122</v>
      </c>
      <c r="D52" s="63" t="s">
        <v>119</v>
      </c>
      <c r="E52" s="68"/>
      <c r="F52" s="68"/>
      <c r="G52" s="68" t="s">
        <v>405</v>
      </c>
      <c r="H52" s="69" t="s">
        <v>406</v>
      </c>
      <c r="I52" s="70"/>
      <c r="J52" s="126">
        <v>73026.621522937</v>
      </c>
      <c r="K52" s="126">
        <v>35000</v>
      </c>
      <c r="L52" s="116"/>
    </row>
    <row r="53" spans="1:12" s="72" customFormat="1" ht="19.5" customHeight="1" hidden="1">
      <c r="A53" s="48">
        <v>45</v>
      </c>
      <c r="B53" s="48" t="s">
        <v>117</v>
      </c>
      <c r="C53" s="62" t="s">
        <v>122</v>
      </c>
      <c r="D53" s="63" t="s">
        <v>119</v>
      </c>
      <c r="E53" s="68"/>
      <c r="F53" s="68"/>
      <c r="G53" s="68" t="s">
        <v>407</v>
      </c>
      <c r="H53" s="69" t="s">
        <v>408</v>
      </c>
      <c r="I53" s="70"/>
      <c r="J53" s="126">
        <v>56429.66208590586</v>
      </c>
      <c r="K53" s="126">
        <v>41300</v>
      </c>
      <c r="L53" s="116"/>
    </row>
    <row r="54" spans="1:12" s="72" customFormat="1" ht="19.5" customHeight="1" hidden="1">
      <c r="A54" s="48">
        <v>45</v>
      </c>
      <c r="B54" s="48" t="s">
        <v>117</v>
      </c>
      <c r="C54" s="62" t="s">
        <v>122</v>
      </c>
      <c r="D54" s="63" t="s">
        <v>119</v>
      </c>
      <c r="E54" s="68"/>
      <c r="F54" s="68"/>
      <c r="G54" s="68" t="s">
        <v>409</v>
      </c>
      <c r="H54" s="69" t="s">
        <v>410</v>
      </c>
      <c r="I54" s="70"/>
      <c r="J54" s="126">
        <v>49790.87831109341</v>
      </c>
      <c r="K54" s="126">
        <v>33600</v>
      </c>
      <c r="L54" s="116"/>
    </row>
    <row r="55" spans="1:12" s="72" customFormat="1" ht="19.5" customHeight="1" hidden="1">
      <c r="A55" s="48">
        <v>45</v>
      </c>
      <c r="B55" s="48" t="s">
        <v>117</v>
      </c>
      <c r="C55" s="62" t="s">
        <v>122</v>
      </c>
      <c r="D55" s="63" t="s">
        <v>119</v>
      </c>
      <c r="E55" s="68"/>
      <c r="F55" s="68"/>
      <c r="G55" s="68" t="s">
        <v>411</v>
      </c>
      <c r="H55" s="69" t="s">
        <v>412</v>
      </c>
      <c r="I55" s="70"/>
      <c r="J55" s="126">
        <v>6638.783774812454</v>
      </c>
      <c r="K55" s="126">
        <v>330</v>
      </c>
      <c r="L55" s="116"/>
    </row>
    <row r="56" spans="1:12" s="72" customFormat="1" ht="19.5" customHeight="1" hidden="1">
      <c r="A56" s="48">
        <v>45</v>
      </c>
      <c r="B56" s="48" t="s">
        <v>117</v>
      </c>
      <c r="C56" s="62" t="s">
        <v>122</v>
      </c>
      <c r="D56" s="63" t="s">
        <v>119</v>
      </c>
      <c r="E56" s="68"/>
      <c r="F56" s="68"/>
      <c r="G56" s="68" t="s">
        <v>413</v>
      </c>
      <c r="H56" s="69" t="s">
        <v>414</v>
      </c>
      <c r="I56" s="70"/>
      <c r="J56" s="126">
        <v>16596.959437031135</v>
      </c>
      <c r="K56" s="126">
        <v>1900</v>
      </c>
      <c r="L56" s="116"/>
    </row>
    <row r="57" spans="1:12" s="72" customFormat="1" ht="19.5" customHeight="1" hidden="1">
      <c r="A57" s="48">
        <v>45</v>
      </c>
      <c r="B57" s="48" t="s">
        <v>117</v>
      </c>
      <c r="C57" s="62" t="s">
        <v>122</v>
      </c>
      <c r="D57" s="63" t="s">
        <v>119</v>
      </c>
      <c r="E57" s="68"/>
      <c r="F57" s="68"/>
      <c r="G57" s="68" t="s">
        <v>415</v>
      </c>
      <c r="H57" s="69" t="s">
        <v>398</v>
      </c>
      <c r="I57" s="70"/>
      <c r="J57" s="126">
        <v>1659.6959437031135</v>
      </c>
      <c r="K57" s="126">
        <v>200</v>
      </c>
      <c r="L57" s="116"/>
    </row>
    <row r="58" spans="1:12" s="72" customFormat="1" ht="19.5" customHeight="1">
      <c r="A58" s="70">
        <v>45</v>
      </c>
      <c r="B58" s="70" t="s">
        <v>117</v>
      </c>
      <c r="C58" s="73" t="s">
        <v>122</v>
      </c>
      <c r="D58" s="68" t="s">
        <v>119</v>
      </c>
      <c r="E58" s="68"/>
      <c r="F58" s="68" t="s">
        <v>141</v>
      </c>
      <c r="G58" s="68"/>
      <c r="H58" s="70" t="s">
        <v>142</v>
      </c>
      <c r="I58" s="70"/>
      <c r="J58" s="122">
        <f>SUM(J59:J66)</f>
        <v>2427690.367124743</v>
      </c>
      <c r="K58" s="122">
        <f>SUM(K59:K66)</f>
        <v>2599126</v>
      </c>
      <c r="L58" s="122"/>
    </row>
    <row r="59" spans="1:12" s="72" customFormat="1" ht="19.5" customHeight="1" hidden="1">
      <c r="A59" s="48">
        <v>45</v>
      </c>
      <c r="B59" s="48" t="s">
        <v>117</v>
      </c>
      <c r="C59" s="62" t="s">
        <v>122</v>
      </c>
      <c r="D59" s="63" t="s">
        <v>119</v>
      </c>
      <c r="E59" s="68"/>
      <c r="F59" s="68"/>
      <c r="G59" s="68" t="s">
        <v>416</v>
      </c>
      <c r="H59" s="70" t="s">
        <v>213</v>
      </c>
      <c r="I59" s="70"/>
      <c r="J59" s="126">
        <v>3983.2702648874724</v>
      </c>
      <c r="K59" s="126">
        <v>1400</v>
      </c>
      <c r="L59" s="116"/>
    </row>
    <row r="60" spans="1:12" s="72" customFormat="1" ht="19.5" customHeight="1" hidden="1">
      <c r="A60" s="48">
        <v>45</v>
      </c>
      <c r="B60" s="48" t="s">
        <v>117</v>
      </c>
      <c r="C60" s="62" t="s">
        <v>122</v>
      </c>
      <c r="D60" s="63" t="s">
        <v>119</v>
      </c>
      <c r="E60" s="68"/>
      <c r="F60" s="68"/>
      <c r="G60" s="68" t="s">
        <v>417</v>
      </c>
      <c r="H60" s="70" t="s">
        <v>215</v>
      </c>
      <c r="I60" s="70"/>
      <c r="J60" s="126">
        <v>13828.586602934341</v>
      </c>
      <c r="K60" s="126">
        <v>50000</v>
      </c>
      <c r="L60" s="116"/>
    </row>
    <row r="61" spans="1:12" s="72" customFormat="1" ht="19.5" customHeight="1" hidden="1">
      <c r="A61" s="48">
        <v>45</v>
      </c>
      <c r="B61" s="48" t="s">
        <v>117</v>
      </c>
      <c r="C61" s="62" t="s">
        <v>122</v>
      </c>
      <c r="D61" s="63" t="s">
        <v>119</v>
      </c>
      <c r="E61" s="68"/>
      <c r="F61" s="68"/>
      <c r="G61" s="68" t="s">
        <v>418</v>
      </c>
      <c r="H61" s="70" t="s">
        <v>217</v>
      </c>
      <c r="I61" s="70"/>
      <c r="J61" s="126">
        <v>3319.391887406227</v>
      </c>
      <c r="K61" s="126">
        <v>330</v>
      </c>
      <c r="L61" s="116"/>
    </row>
    <row r="62" spans="1:12" s="72" customFormat="1" ht="19.5" customHeight="1" hidden="1">
      <c r="A62" s="48">
        <v>45</v>
      </c>
      <c r="B62" s="48" t="s">
        <v>117</v>
      </c>
      <c r="C62" s="62" t="s">
        <v>122</v>
      </c>
      <c r="D62" s="63" t="s">
        <v>119</v>
      </c>
      <c r="E62" s="68"/>
      <c r="F62" s="68"/>
      <c r="G62" s="68" t="s">
        <v>419</v>
      </c>
      <c r="H62" s="70" t="s">
        <v>219</v>
      </c>
      <c r="I62" s="70"/>
      <c r="J62" s="126">
        <v>66387.83774812454</v>
      </c>
      <c r="K62" s="126">
        <v>30500</v>
      </c>
      <c r="L62" s="116"/>
    </row>
    <row r="63" spans="1:12" s="72" customFormat="1" ht="19.5" customHeight="1" hidden="1">
      <c r="A63" s="48">
        <v>45</v>
      </c>
      <c r="B63" s="48" t="s">
        <v>117</v>
      </c>
      <c r="C63" s="62" t="s">
        <v>122</v>
      </c>
      <c r="D63" s="63" t="s">
        <v>119</v>
      </c>
      <c r="E63" s="68"/>
      <c r="F63" s="68"/>
      <c r="G63" s="68" t="s">
        <v>420</v>
      </c>
      <c r="H63" s="70" t="s">
        <v>237</v>
      </c>
      <c r="I63" s="70"/>
      <c r="J63" s="126">
        <v>66387.83774812454</v>
      </c>
      <c r="K63" s="126">
        <v>3000</v>
      </c>
      <c r="L63" s="116"/>
    </row>
    <row r="64" spans="1:12" s="72" customFormat="1" ht="19.5" customHeight="1" hidden="1">
      <c r="A64" s="48">
        <v>45</v>
      </c>
      <c r="B64" s="48" t="s">
        <v>117</v>
      </c>
      <c r="C64" s="62" t="s">
        <v>122</v>
      </c>
      <c r="D64" s="63" t="s">
        <v>119</v>
      </c>
      <c r="E64" s="68"/>
      <c r="F64" s="68"/>
      <c r="G64" s="68" t="s">
        <v>421</v>
      </c>
      <c r="H64" s="70" t="s">
        <v>209</v>
      </c>
      <c r="I64" s="70"/>
      <c r="J64" s="126">
        <v>215760.47268140476</v>
      </c>
      <c r="K64" s="126">
        <v>180000</v>
      </c>
      <c r="L64" s="116"/>
    </row>
    <row r="65" spans="1:12" s="72" customFormat="1" ht="19.5" customHeight="1" hidden="1">
      <c r="A65" s="48">
        <v>45</v>
      </c>
      <c r="B65" s="48" t="s">
        <v>117</v>
      </c>
      <c r="C65" s="62" t="s">
        <v>122</v>
      </c>
      <c r="D65" s="63" t="s">
        <v>119</v>
      </c>
      <c r="E65" s="68"/>
      <c r="F65" s="68"/>
      <c r="G65" s="68" t="s">
        <v>422</v>
      </c>
      <c r="H65" s="70" t="s">
        <v>203</v>
      </c>
      <c r="I65" s="70"/>
      <c r="J65" s="126">
        <v>1659695.9437031136</v>
      </c>
      <c r="K65" s="126">
        <v>1998896</v>
      </c>
      <c r="L65" s="116"/>
    </row>
    <row r="66" spans="1:12" s="72" customFormat="1" ht="19.5" customHeight="1" hidden="1">
      <c r="A66" s="48">
        <v>45</v>
      </c>
      <c r="B66" s="48" t="s">
        <v>117</v>
      </c>
      <c r="C66" s="62" t="s">
        <v>122</v>
      </c>
      <c r="D66" s="63" t="s">
        <v>119</v>
      </c>
      <c r="E66" s="68"/>
      <c r="F66" s="68"/>
      <c r="G66" s="68" t="s">
        <v>423</v>
      </c>
      <c r="H66" s="70" t="s">
        <v>302</v>
      </c>
      <c r="I66" s="70"/>
      <c r="J66" s="126">
        <v>398327.0264887473</v>
      </c>
      <c r="K66" s="126">
        <v>335000</v>
      </c>
      <c r="L66" s="116"/>
    </row>
    <row r="67" spans="1:12" s="72" customFormat="1" ht="19.5" customHeight="1">
      <c r="A67" s="70">
        <v>45</v>
      </c>
      <c r="B67" s="70" t="s">
        <v>117</v>
      </c>
      <c r="C67" s="73" t="s">
        <v>122</v>
      </c>
      <c r="D67" s="68" t="s">
        <v>119</v>
      </c>
      <c r="E67" s="68"/>
      <c r="F67" s="68" t="s">
        <v>143</v>
      </c>
      <c r="G67" s="68"/>
      <c r="H67" s="70" t="s">
        <v>144</v>
      </c>
      <c r="I67" s="70"/>
      <c r="J67" s="122">
        <f>SUM(J68:J69)</f>
        <v>614087.499170152</v>
      </c>
      <c r="K67" s="122">
        <f>SUM(K68:K69)</f>
        <v>596400</v>
      </c>
      <c r="L67" s="122"/>
    </row>
    <row r="68" spans="1:12" s="72" customFormat="1" ht="19.5" customHeight="1" hidden="1">
      <c r="A68" s="48">
        <v>45</v>
      </c>
      <c r="B68" s="48" t="s">
        <v>117</v>
      </c>
      <c r="C68" s="62" t="s">
        <v>122</v>
      </c>
      <c r="D68" s="63" t="s">
        <v>119</v>
      </c>
      <c r="E68" s="68"/>
      <c r="F68" s="68"/>
      <c r="G68" s="68" t="s">
        <v>424</v>
      </c>
      <c r="H68" s="70" t="s">
        <v>209</v>
      </c>
      <c r="I68" s="70"/>
      <c r="J68" s="126">
        <v>580893.5802960898</v>
      </c>
      <c r="K68" s="126">
        <v>581000</v>
      </c>
      <c r="L68" s="116"/>
    </row>
    <row r="69" spans="1:12" s="72" customFormat="1" ht="19.5" customHeight="1" hidden="1">
      <c r="A69" s="48">
        <v>45</v>
      </c>
      <c r="B69" s="48" t="s">
        <v>117</v>
      </c>
      <c r="C69" s="62" t="s">
        <v>122</v>
      </c>
      <c r="D69" s="63" t="s">
        <v>119</v>
      </c>
      <c r="E69" s="68"/>
      <c r="F69" s="68"/>
      <c r="G69" s="68" t="s">
        <v>425</v>
      </c>
      <c r="H69" s="70" t="s">
        <v>219</v>
      </c>
      <c r="I69" s="70"/>
      <c r="J69" s="126">
        <v>33193.91887406227</v>
      </c>
      <c r="K69" s="126">
        <v>15400</v>
      </c>
      <c r="L69" s="116"/>
    </row>
    <row r="70" spans="1:12" s="72" customFormat="1" ht="19.5" customHeight="1">
      <c r="A70" s="70">
        <v>45</v>
      </c>
      <c r="B70" s="70" t="s">
        <v>117</v>
      </c>
      <c r="C70" s="73" t="s">
        <v>122</v>
      </c>
      <c r="D70" s="68" t="s">
        <v>119</v>
      </c>
      <c r="E70" s="68"/>
      <c r="F70" s="68" t="s">
        <v>145</v>
      </c>
      <c r="G70" s="68"/>
      <c r="H70" s="70" t="s">
        <v>146</v>
      </c>
      <c r="I70" s="70"/>
      <c r="J70" s="122">
        <f>SUM(J71:J79,J81:J91,J92:J93)</f>
        <v>389620726.282945</v>
      </c>
      <c r="K70" s="122">
        <f>SUM(K71:K79,K81:K91,K92:K93)</f>
        <v>383363330</v>
      </c>
      <c r="L70" s="122"/>
    </row>
    <row r="71" spans="1:12" s="72" customFormat="1" ht="19.5" customHeight="1">
      <c r="A71" s="48">
        <v>45</v>
      </c>
      <c r="B71" s="48" t="s">
        <v>117</v>
      </c>
      <c r="C71" s="62" t="s">
        <v>122</v>
      </c>
      <c r="D71" s="63" t="s">
        <v>119</v>
      </c>
      <c r="E71" s="68"/>
      <c r="F71" s="68"/>
      <c r="G71" s="68" t="s">
        <v>147</v>
      </c>
      <c r="H71" s="69" t="s">
        <v>148</v>
      </c>
      <c r="I71" s="70"/>
      <c r="J71" s="126">
        <v>99581.75662218682</v>
      </c>
      <c r="K71" s="140">
        <v>66000</v>
      </c>
      <c r="L71" s="116"/>
    </row>
    <row r="72" spans="1:12" s="72" customFormat="1" ht="19.5" customHeight="1" hidden="1">
      <c r="A72" s="48">
        <v>45</v>
      </c>
      <c r="B72" s="48" t="s">
        <v>117</v>
      </c>
      <c r="C72" s="62" t="s">
        <v>122</v>
      </c>
      <c r="D72" s="63" t="s">
        <v>119</v>
      </c>
      <c r="E72" s="68"/>
      <c r="F72" s="68"/>
      <c r="G72" s="68" t="s">
        <v>303</v>
      </c>
      <c r="H72" s="69" t="s">
        <v>304</v>
      </c>
      <c r="I72" s="70"/>
      <c r="J72" s="126">
        <v>0</v>
      </c>
      <c r="K72" s="126">
        <v>0</v>
      </c>
      <c r="L72" s="116"/>
    </row>
    <row r="73" spans="1:12" s="72" customFormat="1" ht="19.5" customHeight="1">
      <c r="A73" s="48">
        <v>45</v>
      </c>
      <c r="B73" s="48" t="s">
        <v>117</v>
      </c>
      <c r="C73" s="62" t="s">
        <v>122</v>
      </c>
      <c r="D73" s="63" t="s">
        <v>119</v>
      </c>
      <c r="E73" s="68"/>
      <c r="F73" s="68"/>
      <c r="G73" s="68" t="s">
        <v>150</v>
      </c>
      <c r="H73" s="69" t="s">
        <v>151</v>
      </c>
      <c r="I73" s="70"/>
      <c r="J73" s="126">
        <v>464714.86423687177</v>
      </c>
      <c r="K73" s="126">
        <v>450000</v>
      </c>
      <c r="L73" s="116"/>
    </row>
    <row r="74" spans="1:12" s="72" customFormat="1" ht="19.5" customHeight="1">
      <c r="A74" s="48">
        <v>45</v>
      </c>
      <c r="B74" s="48" t="s">
        <v>117</v>
      </c>
      <c r="C74" s="62" t="s">
        <v>122</v>
      </c>
      <c r="D74" s="63" t="s">
        <v>119</v>
      </c>
      <c r="E74" s="68"/>
      <c r="F74" s="68"/>
      <c r="G74" s="68" t="s">
        <v>153</v>
      </c>
      <c r="H74" s="69" t="s">
        <v>154</v>
      </c>
      <c r="I74" s="70"/>
      <c r="J74" s="126">
        <v>531102.7019849963</v>
      </c>
      <c r="K74" s="126">
        <v>410000</v>
      </c>
      <c r="L74" s="116"/>
    </row>
    <row r="75" spans="1:12" s="72" customFormat="1" ht="19.5" customHeight="1">
      <c r="A75" s="48">
        <v>45</v>
      </c>
      <c r="B75" s="48" t="s">
        <v>117</v>
      </c>
      <c r="C75" s="62" t="s">
        <v>122</v>
      </c>
      <c r="D75" s="63" t="s">
        <v>119</v>
      </c>
      <c r="E75" s="68"/>
      <c r="F75" s="68"/>
      <c r="G75" s="68" t="s">
        <v>155</v>
      </c>
      <c r="H75" s="69" t="s">
        <v>156</v>
      </c>
      <c r="I75" s="70"/>
      <c r="J75" s="126">
        <v>199163.51324437364</v>
      </c>
      <c r="K75" s="126">
        <v>120000</v>
      </c>
      <c r="L75" s="116"/>
    </row>
    <row r="76" spans="1:12" s="72" customFormat="1" ht="19.5" customHeight="1">
      <c r="A76" s="48">
        <v>45</v>
      </c>
      <c r="B76" s="48" t="s">
        <v>117</v>
      </c>
      <c r="C76" s="62" t="s">
        <v>122</v>
      </c>
      <c r="D76" s="63" t="s">
        <v>119</v>
      </c>
      <c r="E76" s="68"/>
      <c r="F76" s="68"/>
      <c r="G76" s="68" t="s">
        <v>305</v>
      </c>
      <c r="H76" s="69" t="s">
        <v>134</v>
      </c>
      <c r="I76" s="70"/>
      <c r="J76" s="126">
        <v>6638.783774812454</v>
      </c>
      <c r="K76" s="126">
        <v>3000</v>
      </c>
      <c r="L76" s="116"/>
    </row>
    <row r="77" spans="1:12" s="72" customFormat="1" ht="19.5" customHeight="1" hidden="1">
      <c r="A77" s="48">
        <v>45</v>
      </c>
      <c r="B77" s="48" t="s">
        <v>117</v>
      </c>
      <c r="C77" s="62" t="s">
        <v>122</v>
      </c>
      <c r="D77" s="63" t="s">
        <v>119</v>
      </c>
      <c r="E77" s="68"/>
      <c r="F77" s="68"/>
      <c r="G77" s="68" t="s">
        <v>306</v>
      </c>
      <c r="H77" s="69" t="s">
        <v>307</v>
      </c>
      <c r="I77" s="70"/>
      <c r="J77" s="126">
        <v>0</v>
      </c>
      <c r="K77" s="126">
        <v>0</v>
      </c>
      <c r="L77" s="116"/>
    </row>
    <row r="78" spans="1:12" s="72" customFormat="1" ht="19.5" customHeight="1">
      <c r="A78" s="48">
        <v>45</v>
      </c>
      <c r="B78" s="48" t="s">
        <v>117</v>
      </c>
      <c r="C78" s="62" t="s">
        <v>122</v>
      </c>
      <c r="D78" s="63" t="s">
        <v>119</v>
      </c>
      <c r="E78" s="68"/>
      <c r="F78" s="68"/>
      <c r="G78" s="68" t="s">
        <v>308</v>
      </c>
      <c r="H78" s="69" t="s">
        <v>309</v>
      </c>
      <c r="I78" s="70"/>
      <c r="J78" s="126">
        <v>0</v>
      </c>
      <c r="K78" s="126">
        <v>10000</v>
      </c>
      <c r="L78" s="116"/>
    </row>
    <row r="79" spans="1:12" s="72" customFormat="1" ht="19.5" customHeight="1">
      <c r="A79" s="48">
        <v>45</v>
      </c>
      <c r="B79" s="48" t="s">
        <v>117</v>
      </c>
      <c r="C79" s="62" t="s">
        <v>122</v>
      </c>
      <c r="D79" s="63" t="s">
        <v>119</v>
      </c>
      <c r="E79" s="68"/>
      <c r="F79" s="68"/>
      <c r="G79" s="68" t="s">
        <v>157</v>
      </c>
      <c r="H79" s="70" t="s">
        <v>158</v>
      </c>
      <c r="I79" s="70"/>
      <c r="J79" s="126">
        <v>946026.6879107747</v>
      </c>
      <c r="K79" s="126">
        <f>45300+500000</f>
        <v>545300</v>
      </c>
      <c r="L79" s="116"/>
    </row>
    <row r="80" spans="1:12" s="72" customFormat="1" ht="19.5" customHeight="1" hidden="1">
      <c r="A80" s="48">
        <v>45</v>
      </c>
      <c r="B80" s="48" t="s">
        <v>117</v>
      </c>
      <c r="C80" s="62" t="s">
        <v>122</v>
      </c>
      <c r="D80" s="63" t="s">
        <v>119</v>
      </c>
      <c r="E80" s="68"/>
      <c r="F80" s="68"/>
      <c r="G80" s="68"/>
      <c r="H80" s="70" t="s">
        <v>310</v>
      </c>
      <c r="I80" s="70"/>
      <c r="J80" s="126"/>
      <c r="K80" s="126"/>
      <c r="L80" s="116"/>
    </row>
    <row r="81" spans="1:12" s="72" customFormat="1" ht="19.5" customHeight="1">
      <c r="A81" s="48">
        <v>45</v>
      </c>
      <c r="B81" s="48" t="s">
        <v>117</v>
      </c>
      <c r="C81" s="62" t="s">
        <v>122</v>
      </c>
      <c r="D81" s="63" t="s">
        <v>119</v>
      </c>
      <c r="E81" s="68"/>
      <c r="F81" s="68"/>
      <c r="G81" s="68" t="s">
        <v>159</v>
      </c>
      <c r="H81" s="70" t="s">
        <v>160</v>
      </c>
      <c r="I81" s="70"/>
      <c r="J81" s="126">
        <v>265551.35099249816</v>
      </c>
      <c r="K81" s="126">
        <v>222000</v>
      </c>
      <c r="L81" s="116"/>
    </row>
    <row r="82" spans="1:12" s="72" customFormat="1" ht="19.5" customHeight="1">
      <c r="A82" s="48">
        <v>45</v>
      </c>
      <c r="B82" s="48" t="s">
        <v>117</v>
      </c>
      <c r="C82" s="62" t="s">
        <v>122</v>
      </c>
      <c r="D82" s="63" t="s">
        <v>119</v>
      </c>
      <c r="E82" s="68"/>
      <c r="F82" s="68"/>
      <c r="G82" s="68" t="s">
        <v>161</v>
      </c>
      <c r="H82" s="70" t="s">
        <v>6</v>
      </c>
      <c r="I82" s="70"/>
      <c r="J82" s="126">
        <v>39832.70264887472</v>
      </c>
      <c r="K82" s="126">
        <v>30000</v>
      </c>
      <c r="L82" s="116"/>
    </row>
    <row r="83" spans="1:12" s="72" customFormat="1" ht="19.5" customHeight="1">
      <c r="A83" s="48">
        <v>45</v>
      </c>
      <c r="B83" s="48" t="s">
        <v>117</v>
      </c>
      <c r="C83" s="62" t="s">
        <v>122</v>
      </c>
      <c r="D83" s="63" t="s">
        <v>119</v>
      </c>
      <c r="E83" s="68"/>
      <c r="F83" s="68"/>
      <c r="G83" s="68" t="s">
        <v>162</v>
      </c>
      <c r="H83" s="70" t="s">
        <v>163</v>
      </c>
      <c r="I83" s="70"/>
      <c r="J83" s="126">
        <v>42820.15534754033</v>
      </c>
      <c r="K83" s="140">
        <f>44277</f>
        <v>44277</v>
      </c>
      <c r="L83" s="116"/>
    </row>
    <row r="84" spans="1:12" s="72" customFormat="1" ht="19.5" customHeight="1">
      <c r="A84" s="48">
        <v>45</v>
      </c>
      <c r="B84" s="48" t="s">
        <v>117</v>
      </c>
      <c r="C84" s="62" t="s">
        <v>122</v>
      </c>
      <c r="D84" s="63" t="s">
        <v>119</v>
      </c>
      <c r="E84" s="68"/>
      <c r="F84" s="68"/>
      <c r="G84" s="68" t="s">
        <v>164</v>
      </c>
      <c r="H84" s="70" t="s">
        <v>165</v>
      </c>
      <c r="I84" s="70"/>
      <c r="J84" s="126">
        <v>995.8175662218681</v>
      </c>
      <c r="K84" s="140">
        <v>900</v>
      </c>
      <c r="L84" s="116"/>
    </row>
    <row r="85" spans="1:12" s="72" customFormat="1" ht="19.5" customHeight="1" hidden="1">
      <c r="A85" s="48">
        <v>45</v>
      </c>
      <c r="B85" s="48" t="s">
        <v>117</v>
      </c>
      <c r="C85" s="62" t="s">
        <v>122</v>
      </c>
      <c r="D85" s="63" t="s">
        <v>119</v>
      </c>
      <c r="E85" s="68"/>
      <c r="F85" s="68"/>
      <c r="G85" s="68" t="s">
        <v>166</v>
      </c>
      <c r="H85" s="70" t="s">
        <v>167</v>
      </c>
      <c r="I85" s="70"/>
      <c r="J85" s="126">
        <v>0</v>
      </c>
      <c r="K85" s="140">
        <v>0</v>
      </c>
      <c r="L85" s="116"/>
    </row>
    <row r="86" spans="1:12" s="72" customFormat="1" ht="19.5" customHeight="1">
      <c r="A86" s="48">
        <v>45</v>
      </c>
      <c r="B86" s="48" t="s">
        <v>117</v>
      </c>
      <c r="C86" s="62" t="s">
        <v>122</v>
      </c>
      <c r="D86" s="63" t="s">
        <v>119</v>
      </c>
      <c r="E86" s="68"/>
      <c r="F86" s="68"/>
      <c r="G86" s="68" t="s">
        <v>168</v>
      </c>
      <c r="H86" s="70" t="s">
        <v>169</v>
      </c>
      <c r="I86" s="70"/>
      <c r="J86" s="126">
        <v>265551.35099249816</v>
      </c>
      <c r="K86" s="140">
        <v>300000</v>
      </c>
      <c r="L86" s="116"/>
    </row>
    <row r="87" spans="1:12" s="72" customFormat="1" ht="19.5" customHeight="1">
      <c r="A87" s="48">
        <v>45</v>
      </c>
      <c r="B87" s="48" t="s">
        <v>117</v>
      </c>
      <c r="C87" s="62" t="s">
        <v>122</v>
      </c>
      <c r="D87" s="63" t="s">
        <v>119</v>
      </c>
      <c r="E87" s="68"/>
      <c r="F87" s="68"/>
      <c r="G87" s="68" t="s">
        <v>170</v>
      </c>
      <c r="H87" s="70" t="s">
        <v>171</v>
      </c>
      <c r="I87" s="70"/>
      <c r="J87" s="126">
        <v>49790.87831109341</v>
      </c>
      <c r="K87" s="140">
        <v>80000</v>
      </c>
      <c r="L87" s="116"/>
    </row>
    <row r="88" spans="1:12" s="72" customFormat="1" ht="19.5" customHeight="1" hidden="1">
      <c r="A88" s="48">
        <v>45</v>
      </c>
      <c r="B88" s="48" t="s">
        <v>117</v>
      </c>
      <c r="C88" s="62" t="s">
        <v>122</v>
      </c>
      <c r="D88" s="63" t="s">
        <v>119</v>
      </c>
      <c r="E88" s="68"/>
      <c r="F88" s="68"/>
      <c r="G88" s="68" t="s">
        <v>172</v>
      </c>
      <c r="H88" s="70" t="s">
        <v>173</v>
      </c>
      <c r="I88" s="70"/>
      <c r="J88" s="126">
        <v>0</v>
      </c>
      <c r="K88" s="140">
        <v>0</v>
      </c>
      <c r="L88" s="116"/>
    </row>
    <row r="89" spans="1:12" s="72" customFormat="1" ht="19.5" customHeight="1" hidden="1">
      <c r="A89" s="48">
        <v>45</v>
      </c>
      <c r="B89" s="48" t="s">
        <v>117</v>
      </c>
      <c r="C89" s="62" t="s">
        <v>122</v>
      </c>
      <c r="D89" s="63" t="s">
        <v>119</v>
      </c>
      <c r="E89" s="68"/>
      <c r="F89" s="68"/>
      <c r="G89" s="68" t="s">
        <v>174</v>
      </c>
      <c r="H89" s="70" t="s">
        <v>175</v>
      </c>
      <c r="I89" s="70"/>
      <c r="J89" s="126">
        <v>0</v>
      </c>
      <c r="K89" s="140">
        <v>0</v>
      </c>
      <c r="L89" s="116"/>
    </row>
    <row r="90" spans="1:12" s="72" customFormat="1" ht="19.5" customHeight="1" hidden="1">
      <c r="A90" s="48">
        <v>45</v>
      </c>
      <c r="B90" s="48" t="s">
        <v>117</v>
      </c>
      <c r="C90" s="62" t="s">
        <v>122</v>
      </c>
      <c r="D90" s="63" t="s">
        <v>119</v>
      </c>
      <c r="E90" s="68"/>
      <c r="F90" s="68"/>
      <c r="G90" s="68" t="s">
        <v>176</v>
      </c>
      <c r="H90" s="70" t="s">
        <v>177</v>
      </c>
      <c r="I90" s="70"/>
      <c r="J90" s="126">
        <v>0</v>
      </c>
      <c r="K90" s="140">
        <v>0</v>
      </c>
      <c r="L90" s="116"/>
    </row>
    <row r="91" spans="1:12" s="72" customFormat="1" ht="19.5" customHeight="1">
      <c r="A91" s="48">
        <v>45</v>
      </c>
      <c r="B91" s="48" t="s">
        <v>117</v>
      </c>
      <c r="C91" s="62" t="s">
        <v>122</v>
      </c>
      <c r="D91" s="63" t="s">
        <v>119</v>
      </c>
      <c r="E91" s="68"/>
      <c r="F91" s="68"/>
      <c r="G91" s="68" t="s">
        <v>178</v>
      </c>
      <c r="H91" s="70" t="s">
        <v>179</v>
      </c>
      <c r="I91" s="70"/>
      <c r="J91" s="126">
        <v>386662318.26329416</v>
      </c>
      <c r="K91" s="126">
        <v>381025853</v>
      </c>
      <c r="L91" s="116"/>
    </row>
    <row r="92" spans="1:12" s="72" customFormat="1" ht="19.5" customHeight="1">
      <c r="A92" s="48">
        <v>45</v>
      </c>
      <c r="B92" s="48" t="s">
        <v>117</v>
      </c>
      <c r="C92" s="62" t="s">
        <v>122</v>
      </c>
      <c r="D92" s="63" t="s">
        <v>119</v>
      </c>
      <c r="E92" s="68"/>
      <c r="F92" s="68"/>
      <c r="G92" s="68" t="s">
        <v>180</v>
      </c>
      <c r="H92" s="70" t="s">
        <v>181</v>
      </c>
      <c r="I92" s="70"/>
      <c r="J92" s="126">
        <v>40662.55062072628</v>
      </c>
      <c r="K92" s="126">
        <v>50000</v>
      </c>
      <c r="L92" s="116"/>
    </row>
    <row r="93" spans="1:12" s="72" customFormat="1" ht="19.5" customHeight="1">
      <c r="A93" s="48">
        <v>45</v>
      </c>
      <c r="B93" s="48" t="s">
        <v>117</v>
      </c>
      <c r="C93" s="62" t="s">
        <v>122</v>
      </c>
      <c r="D93" s="63" t="s">
        <v>119</v>
      </c>
      <c r="E93" s="68"/>
      <c r="F93" s="68"/>
      <c r="G93" s="68" t="s">
        <v>182</v>
      </c>
      <c r="H93" s="70" t="s">
        <v>183</v>
      </c>
      <c r="I93" s="70"/>
      <c r="J93" s="126">
        <v>5974.905397331208</v>
      </c>
      <c r="K93" s="126">
        <v>6000</v>
      </c>
      <c r="L93" s="116"/>
    </row>
    <row r="94" spans="1:12" ht="19.5" customHeight="1">
      <c r="A94" s="48">
        <v>45</v>
      </c>
      <c r="B94" s="48" t="s">
        <v>117</v>
      </c>
      <c r="C94" s="62" t="s">
        <v>122</v>
      </c>
      <c r="D94" s="63" t="s">
        <v>119</v>
      </c>
      <c r="E94" s="135" t="s">
        <v>184</v>
      </c>
      <c r="F94" s="135"/>
      <c r="G94" s="135"/>
      <c r="H94" s="136" t="s">
        <v>185</v>
      </c>
      <c r="I94" s="136"/>
      <c r="J94" s="131">
        <f>SUM(J95,J105,J114,J116,J117,J118,J119)</f>
        <v>2708557.392285733</v>
      </c>
      <c r="K94" s="131">
        <f>SUM(K95,K105,K114,K116,K117,K118,K119)</f>
        <v>2883147</v>
      </c>
      <c r="L94" s="131"/>
    </row>
    <row r="95" spans="1:12" s="72" customFormat="1" ht="19.5" customHeight="1">
      <c r="A95" s="70">
        <v>45</v>
      </c>
      <c r="B95" s="70" t="s">
        <v>117</v>
      </c>
      <c r="C95" s="73" t="s">
        <v>122</v>
      </c>
      <c r="D95" s="68" t="s">
        <v>119</v>
      </c>
      <c r="E95" s="68"/>
      <c r="F95" s="68" t="s">
        <v>186</v>
      </c>
      <c r="G95" s="68"/>
      <c r="H95" s="70" t="s">
        <v>61</v>
      </c>
      <c r="I95" s="70"/>
      <c r="J95" s="122">
        <f>SUM(J96:J104)</f>
        <v>2677023.169355374</v>
      </c>
      <c r="K95" s="122">
        <f>SUM(K96:K104)</f>
        <v>2840967</v>
      </c>
      <c r="L95" s="122"/>
    </row>
    <row r="96" spans="1:12" s="72" customFormat="1" ht="19.5" customHeight="1" hidden="1">
      <c r="A96" s="70">
        <v>45</v>
      </c>
      <c r="B96" s="70" t="s">
        <v>117</v>
      </c>
      <c r="C96" s="73" t="s">
        <v>122</v>
      </c>
      <c r="D96" s="68" t="s">
        <v>119</v>
      </c>
      <c r="E96" s="68"/>
      <c r="F96" s="68" t="s">
        <v>186</v>
      </c>
      <c r="G96" s="68" t="s">
        <v>9</v>
      </c>
      <c r="H96" s="70" t="s">
        <v>242</v>
      </c>
      <c r="I96" s="70"/>
      <c r="J96" s="126">
        <v>0</v>
      </c>
      <c r="K96" s="139"/>
      <c r="L96" s="116"/>
    </row>
    <row r="97" spans="1:12" s="72" customFormat="1" ht="19.5" customHeight="1" hidden="1">
      <c r="A97" s="70">
        <v>45</v>
      </c>
      <c r="B97" s="70" t="s">
        <v>117</v>
      </c>
      <c r="C97" s="73" t="s">
        <v>122</v>
      </c>
      <c r="D97" s="68" t="s">
        <v>119</v>
      </c>
      <c r="E97" s="68"/>
      <c r="F97" s="68" t="s">
        <v>186</v>
      </c>
      <c r="G97" s="68" t="s">
        <v>11</v>
      </c>
      <c r="H97" s="70" t="s">
        <v>250</v>
      </c>
      <c r="I97" s="70"/>
      <c r="J97" s="126">
        <v>0</v>
      </c>
      <c r="K97" s="139"/>
      <c r="L97" s="116"/>
    </row>
    <row r="98" spans="1:12" s="72" customFormat="1" ht="19.5" customHeight="1" hidden="1">
      <c r="A98" s="70">
        <v>45</v>
      </c>
      <c r="B98" s="70" t="s">
        <v>117</v>
      </c>
      <c r="C98" s="73" t="s">
        <v>122</v>
      </c>
      <c r="D98" s="68" t="s">
        <v>119</v>
      </c>
      <c r="E98" s="68"/>
      <c r="F98" s="68" t="s">
        <v>186</v>
      </c>
      <c r="G98" s="68" t="s">
        <v>32</v>
      </c>
      <c r="H98" s="70" t="s">
        <v>311</v>
      </c>
      <c r="I98" s="70"/>
      <c r="J98" s="126">
        <v>0</v>
      </c>
      <c r="K98" s="139"/>
      <c r="L98" s="116"/>
    </row>
    <row r="99" spans="1:12" s="72" customFormat="1" ht="19.5" customHeight="1">
      <c r="A99" s="70">
        <v>45</v>
      </c>
      <c r="B99" s="70" t="s">
        <v>117</v>
      </c>
      <c r="C99" s="73" t="s">
        <v>122</v>
      </c>
      <c r="D99" s="63" t="s">
        <v>119</v>
      </c>
      <c r="E99" s="68"/>
      <c r="F99" s="68" t="s">
        <v>186</v>
      </c>
      <c r="G99" s="68" t="s">
        <v>51</v>
      </c>
      <c r="H99" s="70" t="s">
        <v>187</v>
      </c>
      <c r="I99" s="70"/>
      <c r="J99" s="126">
        <v>1171214.233552413</v>
      </c>
      <c r="K99" s="122">
        <v>1242923</v>
      </c>
      <c r="L99" s="116"/>
    </row>
    <row r="100" spans="1:12" s="72" customFormat="1" ht="19.5" customHeight="1" hidden="1">
      <c r="A100" s="70">
        <v>45</v>
      </c>
      <c r="B100" s="70" t="s">
        <v>117</v>
      </c>
      <c r="C100" s="73" t="s">
        <v>122</v>
      </c>
      <c r="D100" s="68" t="s">
        <v>119</v>
      </c>
      <c r="E100" s="68"/>
      <c r="F100" s="68" t="s">
        <v>186</v>
      </c>
      <c r="G100" s="68" t="s">
        <v>69</v>
      </c>
      <c r="H100" s="70" t="s">
        <v>246</v>
      </c>
      <c r="I100" s="70"/>
      <c r="J100" s="126">
        <v>0</v>
      </c>
      <c r="K100" s="122"/>
      <c r="L100" s="116"/>
    </row>
    <row r="101" spans="1:12" s="72" customFormat="1" ht="19.5" customHeight="1" hidden="1">
      <c r="A101" s="70">
        <v>45</v>
      </c>
      <c r="B101" s="70" t="s">
        <v>117</v>
      </c>
      <c r="C101" s="73" t="s">
        <v>122</v>
      </c>
      <c r="D101" s="68" t="s">
        <v>119</v>
      </c>
      <c r="E101" s="68"/>
      <c r="F101" s="68" t="s">
        <v>186</v>
      </c>
      <c r="G101" s="68" t="s">
        <v>17</v>
      </c>
      <c r="H101" s="70" t="s">
        <v>252</v>
      </c>
      <c r="I101" s="70"/>
      <c r="J101" s="126">
        <v>0</v>
      </c>
      <c r="K101" s="122"/>
      <c r="L101" s="116"/>
    </row>
    <row r="102" spans="1:12" s="72" customFormat="1" ht="19.5" customHeight="1" hidden="1">
      <c r="A102" s="70">
        <v>45</v>
      </c>
      <c r="B102" s="70" t="s">
        <v>117</v>
      </c>
      <c r="C102" s="73" t="s">
        <v>122</v>
      </c>
      <c r="D102" s="68" t="s">
        <v>119</v>
      </c>
      <c r="E102" s="68"/>
      <c r="F102" s="68" t="s">
        <v>186</v>
      </c>
      <c r="G102" s="68" t="s">
        <v>19</v>
      </c>
      <c r="H102" s="70" t="s">
        <v>254</v>
      </c>
      <c r="I102" s="70"/>
      <c r="J102" s="126">
        <v>0</v>
      </c>
      <c r="K102" s="122"/>
      <c r="L102" s="116"/>
    </row>
    <row r="103" spans="1:12" s="72" customFormat="1" ht="19.5" customHeight="1" hidden="1">
      <c r="A103" s="70">
        <v>45</v>
      </c>
      <c r="B103" s="70" t="s">
        <v>117</v>
      </c>
      <c r="C103" s="73" t="s">
        <v>122</v>
      </c>
      <c r="D103" s="68" t="s">
        <v>119</v>
      </c>
      <c r="E103" s="68"/>
      <c r="F103" s="68" t="s">
        <v>186</v>
      </c>
      <c r="G103" s="68" t="s">
        <v>21</v>
      </c>
      <c r="H103" s="70" t="s">
        <v>312</v>
      </c>
      <c r="I103" s="70"/>
      <c r="J103" s="126">
        <v>0</v>
      </c>
      <c r="K103" s="122"/>
      <c r="L103" s="116"/>
    </row>
    <row r="104" spans="1:12" s="72" customFormat="1" ht="19.5" customHeight="1">
      <c r="A104" s="70">
        <v>45</v>
      </c>
      <c r="B104" s="70" t="s">
        <v>117</v>
      </c>
      <c r="C104" s="73" t="s">
        <v>122</v>
      </c>
      <c r="D104" s="63" t="s">
        <v>119</v>
      </c>
      <c r="E104" s="68"/>
      <c r="F104" s="68" t="s">
        <v>186</v>
      </c>
      <c r="G104" s="68" t="s">
        <v>188</v>
      </c>
      <c r="H104" s="70" t="s">
        <v>189</v>
      </c>
      <c r="I104" s="70"/>
      <c r="J104" s="126">
        <v>1505808.9358029608</v>
      </c>
      <c r="K104" s="122">
        <v>1598044</v>
      </c>
      <c r="L104" s="116"/>
    </row>
    <row r="105" spans="1:12" s="72" customFormat="1" ht="19.5" customHeight="1">
      <c r="A105" s="70">
        <v>45</v>
      </c>
      <c r="B105" s="70" t="s">
        <v>117</v>
      </c>
      <c r="C105" s="73" t="s">
        <v>122</v>
      </c>
      <c r="D105" s="68" t="s">
        <v>119</v>
      </c>
      <c r="E105" s="68"/>
      <c r="F105" s="68" t="s">
        <v>190</v>
      </c>
      <c r="G105" s="68"/>
      <c r="H105" s="70" t="s">
        <v>191</v>
      </c>
      <c r="I105" s="70"/>
      <c r="J105" s="122">
        <f>SUM(J107:J113)</f>
        <v>31534.222930359156</v>
      </c>
      <c r="K105" s="122">
        <f>SUM(K107:K113)</f>
        <v>42180</v>
      </c>
      <c r="L105" s="122"/>
    </row>
    <row r="106" spans="1:12" ht="19.5" customHeight="1" hidden="1">
      <c r="A106" s="48">
        <v>45</v>
      </c>
      <c r="B106" s="48" t="s">
        <v>117</v>
      </c>
      <c r="C106" s="62" t="s">
        <v>122</v>
      </c>
      <c r="D106" s="63" t="s">
        <v>119</v>
      </c>
      <c r="E106" s="63"/>
      <c r="F106" s="63"/>
      <c r="G106" s="63" t="s">
        <v>313</v>
      </c>
      <c r="H106" s="48" t="s">
        <v>314</v>
      </c>
      <c r="I106" s="48"/>
      <c r="J106" s="126">
        <v>0</v>
      </c>
      <c r="K106" s="138"/>
      <c r="L106" s="116"/>
    </row>
    <row r="107" spans="1:12" ht="19.5" customHeight="1" hidden="1">
      <c r="A107" s="48">
        <v>45</v>
      </c>
      <c r="B107" s="48" t="s">
        <v>117</v>
      </c>
      <c r="C107" s="62" t="s">
        <v>122</v>
      </c>
      <c r="D107" s="63" t="s">
        <v>119</v>
      </c>
      <c r="E107" s="63"/>
      <c r="F107" s="63"/>
      <c r="G107" s="117" t="s">
        <v>315</v>
      </c>
      <c r="H107" s="118" t="s">
        <v>316</v>
      </c>
      <c r="I107" s="48"/>
      <c r="J107" s="126">
        <v>0</v>
      </c>
      <c r="K107" s="138"/>
      <c r="L107" s="116"/>
    </row>
    <row r="108" spans="1:12" s="72" customFormat="1" ht="19.5" customHeight="1" hidden="1">
      <c r="A108" s="70">
        <v>45</v>
      </c>
      <c r="B108" s="48" t="s">
        <v>117</v>
      </c>
      <c r="C108" s="73" t="s">
        <v>122</v>
      </c>
      <c r="D108" s="63" t="s">
        <v>119</v>
      </c>
      <c r="E108" s="68"/>
      <c r="F108" s="68"/>
      <c r="G108" s="68" t="s">
        <v>317</v>
      </c>
      <c r="H108" s="70" t="s">
        <v>318</v>
      </c>
      <c r="I108" s="70"/>
      <c r="J108" s="126">
        <v>3319.391887406227</v>
      </c>
      <c r="K108" s="122">
        <v>3300</v>
      </c>
      <c r="L108" s="116"/>
    </row>
    <row r="109" spans="1:12" s="72" customFormat="1" ht="19.5" customHeight="1" hidden="1">
      <c r="A109" s="48">
        <v>45</v>
      </c>
      <c r="B109" s="48" t="s">
        <v>117</v>
      </c>
      <c r="C109" s="62" t="s">
        <v>122</v>
      </c>
      <c r="D109" s="63" t="s">
        <v>119</v>
      </c>
      <c r="E109" s="68"/>
      <c r="F109" s="68"/>
      <c r="G109" s="68" t="s">
        <v>319</v>
      </c>
      <c r="H109" s="70" t="s">
        <v>320</v>
      </c>
      <c r="I109" s="70"/>
      <c r="J109" s="126">
        <v>0</v>
      </c>
      <c r="K109" s="139">
        <v>0</v>
      </c>
      <c r="L109" s="116"/>
    </row>
    <row r="110" spans="1:12" s="72" customFormat="1" ht="19.5" customHeight="1" hidden="1">
      <c r="A110" s="70">
        <v>45</v>
      </c>
      <c r="B110" s="48" t="s">
        <v>117</v>
      </c>
      <c r="C110" s="73" t="s">
        <v>122</v>
      </c>
      <c r="D110" s="63" t="s">
        <v>119</v>
      </c>
      <c r="E110" s="68"/>
      <c r="F110" s="68"/>
      <c r="G110" s="68" t="s">
        <v>321</v>
      </c>
      <c r="H110" s="70" t="s">
        <v>322</v>
      </c>
      <c r="I110" s="70"/>
      <c r="J110" s="126">
        <v>8298.479718515568</v>
      </c>
      <c r="K110" s="122">
        <v>8880</v>
      </c>
      <c r="L110" s="116"/>
    </row>
    <row r="111" spans="1:12" s="72" customFormat="1" ht="19.5" customHeight="1" hidden="1">
      <c r="A111" s="48">
        <v>45</v>
      </c>
      <c r="B111" s="48" t="s">
        <v>117</v>
      </c>
      <c r="C111" s="62" t="s">
        <v>122</v>
      </c>
      <c r="D111" s="63" t="s">
        <v>119</v>
      </c>
      <c r="E111" s="68"/>
      <c r="F111" s="68"/>
      <c r="G111" s="68" t="s">
        <v>323</v>
      </c>
      <c r="H111" s="70" t="s">
        <v>324</v>
      </c>
      <c r="I111" s="70"/>
      <c r="J111" s="126">
        <v>19916.35132443736</v>
      </c>
      <c r="K111" s="122">
        <v>30000</v>
      </c>
      <c r="L111" s="116"/>
    </row>
    <row r="112" spans="1:12" s="72" customFormat="1" ht="19.5" customHeight="1" hidden="1">
      <c r="A112" s="48">
        <v>45</v>
      </c>
      <c r="B112" s="48" t="s">
        <v>117</v>
      </c>
      <c r="C112" s="62" t="s">
        <v>122</v>
      </c>
      <c r="D112" s="63" t="s">
        <v>119</v>
      </c>
      <c r="E112" s="68"/>
      <c r="F112" s="68"/>
      <c r="G112" s="68" t="s">
        <v>325</v>
      </c>
      <c r="H112" s="70" t="s">
        <v>326</v>
      </c>
      <c r="I112" s="70"/>
      <c r="J112" s="126">
        <v>0</v>
      </c>
      <c r="K112" s="139"/>
      <c r="L112" s="116"/>
    </row>
    <row r="113" spans="1:12" s="72" customFormat="1" ht="19.5" customHeight="1" hidden="1">
      <c r="A113" s="48">
        <v>45</v>
      </c>
      <c r="B113" s="48" t="s">
        <v>117</v>
      </c>
      <c r="C113" s="62" t="s">
        <v>122</v>
      </c>
      <c r="D113" s="63" t="s">
        <v>119</v>
      </c>
      <c r="E113" s="68"/>
      <c r="F113" s="68"/>
      <c r="G113" s="68" t="s">
        <v>327</v>
      </c>
      <c r="H113" s="70" t="s">
        <v>183</v>
      </c>
      <c r="I113" s="70"/>
      <c r="J113" s="126">
        <v>0</v>
      </c>
      <c r="K113" s="139"/>
      <c r="L113" s="116"/>
    </row>
    <row r="114" spans="1:12" ht="19.5" customHeight="1" hidden="1">
      <c r="A114" s="48">
        <v>45</v>
      </c>
      <c r="B114" s="48" t="s">
        <v>117</v>
      </c>
      <c r="C114" s="73" t="s">
        <v>122</v>
      </c>
      <c r="D114" s="63" t="s">
        <v>119</v>
      </c>
      <c r="E114" s="63"/>
      <c r="F114" s="63" t="s">
        <v>328</v>
      </c>
      <c r="G114" s="63"/>
      <c r="H114" s="48" t="s">
        <v>257</v>
      </c>
      <c r="I114" s="48"/>
      <c r="J114" s="121">
        <f>SUM(J115)</f>
        <v>0</v>
      </c>
      <c r="K114" s="121">
        <f>SUM(K115)</f>
        <v>0</v>
      </c>
      <c r="L114" s="121"/>
    </row>
    <row r="115" spans="1:12" s="72" customFormat="1" ht="19.5" customHeight="1" hidden="1">
      <c r="A115" s="70">
        <v>45</v>
      </c>
      <c r="B115" s="70" t="s">
        <v>117</v>
      </c>
      <c r="C115" s="73" t="s">
        <v>122</v>
      </c>
      <c r="D115" s="68" t="s">
        <v>119</v>
      </c>
      <c r="E115" s="68"/>
      <c r="F115" s="68" t="s">
        <v>328</v>
      </c>
      <c r="G115" s="68" t="s">
        <v>329</v>
      </c>
      <c r="H115" s="70" t="s">
        <v>259</v>
      </c>
      <c r="I115" s="70"/>
      <c r="J115" s="126">
        <v>0</v>
      </c>
      <c r="K115" s="139"/>
      <c r="L115" s="116"/>
    </row>
    <row r="116" spans="1:12" ht="19.5" customHeight="1" hidden="1">
      <c r="A116" s="48">
        <v>45</v>
      </c>
      <c r="B116" s="48" t="s">
        <v>117</v>
      </c>
      <c r="C116" s="62" t="s">
        <v>122</v>
      </c>
      <c r="D116" s="63" t="s">
        <v>119</v>
      </c>
      <c r="E116" s="63"/>
      <c r="F116" s="63" t="s">
        <v>330</v>
      </c>
      <c r="G116" s="63"/>
      <c r="H116" s="48" t="s">
        <v>331</v>
      </c>
      <c r="I116" s="48"/>
      <c r="J116" s="126">
        <v>0</v>
      </c>
      <c r="K116" s="138"/>
      <c r="L116" s="116"/>
    </row>
    <row r="117" spans="1:12" ht="19.5" customHeight="1" hidden="1">
      <c r="A117" s="48">
        <v>45</v>
      </c>
      <c r="B117" s="48" t="s">
        <v>117</v>
      </c>
      <c r="C117" s="62" t="s">
        <v>122</v>
      </c>
      <c r="D117" s="63" t="s">
        <v>119</v>
      </c>
      <c r="E117" s="63"/>
      <c r="F117" s="63" t="s">
        <v>332</v>
      </c>
      <c r="G117" s="63"/>
      <c r="H117" s="48" t="s">
        <v>333</v>
      </c>
      <c r="I117" s="48"/>
      <c r="J117" s="126">
        <v>0</v>
      </c>
      <c r="K117" s="138"/>
      <c r="L117" s="116"/>
    </row>
    <row r="118" spans="1:12" ht="19.5" customHeight="1" hidden="1">
      <c r="A118" s="48">
        <v>45</v>
      </c>
      <c r="B118" s="48" t="s">
        <v>117</v>
      </c>
      <c r="C118" s="62" t="s">
        <v>122</v>
      </c>
      <c r="D118" s="63" t="s">
        <v>119</v>
      </c>
      <c r="E118" s="63"/>
      <c r="F118" s="63" t="s">
        <v>334</v>
      </c>
      <c r="G118" s="63"/>
      <c r="H118" s="48" t="s">
        <v>335</v>
      </c>
      <c r="I118" s="48"/>
      <c r="J118" s="126">
        <v>0</v>
      </c>
      <c r="K118" s="138"/>
      <c r="L118" s="116"/>
    </row>
    <row r="119" spans="1:12" ht="19.5" customHeight="1" hidden="1">
      <c r="A119" s="48">
        <v>45</v>
      </c>
      <c r="B119" s="48" t="s">
        <v>117</v>
      </c>
      <c r="C119" s="62" t="s">
        <v>122</v>
      </c>
      <c r="D119" s="63" t="s">
        <v>119</v>
      </c>
      <c r="E119" s="63"/>
      <c r="F119" s="63" t="s">
        <v>336</v>
      </c>
      <c r="G119" s="63"/>
      <c r="H119" s="48" t="s">
        <v>337</v>
      </c>
      <c r="I119" s="48"/>
      <c r="J119" s="126">
        <v>0</v>
      </c>
      <c r="K119" s="138"/>
      <c r="L119" s="116"/>
    </row>
    <row r="120" spans="1:12" s="72" customFormat="1" ht="19.5" customHeight="1" hidden="1">
      <c r="A120" s="70">
        <v>45</v>
      </c>
      <c r="B120" s="70" t="s">
        <v>117</v>
      </c>
      <c r="C120" s="73" t="s">
        <v>122</v>
      </c>
      <c r="D120" s="68" t="s">
        <v>119</v>
      </c>
      <c r="E120" s="117" t="s">
        <v>192</v>
      </c>
      <c r="F120" s="117"/>
      <c r="G120" s="117"/>
      <c r="H120" s="118" t="s">
        <v>193</v>
      </c>
      <c r="I120" s="118"/>
      <c r="J120" s="132">
        <v>0</v>
      </c>
      <c r="K120" s="139"/>
      <c r="L120" s="137"/>
    </row>
    <row r="121" spans="1:12" ht="19.5" customHeight="1" hidden="1">
      <c r="A121" s="48">
        <v>45</v>
      </c>
      <c r="B121" s="48" t="s">
        <v>117</v>
      </c>
      <c r="C121" s="62" t="s">
        <v>122</v>
      </c>
      <c r="D121" s="63" t="s">
        <v>119</v>
      </c>
      <c r="E121" s="74"/>
      <c r="F121" s="74" t="s">
        <v>338</v>
      </c>
      <c r="G121" s="74"/>
      <c r="H121" s="75" t="s">
        <v>339</v>
      </c>
      <c r="I121" s="75"/>
      <c r="J121" s="126">
        <v>0</v>
      </c>
      <c r="K121" s="138"/>
      <c r="L121" s="116"/>
    </row>
    <row r="122" spans="1:12" s="72" customFormat="1" ht="19.5" customHeight="1" hidden="1">
      <c r="A122" s="70">
        <v>45</v>
      </c>
      <c r="B122" s="70" t="s">
        <v>117</v>
      </c>
      <c r="C122" s="73" t="s">
        <v>122</v>
      </c>
      <c r="D122" s="68" t="s">
        <v>119</v>
      </c>
      <c r="E122" s="117"/>
      <c r="F122" s="117"/>
      <c r="G122" s="117" t="s">
        <v>340</v>
      </c>
      <c r="H122" s="118" t="s">
        <v>341</v>
      </c>
      <c r="I122" s="118"/>
      <c r="J122" s="126">
        <v>0</v>
      </c>
      <c r="K122" s="139"/>
      <c r="L122" s="116"/>
    </row>
    <row r="123" spans="1:12" ht="19.5" customHeight="1" hidden="1">
      <c r="A123" s="48">
        <v>45</v>
      </c>
      <c r="B123" s="48" t="s">
        <v>117</v>
      </c>
      <c r="C123" s="62" t="s">
        <v>122</v>
      </c>
      <c r="D123" s="63" t="s">
        <v>119</v>
      </c>
      <c r="E123" s="74"/>
      <c r="F123" s="74" t="s">
        <v>342</v>
      </c>
      <c r="G123" s="74"/>
      <c r="H123" s="75" t="s">
        <v>343</v>
      </c>
      <c r="I123" s="75"/>
      <c r="J123" s="126">
        <v>0</v>
      </c>
      <c r="K123" s="138"/>
      <c r="L123" s="116"/>
    </row>
    <row r="124" spans="1:12" ht="19.5" customHeight="1">
      <c r="A124" s="12">
        <v>45</v>
      </c>
      <c r="B124" s="12" t="s">
        <v>117</v>
      </c>
      <c r="C124" s="52" t="s">
        <v>122</v>
      </c>
      <c r="D124" s="53" t="s">
        <v>119</v>
      </c>
      <c r="E124" s="53" t="s">
        <v>194</v>
      </c>
      <c r="F124" s="53"/>
      <c r="G124" s="53"/>
      <c r="H124" s="51" t="s">
        <v>195</v>
      </c>
      <c r="I124" s="51"/>
      <c r="J124" s="121">
        <f>SUM(J125,J151)</f>
        <v>1404102.768372834</v>
      </c>
      <c r="K124" s="121">
        <f>SUM(K125,K151)</f>
        <v>974250</v>
      </c>
      <c r="L124" s="121"/>
    </row>
    <row r="125" spans="1:12" ht="19.5" customHeight="1">
      <c r="A125" s="48">
        <v>45</v>
      </c>
      <c r="B125" s="48" t="s">
        <v>117</v>
      </c>
      <c r="C125" s="62" t="s">
        <v>122</v>
      </c>
      <c r="D125" s="63" t="s">
        <v>119</v>
      </c>
      <c r="E125" s="63" t="s">
        <v>196</v>
      </c>
      <c r="F125" s="63"/>
      <c r="G125" s="63"/>
      <c r="H125" s="48" t="s">
        <v>197</v>
      </c>
      <c r="I125" s="48"/>
      <c r="J125" s="121">
        <f>SUM(J126,J130,J132,J139,J141,J142,J146)</f>
        <v>1404102.768372834</v>
      </c>
      <c r="K125" s="121">
        <f>SUM(K126,K130,K132,K139,K141,K142,K146)</f>
        <v>974250</v>
      </c>
      <c r="L125" s="121"/>
    </row>
    <row r="126" spans="1:12" ht="19.5" customHeight="1">
      <c r="A126" s="48">
        <v>45</v>
      </c>
      <c r="B126" s="48" t="s">
        <v>117</v>
      </c>
      <c r="C126" s="62" t="s">
        <v>122</v>
      </c>
      <c r="D126" s="63" t="s">
        <v>119</v>
      </c>
      <c r="E126" s="77"/>
      <c r="F126" s="77" t="s">
        <v>198</v>
      </c>
      <c r="G126" s="77"/>
      <c r="H126" s="78" t="s">
        <v>199</v>
      </c>
      <c r="I126" s="78"/>
      <c r="J126" s="121">
        <f>SUM(J127:J129)</f>
        <v>165969.59437031136</v>
      </c>
      <c r="K126" s="121">
        <f>SUM(K127:K129)</f>
        <v>60000</v>
      </c>
      <c r="L126" s="121"/>
    </row>
    <row r="127" spans="1:12" s="72" customFormat="1" ht="19.5" customHeight="1" hidden="1">
      <c r="A127" s="70">
        <v>45</v>
      </c>
      <c r="B127" s="70" t="s">
        <v>117</v>
      </c>
      <c r="C127" s="73" t="s">
        <v>122</v>
      </c>
      <c r="D127" s="68" t="s">
        <v>119</v>
      </c>
      <c r="E127" s="79"/>
      <c r="F127" s="79"/>
      <c r="G127" s="79" t="s">
        <v>200</v>
      </c>
      <c r="H127" s="80" t="s">
        <v>201</v>
      </c>
      <c r="I127" s="80"/>
      <c r="J127" s="126">
        <v>0</v>
      </c>
      <c r="K127" s="139"/>
      <c r="L127" s="116"/>
    </row>
    <row r="128" spans="1:12" s="72" customFormat="1" ht="19.5" customHeight="1" hidden="1">
      <c r="A128" s="70">
        <v>45</v>
      </c>
      <c r="B128" s="70" t="s">
        <v>117</v>
      </c>
      <c r="C128" s="73" t="s">
        <v>122</v>
      </c>
      <c r="D128" s="68" t="s">
        <v>119</v>
      </c>
      <c r="E128" s="79"/>
      <c r="F128" s="79"/>
      <c r="G128" s="79" t="s">
        <v>202</v>
      </c>
      <c r="H128" s="80" t="s">
        <v>203</v>
      </c>
      <c r="I128" s="80"/>
      <c r="J128" s="126">
        <v>165969.59437031136</v>
      </c>
      <c r="K128" s="139">
        <v>60000</v>
      </c>
      <c r="L128" s="116"/>
    </row>
    <row r="129" spans="1:12" s="72" customFormat="1" ht="19.5" customHeight="1" hidden="1">
      <c r="A129" s="70">
        <v>45</v>
      </c>
      <c r="B129" s="70" t="s">
        <v>117</v>
      </c>
      <c r="C129" s="73" t="s">
        <v>122</v>
      </c>
      <c r="D129" s="68" t="s">
        <v>119</v>
      </c>
      <c r="E129" s="79"/>
      <c r="F129" s="79"/>
      <c r="G129" s="79" t="s">
        <v>204</v>
      </c>
      <c r="H129" s="80" t="s">
        <v>205</v>
      </c>
      <c r="I129" s="80"/>
      <c r="J129" s="126">
        <v>0</v>
      </c>
      <c r="K129" s="139"/>
      <c r="L129" s="116"/>
    </row>
    <row r="130" spans="1:12" ht="19.5" customHeight="1">
      <c r="A130" s="48">
        <v>45</v>
      </c>
      <c r="B130" s="48" t="s">
        <v>117</v>
      </c>
      <c r="C130" s="62" t="s">
        <v>122</v>
      </c>
      <c r="D130" s="63" t="s">
        <v>119</v>
      </c>
      <c r="E130" s="77"/>
      <c r="F130" s="77" t="s">
        <v>206</v>
      </c>
      <c r="G130" s="77"/>
      <c r="H130" s="78" t="s">
        <v>207</v>
      </c>
      <c r="I130" s="78"/>
      <c r="J130" s="121">
        <f>J131</f>
        <v>0</v>
      </c>
      <c r="K130" s="121">
        <f>K131</f>
        <v>0</v>
      </c>
      <c r="L130" s="121"/>
    </row>
    <row r="131" spans="1:12" s="72" customFormat="1" ht="19.5" customHeight="1" hidden="1">
      <c r="A131" s="70">
        <v>45</v>
      </c>
      <c r="B131" s="70" t="s">
        <v>117</v>
      </c>
      <c r="C131" s="73" t="s">
        <v>122</v>
      </c>
      <c r="D131" s="68" t="s">
        <v>119</v>
      </c>
      <c r="E131" s="79"/>
      <c r="F131" s="79"/>
      <c r="G131" s="79" t="s">
        <v>208</v>
      </c>
      <c r="H131" s="80" t="s">
        <v>209</v>
      </c>
      <c r="I131" s="80"/>
      <c r="J131" s="126">
        <v>0</v>
      </c>
      <c r="K131" s="139"/>
      <c r="L131" s="116"/>
    </row>
    <row r="132" spans="1:12" ht="19.5" customHeight="1">
      <c r="A132" s="48">
        <v>45</v>
      </c>
      <c r="B132" s="48" t="s">
        <v>117</v>
      </c>
      <c r="C132" s="62" t="s">
        <v>122</v>
      </c>
      <c r="D132" s="63" t="s">
        <v>119</v>
      </c>
      <c r="E132" s="77"/>
      <c r="F132" s="77" t="s">
        <v>210</v>
      </c>
      <c r="G132" s="77"/>
      <c r="H132" s="78" t="s">
        <v>211</v>
      </c>
      <c r="I132" s="78"/>
      <c r="J132" s="121">
        <f>SUM(J133:J138)</f>
        <v>614087.499170152</v>
      </c>
      <c r="K132" s="121">
        <f>SUM(K133:K138)</f>
        <v>467000</v>
      </c>
      <c r="L132" s="121"/>
    </row>
    <row r="133" spans="1:12" s="72" customFormat="1" ht="19.5" customHeight="1" hidden="1">
      <c r="A133" s="70">
        <v>45</v>
      </c>
      <c r="B133" s="70" t="s">
        <v>117</v>
      </c>
      <c r="C133" s="73" t="s">
        <v>122</v>
      </c>
      <c r="D133" s="68" t="s">
        <v>119</v>
      </c>
      <c r="E133" s="79"/>
      <c r="F133" s="79"/>
      <c r="G133" s="79" t="s">
        <v>212</v>
      </c>
      <c r="H133" s="80" t="s">
        <v>213</v>
      </c>
      <c r="I133" s="80"/>
      <c r="J133" s="126">
        <v>49790.87831109341</v>
      </c>
      <c r="K133" s="139">
        <v>40000</v>
      </c>
      <c r="L133" s="116"/>
    </row>
    <row r="134" spans="1:12" s="72" customFormat="1" ht="19.5" customHeight="1" hidden="1">
      <c r="A134" s="70">
        <v>45</v>
      </c>
      <c r="B134" s="70" t="s">
        <v>117</v>
      </c>
      <c r="C134" s="73" t="s">
        <v>122</v>
      </c>
      <c r="D134" s="68" t="s">
        <v>119</v>
      </c>
      <c r="E134" s="79"/>
      <c r="F134" s="79"/>
      <c r="G134" s="79" t="s">
        <v>214</v>
      </c>
      <c r="H134" s="80" t="s">
        <v>215</v>
      </c>
      <c r="I134" s="80"/>
      <c r="J134" s="126">
        <v>298745.2698665604</v>
      </c>
      <c r="K134" s="139">
        <v>250000</v>
      </c>
      <c r="L134" s="116"/>
    </row>
    <row r="135" spans="1:12" s="72" customFormat="1" ht="19.5" customHeight="1" hidden="1">
      <c r="A135" s="70">
        <v>45</v>
      </c>
      <c r="B135" s="70" t="s">
        <v>117</v>
      </c>
      <c r="C135" s="73" t="s">
        <v>122</v>
      </c>
      <c r="D135" s="68" t="s">
        <v>119</v>
      </c>
      <c r="E135" s="79"/>
      <c r="F135" s="79"/>
      <c r="G135" s="79" t="s">
        <v>216</v>
      </c>
      <c r="H135" s="80" t="s">
        <v>217</v>
      </c>
      <c r="I135" s="80"/>
      <c r="J135" s="126">
        <v>165969.59437031136</v>
      </c>
      <c r="K135" s="139">
        <v>7000</v>
      </c>
      <c r="L135" s="116"/>
    </row>
    <row r="136" spans="1:12" s="72" customFormat="1" ht="19.5" customHeight="1" hidden="1">
      <c r="A136" s="70">
        <v>45</v>
      </c>
      <c r="B136" s="70" t="s">
        <v>117</v>
      </c>
      <c r="C136" s="73" t="s">
        <v>122</v>
      </c>
      <c r="D136" s="68" t="s">
        <v>119</v>
      </c>
      <c r="E136" s="79"/>
      <c r="F136" s="79"/>
      <c r="G136" s="79" t="s">
        <v>218</v>
      </c>
      <c r="H136" s="80" t="s">
        <v>219</v>
      </c>
      <c r="I136" s="80"/>
      <c r="J136" s="126">
        <v>66387.83774812454</v>
      </c>
      <c r="K136" s="139">
        <v>150000</v>
      </c>
      <c r="L136" s="116"/>
    </row>
    <row r="137" spans="1:12" s="72" customFormat="1" ht="19.5" customHeight="1" hidden="1">
      <c r="A137" s="70">
        <v>46</v>
      </c>
      <c r="B137" s="70" t="s">
        <v>117</v>
      </c>
      <c r="C137" s="73" t="s">
        <v>122</v>
      </c>
      <c r="D137" s="68" t="s">
        <v>119</v>
      </c>
      <c r="E137" s="79"/>
      <c r="F137" s="79"/>
      <c r="G137" s="79" t="s">
        <v>344</v>
      </c>
      <c r="H137" s="80" t="s">
        <v>345</v>
      </c>
      <c r="I137" s="80"/>
      <c r="J137" s="126">
        <v>33193.91887406227</v>
      </c>
      <c r="K137" s="139">
        <v>20000</v>
      </c>
      <c r="L137" s="116"/>
    </row>
    <row r="138" spans="1:12" s="72" customFormat="1" ht="19.5" customHeight="1" hidden="1">
      <c r="A138" s="48">
        <v>45</v>
      </c>
      <c r="B138" s="48" t="s">
        <v>117</v>
      </c>
      <c r="C138" s="62" t="s">
        <v>122</v>
      </c>
      <c r="D138" s="63" t="s">
        <v>119</v>
      </c>
      <c r="E138" s="79"/>
      <c r="F138" s="79"/>
      <c r="G138" s="79" t="s">
        <v>346</v>
      </c>
      <c r="H138" s="80" t="s">
        <v>302</v>
      </c>
      <c r="I138" s="80"/>
      <c r="J138" s="126">
        <v>0</v>
      </c>
      <c r="K138" s="139"/>
      <c r="L138" s="116"/>
    </row>
    <row r="139" spans="1:12" ht="19.5" customHeight="1">
      <c r="A139" s="48">
        <v>45</v>
      </c>
      <c r="B139" s="48" t="s">
        <v>117</v>
      </c>
      <c r="C139" s="62" t="s">
        <v>122</v>
      </c>
      <c r="D139" s="63" t="s">
        <v>119</v>
      </c>
      <c r="E139" s="77"/>
      <c r="F139" s="77" t="s">
        <v>220</v>
      </c>
      <c r="G139" s="77"/>
      <c r="H139" s="78" t="s">
        <v>221</v>
      </c>
      <c r="I139" s="78"/>
      <c r="J139" s="121">
        <f>J140</f>
        <v>66387.83774812454</v>
      </c>
      <c r="K139" s="121">
        <f>K140</f>
        <v>74950</v>
      </c>
      <c r="L139" s="121"/>
    </row>
    <row r="140" spans="1:12" s="72" customFormat="1" ht="19.5" customHeight="1" hidden="1">
      <c r="A140" s="70">
        <v>45</v>
      </c>
      <c r="B140" s="70" t="s">
        <v>117</v>
      </c>
      <c r="C140" s="73" t="s">
        <v>122</v>
      </c>
      <c r="D140" s="68" t="s">
        <v>119</v>
      </c>
      <c r="E140" s="79"/>
      <c r="F140" s="79"/>
      <c r="G140" s="79" t="s">
        <v>222</v>
      </c>
      <c r="H140" s="80" t="s">
        <v>223</v>
      </c>
      <c r="I140" s="80"/>
      <c r="J140" s="126">
        <v>66387.83774812454</v>
      </c>
      <c r="K140" s="139">
        <v>74950</v>
      </c>
      <c r="L140" s="116"/>
    </row>
    <row r="141" spans="1:12" ht="19.5" customHeight="1">
      <c r="A141" s="48">
        <v>45</v>
      </c>
      <c r="B141" s="48" t="s">
        <v>117</v>
      </c>
      <c r="C141" s="62" t="s">
        <v>122</v>
      </c>
      <c r="D141" s="63" t="s">
        <v>119</v>
      </c>
      <c r="E141" s="77"/>
      <c r="F141" s="77" t="s">
        <v>224</v>
      </c>
      <c r="G141" s="77"/>
      <c r="H141" s="78" t="s">
        <v>225</v>
      </c>
      <c r="I141" s="78"/>
      <c r="J141" s="126">
        <v>0</v>
      </c>
      <c r="K141" s="138">
        <v>0</v>
      </c>
      <c r="L141" s="116"/>
    </row>
    <row r="142" spans="1:12" ht="19.5" customHeight="1">
      <c r="A142" s="48">
        <v>45</v>
      </c>
      <c r="B142" s="48" t="s">
        <v>117</v>
      </c>
      <c r="C142" s="62" t="s">
        <v>122</v>
      </c>
      <c r="D142" s="63" t="s">
        <v>119</v>
      </c>
      <c r="E142" s="77"/>
      <c r="F142" s="77" t="s">
        <v>226</v>
      </c>
      <c r="G142" s="77"/>
      <c r="H142" s="78" t="s">
        <v>227</v>
      </c>
      <c r="I142" s="78"/>
      <c r="J142" s="121">
        <f>SUM(J143:J145)</f>
        <v>491269.99933612166</v>
      </c>
      <c r="K142" s="121">
        <f>SUM(K143:K145)</f>
        <v>361000</v>
      </c>
      <c r="L142" s="121"/>
    </row>
    <row r="143" spans="1:12" s="72" customFormat="1" ht="19.5" customHeight="1" hidden="1">
      <c r="A143" s="70">
        <v>45</v>
      </c>
      <c r="B143" s="70" t="s">
        <v>117</v>
      </c>
      <c r="C143" s="73" t="s">
        <v>122</v>
      </c>
      <c r="D143" s="68" t="s">
        <v>119</v>
      </c>
      <c r="E143" s="79"/>
      <c r="F143" s="79"/>
      <c r="G143" s="79" t="s">
        <v>9</v>
      </c>
      <c r="H143" s="80" t="s">
        <v>228</v>
      </c>
      <c r="I143" s="80"/>
      <c r="J143" s="126">
        <v>109539.9322844055</v>
      </c>
      <c r="K143" s="139">
        <v>31000</v>
      </c>
      <c r="L143" s="116"/>
    </row>
    <row r="144" spans="1:12" s="72" customFormat="1" ht="19.5" customHeight="1" hidden="1">
      <c r="A144" s="70">
        <v>45</v>
      </c>
      <c r="B144" s="70" t="s">
        <v>117</v>
      </c>
      <c r="C144" s="73" t="s">
        <v>122</v>
      </c>
      <c r="D144" s="68" t="s">
        <v>119</v>
      </c>
      <c r="E144" s="79"/>
      <c r="F144" s="79"/>
      <c r="G144" s="79" t="s">
        <v>11</v>
      </c>
      <c r="H144" s="80" t="s">
        <v>229</v>
      </c>
      <c r="I144" s="80"/>
      <c r="J144" s="126">
        <v>331939.1887406227</v>
      </c>
      <c r="K144" s="139">
        <v>330000</v>
      </c>
      <c r="L144" s="116"/>
    </row>
    <row r="145" spans="1:12" s="72" customFormat="1" ht="19.5" customHeight="1" hidden="1">
      <c r="A145" s="70">
        <v>45</v>
      </c>
      <c r="B145" s="70" t="s">
        <v>117</v>
      </c>
      <c r="C145" s="73" t="s">
        <v>122</v>
      </c>
      <c r="D145" s="68" t="s">
        <v>119</v>
      </c>
      <c r="E145" s="79"/>
      <c r="F145" s="79"/>
      <c r="G145" s="79" t="s">
        <v>32</v>
      </c>
      <c r="H145" s="80" t="s">
        <v>230</v>
      </c>
      <c r="I145" s="80"/>
      <c r="J145" s="126">
        <v>49790.87831109341</v>
      </c>
      <c r="K145" s="139"/>
      <c r="L145" s="116"/>
    </row>
    <row r="146" spans="1:12" ht="19.5" customHeight="1">
      <c r="A146" s="48">
        <v>45</v>
      </c>
      <c r="B146" s="48" t="s">
        <v>117</v>
      </c>
      <c r="C146" s="62" t="s">
        <v>122</v>
      </c>
      <c r="D146" s="63" t="s">
        <v>119</v>
      </c>
      <c r="E146" s="77"/>
      <c r="F146" s="77" t="s">
        <v>231</v>
      </c>
      <c r="G146" s="77"/>
      <c r="H146" s="78" t="s">
        <v>232</v>
      </c>
      <c r="I146" s="78"/>
      <c r="J146" s="121">
        <f>SUM(J147:J150)</f>
        <v>66387.83774812454</v>
      </c>
      <c r="K146" s="121">
        <f>SUM(K147:K150)</f>
        <v>11300</v>
      </c>
      <c r="L146" s="121"/>
    </row>
    <row r="147" spans="1:12" s="72" customFormat="1" ht="19.5" customHeight="1" hidden="1">
      <c r="A147" s="48">
        <v>45</v>
      </c>
      <c r="B147" s="48" t="s">
        <v>117</v>
      </c>
      <c r="C147" s="73" t="s">
        <v>122</v>
      </c>
      <c r="D147" s="63" t="s">
        <v>119</v>
      </c>
      <c r="E147" s="79"/>
      <c r="F147" s="79"/>
      <c r="G147" s="79" t="s">
        <v>233</v>
      </c>
      <c r="H147" s="80" t="s">
        <v>215</v>
      </c>
      <c r="I147" s="80"/>
      <c r="J147" s="126">
        <v>66387.83774812454</v>
      </c>
      <c r="K147" s="139">
        <v>11300</v>
      </c>
      <c r="L147" s="116"/>
    </row>
    <row r="148" spans="1:12" s="72" customFormat="1" ht="19.5" customHeight="1" hidden="1">
      <c r="A148" s="48">
        <v>45</v>
      </c>
      <c r="B148" s="48" t="s">
        <v>117</v>
      </c>
      <c r="C148" s="73" t="s">
        <v>122</v>
      </c>
      <c r="D148" s="63" t="s">
        <v>119</v>
      </c>
      <c r="E148" s="79"/>
      <c r="F148" s="79"/>
      <c r="G148" s="79" t="s">
        <v>234</v>
      </c>
      <c r="H148" s="80" t="s">
        <v>217</v>
      </c>
      <c r="I148" s="80"/>
      <c r="J148" s="126">
        <v>0</v>
      </c>
      <c r="K148" s="139"/>
      <c r="L148" s="116"/>
    </row>
    <row r="149" spans="1:12" s="72" customFormat="1" ht="19.5" customHeight="1" hidden="1">
      <c r="A149" s="48">
        <v>45</v>
      </c>
      <c r="B149" s="48" t="s">
        <v>117</v>
      </c>
      <c r="C149" s="62" t="s">
        <v>122</v>
      </c>
      <c r="D149" s="63" t="s">
        <v>119</v>
      </c>
      <c r="E149" s="79"/>
      <c r="F149" s="79"/>
      <c r="G149" s="79" t="s">
        <v>235</v>
      </c>
      <c r="H149" s="80" t="s">
        <v>219</v>
      </c>
      <c r="I149" s="80"/>
      <c r="J149" s="126">
        <v>0</v>
      </c>
      <c r="K149" s="139"/>
      <c r="L149" s="116"/>
    </row>
    <row r="150" spans="1:12" s="72" customFormat="1" ht="19.5" customHeight="1" hidden="1">
      <c r="A150" s="48">
        <v>45</v>
      </c>
      <c r="B150" s="48" t="s">
        <v>117</v>
      </c>
      <c r="C150" s="73" t="s">
        <v>122</v>
      </c>
      <c r="D150" s="63" t="s">
        <v>119</v>
      </c>
      <c r="E150" s="79"/>
      <c r="F150" s="79"/>
      <c r="G150" s="79" t="s">
        <v>236</v>
      </c>
      <c r="H150" s="80" t="s">
        <v>237</v>
      </c>
      <c r="I150" s="80"/>
      <c r="J150" s="126">
        <v>0</v>
      </c>
      <c r="K150" s="139"/>
      <c r="L150" s="116"/>
    </row>
    <row r="151" spans="1:12" ht="19.5" customHeight="1" hidden="1">
      <c r="A151" s="48">
        <v>45</v>
      </c>
      <c r="B151" s="48" t="s">
        <v>117</v>
      </c>
      <c r="C151" s="62" t="s">
        <v>122</v>
      </c>
      <c r="D151" s="63" t="s">
        <v>119</v>
      </c>
      <c r="E151" s="77" t="s">
        <v>238</v>
      </c>
      <c r="F151" s="77"/>
      <c r="G151" s="77"/>
      <c r="H151" s="78" t="s">
        <v>239</v>
      </c>
      <c r="I151" s="78"/>
      <c r="J151" s="121">
        <f>SUM(J152,J160,J161)</f>
        <v>0</v>
      </c>
      <c r="K151" s="121">
        <f>SUM(K152,K160,K161)</f>
        <v>0</v>
      </c>
      <c r="L151" s="121"/>
    </row>
    <row r="152" spans="1:12" ht="19.5" customHeight="1" hidden="1">
      <c r="A152" s="48">
        <v>45</v>
      </c>
      <c r="B152" s="48" t="s">
        <v>117</v>
      </c>
      <c r="C152" s="62" t="s">
        <v>122</v>
      </c>
      <c r="D152" s="63" t="s">
        <v>119</v>
      </c>
      <c r="E152" s="77"/>
      <c r="F152" s="81" t="s">
        <v>240</v>
      </c>
      <c r="G152" s="81"/>
      <c r="H152" s="82" t="s">
        <v>61</v>
      </c>
      <c r="I152" s="82"/>
      <c r="J152" s="121">
        <f>SUM(J153:J159)</f>
        <v>0</v>
      </c>
      <c r="K152" s="121">
        <f>SUM(K153:K159)</f>
        <v>0</v>
      </c>
      <c r="L152" s="121"/>
    </row>
    <row r="153" spans="1:12" s="72" customFormat="1" ht="19.5" customHeight="1" hidden="1">
      <c r="A153" s="70">
        <v>45</v>
      </c>
      <c r="B153" s="70" t="s">
        <v>117</v>
      </c>
      <c r="C153" s="73" t="s">
        <v>122</v>
      </c>
      <c r="D153" s="63" t="s">
        <v>119</v>
      </c>
      <c r="E153" s="79"/>
      <c r="F153" s="84"/>
      <c r="G153" s="84" t="s">
        <v>241</v>
      </c>
      <c r="H153" s="85" t="s">
        <v>242</v>
      </c>
      <c r="I153" s="85"/>
      <c r="J153" s="126">
        <v>0</v>
      </c>
      <c r="K153" s="139"/>
      <c r="L153" s="116"/>
    </row>
    <row r="154" spans="1:12" s="72" customFormat="1" ht="19.5" customHeight="1" hidden="1">
      <c r="A154" s="70">
        <v>45</v>
      </c>
      <c r="B154" s="70" t="s">
        <v>117</v>
      </c>
      <c r="C154" s="73" t="s">
        <v>122</v>
      </c>
      <c r="D154" s="63" t="s">
        <v>119</v>
      </c>
      <c r="E154" s="79"/>
      <c r="F154" s="84"/>
      <c r="G154" s="84" t="s">
        <v>243</v>
      </c>
      <c r="H154" s="85" t="s">
        <v>244</v>
      </c>
      <c r="I154" s="85"/>
      <c r="J154" s="126">
        <v>0</v>
      </c>
      <c r="K154" s="139"/>
      <c r="L154" s="116"/>
    </row>
    <row r="155" spans="1:12" s="72" customFormat="1" ht="19.5" customHeight="1" hidden="1">
      <c r="A155" s="70">
        <v>45</v>
      </c>
      <c r="B155" s="70" t="s">
        <v>117</v>
      </c>
      <c r="C155" s="73" t="s">
        <v>122</v>
      </c>
      <c r="D155" s="63" t="s">
        <v>119</v>
      </c>
      <c r="E155" s="68"/>
      <c r="F155" s="119"/>
      <c r="G155" s="119" t="s">
        <v>245</v>
      </c>
      <c r="H155" s="120" t="s">
        <v>246</v>
      </c>
      <c r="I155" s="120"/>
      <c r="J155" s="126">
        <v>0</v>
      </c>
      <c r="K155" s="139"/>
      <c r="L155" s="116"/>
    </row>
    <row r="156" spans="1:12" s="72" customFormat="1" ht="19.5" customHeight="1" hidden="1">
      <c r="A156" s="70">
        <v>45</v>
      </c>
      <c r="B156" s="70" t="s">
        <v>117</v>
      </c>
      <c r="C156" s="73" t="s">
        <v>122</v>
      </c>
      <c r="D156" s="63" t="s">
        <v>119</v>
      </c>
      <c r="E156" s="79"/>
      <c r="F156" s="84"/>
      <c r="G156" s="84" t="s">
        <v>247</v>
      </c>
      <c r="H156" s="85" t="s">
        <v>248</v>
      </c>
      <c r="I156" s="85"/>
      <c r="J156" s="126">
        <v>0</v>
      </c>
      <c r="K156" s="139"/>
      <c r="L156" s="116"/>
    </row>
    <row r="157" spans="1:12" s="72" customFormat="1" ht="19.5" customHeight="1" hidden="1">
      <c r="A157" s="70">
        <v>45</v>
      </c>
      <c r="B157" s="70" t="s">
        <v>117</v>
      </c>
      <c r="C157" s="73" t="s">
        <v>122</v>
      </c>
      <c r="D157" s="63" t="s">
        <v>119</v>
      </c>
      <c r="E157" s="79"/>
      <c r="F157" s="84"/>
      <c r="G157" s="84" t="s">
        <v>249</v>
      </c>
      <c r="H157" s="85" t="s">
        <v>250</v>
      </c>
      <c r="I157" s="85"/>
      <c r="J157" s="126">
        <v>0</v>
      </c>
      <c r="K157" s="139"/>
      <c r="L157" s="116"/>
    </row>
    <row r="158" spans="1:12" s="72" customFormat="1" ht="19.5" customHeight="1" hidden="1">
      <c r="A158" s="70">
        <v>45</v>
      </c>
      <c r="B158" s="70" t="s">
        <v>117</v>
      </c>
      <c r="C158" s="73" t="s">
        <v>122</v>
      </c>
      <c r="D158" s="63" t="s">
        <v>119</v>
      </c>
      <c r="E158" s="79"/>
      <c r="F158" s="84"/>
      <c r="G158" s="84" t="s">
        <v>251</v>
      </c>
      <c r="H158" s="85" t="s">
        <v>252</v>
      </c>
      <c r="I158" s="85"/>
      <c r="J158" s="126">
        <v>0</v>
      </c>
      <c r="K158" s="139"/>
      <c r="L158" s="116"/>
    </row>
    <row r="159" spans="1:12" s="72" customFormat="1" ht="19.5" customHeight="1" hidden="1">
      <c r="A159" s="70">
        <v>45</v>
      </c>
      <c r="B159" s="70" t="s">
        <v>117</v>
      </c>
      <c r="C159" s="73" t="s">
        <v>122</v>
      </c>
      <c r="D159" s="63" t="s">
        <v>119</v>
      </c>
      <c r="E159" s="79"/>
      <c r="F159" s="84"/>
      <c r="G159" s="84" t="s">
        <v>253</v>
      </c>
      <c r="H159" s="85" t="s">
        <v>254</v>
      </c>
      <c r="I159" s="85"/>
      <c r="J159" s="126">
        <v>0</v>
      </c>
      <c r="K159" s="139"/>
      <c r="L159" s="116"/>
    </row>
    <row r="160" spans="1:12" ht="19.5" customHeight="1" hidden="1">
      <c r="A160" s="48">
        <v>45</v>
      </c>
      <c r="B160" s="48" t="s">
        <v>117</v>
      </c>
      <c r="C160" s="62" t="s">
        <v>122</v>
      </c>
      <c r="D160" s="63" t="s">
        <v>119</v>
      </c>
      <c r="E160" s="77"/>
      <c r="F160" s="81" t="s">
        <v>255</v>
      </c>
      <c r="G160" s="81"/>
      <c r="H160" s="82" t="s">
        <v>191</v>
      </c>
      <c r="I160" s="82"/>
      <c r="J160" s="126">
        <v>0</v>
      </c>
      <c r="K160" s="121"/>
      <c r="L160" s="116"/>
    </row>
    <row r="161" spans="1:12" ht="19.5" customHeight="1" hidden="1">
      <c r="A161" s="48">
        <v>45</v>
      </c>
      <c r="B161" s="48" t="s">
        <v>117</v>
      </c>
      <c r="C161" s="62" t="s">
        <v>122</v>
      </c>
      <c r="D161" s="63" t="s">
        <v>119</v>
      </c>
      <c r="E161" s="77"/>
      <c r="F161" s="81" t="s">
        <v>256</v>
      </c>
      <c r="G161" s="81"/>
      <c r="H161" s="82" t="s">
        <v>257</v>
      </c>
      <c r="I161" s="82"/>
      <c r="J161" s="121">
        <f>J162</f>
        <v>0</v>
      </c>
      <c r="K161" s="121">
        <f>K162</f>
        <v>0</v>
      </c>
      <c r="L161" s="121"/>
    </row>
    <row r="162" spans="1:12" s="72" customFormat="1" ht="19.5" customHeight="1" hidden="1">
      <c r="A162" s="70">
        <v>45</v>
      </c>
      <c r="B162" s="70" t="s">
        <v>117</v>
      </c>
      <c r="C162" s="73" t="s">
        <v>122</v>
      </c>
      <c r="D162" s="63" t="s">
        <v>119</v>
      </c>
      <c r="E162" s="79"/>
      <c r="F162" s="84"/>
      <c r="G162" s="84" t="s">
        <v>258</v>
      </c>
      <c r="H162" s="70" t="s">
        <v>259</v>
      </c>
      <c r="I162" s="85"/>
      <c r="J162" s="126">
        <v>0</v>
      </c>
      <c r="K162" s="139"/>
      <c r="L162" s="116"/>
    </row>
    <row r="163" spans="1:12" ht="19.5" customHeight="1">
      <c r="A163" s="51">
        <v>45</v>
      </c>
      <c r="B163" s="51" t="s">
        <v>117</v>
      </c>
      <c r="C163" s="89" t="s">
        <v>85</v>
      </c>
      <c r="D163" s="63" t="s">
        <v>119</v>
      </c>
      <c r="E163" s="53"/>
      <c r="F163" s="54"/>
      <c r="G163" s="54"/>
      <c r="H163" s="90" t="s">
        <v>86</v>
      </c>
      <c r="I163" s="90"/>
      <c r="J163" s="126">
        <f>J164</f>
        <v>0</v>
      </c>
      <c r="K163" s="121">
        <f>K164</f>
        <v>0</v>
      </c>
      <c r="L163" s="126"/>
    </row>
    <row r="164" spans="1:12" ht="19.5" customHeight="1">
      <c r="A164" s="48">
        <v>45</v>
      </c>
      <c r="B164" s="48" t="s">
        <v>117</v>
      </c>
      <c r="C164" s="93" t="s">
        <v>260</v>
      </c>
      <c r="D164" s="63" t="s">
        <v>119</v>
      </c>
      <c r="E164" s="94"/>
      <c r="F164" s="94"/>
      <c r="G164" s="94"/>
      <c r="H164" s="95" t="s">
        <v>261</v>
      </c>
      <c r="I164" s="95"/>
      <c r="J164" s="126">
        <v>0</v>
      </c>
      <c r="K164" s="138">
        <v>0</v>
      </c>
      <c r="L164" s="116"/>
    </row>
    <row r="165" spans="1:12" ht="19.5" customHeight="1">
      <c r="A165" s="12">
        <v>45</v>
      </c>
      <c r="B165" s="12" t="s">
        <v>117</v>
      </c>
      <c r="C165" s="52" t="s">
        <v>122</v>
      </c>
      <c r="D165" s="53" t="s">
        <v>119</v>
      </c>
      <c r="E165" s="96" t="s">
        <v>262</v>
      </c>
      <c r="F165" s="96"/>
      <c r="G165" s="96"/>
      <c r="H165" s="97" t="s">
        <v>263</v>
      </c>
      <c r="I165" s="97"/>
      <c r="J165" s="121">
        <f>SUM(J166,J169)</f>
        <v>0</v>
      </c>
      <c r="K165" s="121">
        <f>SUM(K166,K169)</f>
        <v>0</v>
      </c>
      <c r="L165" s="121"/>
    </row>
    <row r="166" spans="1:12" ht="19.5" customHeight="1" hidden="1">
      <c r="A166" s="48">
        <v>45</v>
      </c>
      <c r="B166" s="48" t="s">
        <v>117</v>
      </c>
      <c r="C166" s="62" t="s">
        <v>122</v>
      </c>
      <c r="D166" s="63" t="s">
        <v>119</v>
      </c>
      <c r="E166" s="63" t="s">
        <v>264</v>
      </c>
      <c r="F166" s="63"/>
      <c r="G166" s="63"/>
      <c r="H166" s="48" t="s">
        <v>265</v>
      </c>
      <c r="I166" s="48"/>
      <c r="J166" s="126">
        <v>0</v>
      </c>
      <c r="K166" s="138"/>
      <c r="L166" s="116"/>
    </row>
    <row r="167" spans="1:12" ht="19.5" customHeight="1" hidden="1">
      <c r="A167" s="48">
        <v>45</v>
      </c>
      <c r="B167" s="48" t="s">
        <v>117</v>
      </c>
      <c r="C167" s="62" t="s">
        <v>122</v>
      </c>
      <c r="D167" s="63" t="s">
        <v>119</v>
      </c>
      <c r="E167" s="63"/>
      <c r="F167" s="63" t="s">
        <v>266</v>
      </c>
      <c r="G167" s="63"/>
      <c r="H167" s="48" t="s">
        <v>267</v>
      </c>
      <c r="I167" s="48"/>
      <c r="J167" s="126">
        <v>0</v>
      </c>
      <c r="K167" s="138"/>
      <c r="L167" s="116"/>
    </row>
    <row r="168" spans="1:12" ht="19.5" customHeight="1" hidden="1">
      <c r="A168" s="48">
        <v>45</v>
      </c>
      <c r="B168" s="48" t="s">
        <v>117</v>
      </c>
      <c r="C168" s="62" t="s">
        <v>122</v>
      </c>
      <c r="D168" s="63" t="s">
        <v>119</v>
      </c>
      <c r="E168" s="63"/>
      <c r="F168" s="63" t="s">
        <v>268</v>
      </c>
      <c r="G168" s="63"/>
      <c r="H168" s="48" t="s">
        <v>269</v>
      </c>
      <c r="I168" s="48"/>
      <c r="J168" s="126">
        <v>0</v>
      </c>
      <c r="K168" s="138"/>
      <c r="L168" s="116"/>
    </row>
    <row r="169" spans="1:12" ht="19.5" customHeight="1" hidden="1">
      <c r="A169" s="48">
        <v>45</v>
      </c>
      <c r="B169" s="48" t="s">
        <v>117</v>
      </c>
      <c r="C169" s="62" t="s">
        <v>122</v>
      </c>
      <c r="D169" s="63" t="s">
        <v>119</v>
      </c>
      <c r="E169" s="63" t="s">
        <v>270</v>
      </c>
      <c r="F169" s="63"/>
      <c r="G169" s="63"/>
      <c r="H169" s="48" t="s">
        <v>271</v>
      </c>
      <c r="I169" s="48"/>
      <c r="J169" s="126">
        <v>0</v>
      </c>
      <c r="K169" s="138"/>
      <c r="L169" s="116"/>
    </row>
    <row r="170" spans="1:12" ht="19.5" customHeight="1" hidden="1">
      <c r="A170" s="48">
        <v>45</v>
      </c>
      <c r="B170" s="48" t="s">
        <v>117</v>
      </c>
      <c r="C170" s="62" t="s">
        <v>122</v>
      </c>
      <c r="D170" s="63" t="s">
        <v>119</v>
      </c>
      <c r="E170" s="63"/>
      <c r="F170" s="63" t="s">
        <v>272</v>
      </c>
      <c r="G170" s="63"/>
      <c r="H170" s="48" t="s">
        <v>273</v>
      </c>
      <c r="I170" s="98"/>
      <c r="J170" s="55">
        <v>0</v>
      </c>
      <c r="K170" s="138"/>
      <c r="L170" s="116"/>
    </row>
    <row r="171" spans="1:12" ht="19.5" customHeight="1" hidden="1">
      <c r="A171" s="48">
        <v>45</v>
      </c>
      <c r="B171" s="48" t="s">
        <v>117</v>
      </c>
      <c r="C171" s="62" t="s">
        <v>122</v>
      </c>
      <c r="D171" s="63" t="s">
        <v>119</v>
      </c>
      <c r="E171" s="63"/>
      <c r="F171" s="63" t="s">
        <v>274</v>
      </c>
      <c r="G171" s="63"/>
      <c r="H171" s="48" t="s">
        <v>275</v>
      </c>
      <c r="I171" s="98"/>
      <c r="J171" s="55">
        <v>0</v>
      </c>
      <c r="K171" s="138"/>
      <c r="L171" s="116"/>
    </row>
    <row r="172" spans="1:12" ht="19.5" customHeight="1" hidden="1">
      <c r="A172" s="48">
        <v>45</v>
      </c>
      <c r="B172" s="48" t="s">
        <v>117</v>
      </c>
      <c r="C172" s="62" t="s">
        <v>122</v>
      </c>
      <c r="D172" s="63" t="s">
        <v>119</v>
      </c>
      <c r="E172" s="63"/>
      <c r="F172" s="63" t="s">
        <v>276</v>
      </c>
      <c r="G172" s="63"/>
      <c r="H172" s="48" t="s">
        <v>277</v>
      </c>
      <c r="I172" s="98"/>
      <c r="J172" s="55">
        <v>0</v>
      </c>
      <c r="K172" s="138"/>
      <c r="L172" s="116"/>
    </row>
    <row r="173" spans="1:12" ht="19.5" customHeight="1" hidden="1">
      <c r="A173" s="48">
        <v>45</v>
      </c>
      <c r="B173" s="48" t="s">
        <v>117</v>
      </c>
      <c r="C173" s="62" t="s">
        <v>122</v>
      </c>
      <c r="D173" s="63" t="s">
        <v>119</v>
      </c>
      <c r="E173" s="63"/>
      <c r="F173" s="63" t="s">
        <v>278</v>
      </c>
      <c r="G173" s="63"/>
      <c r="H173" s="48" t="s">
        <v>279</v>
      </c>
      <c r="I173" s="98"/>
      <c r="J173" s="55">
        <v>0</v>
      </c>
      <c r="K173" s="138"/>
      <c r="L173" s="116"/>
    </row>
    <row r="174" spans="1:12" ht="19.5" customHeight="1">
      <c r="A174" s="36">
        <v>45</v>
      </c>
      <c r="B174" s="36" t="s">
        <v>117</v>
      </c>
      <c r="C174" s="99" t="s">
        <v>280</v>
      </c>
      <c r="D174" s="100"/>
      <c r="E174" s="101"/>
      <c r="F174" s="101"/>
      <c r="G174" s="101"/>
      <c r="H174" s="102"/>
      <c r="I174" s="102"/>
      <c r="J174" s="55">
        <f>SUM(J11,J124,J165)</f>
        <v>410650401.6464184</v>
      </c>
      <c r="K174" s="37">
        <f>SUM(K11,K124,K165)</f>
        <v>403855285</v>
      </c>
      <c r="L174" s="55"/>
    </row>
    <row r="175" spans="1:12" ht="19.5" customHeight="1">
      <c r="A175" s="103"/>
      <c r="B175" s="103"/>
      <c r="C175" s="104"/>
      <c r="D175" s="105"/>
      <c r="E175" s="106"/>
      <c r="F175" s="106"/>
      <c r="G175" s="106"/>
      <c r="H175" s="103"/>
      <c r="I175" s="103"/>
      <c r="J175" s="133"/>
      <c r="L175" s="134"/>
    </row>
    <row r="176" ht="12.75">
      <c r="J176" s="109"/>
    </row>
    <row r="177" ht="12.75">
      <c r="J177" s="109"/>
    </row>
    <row r="178" ht="12.75">
      <c r="J178" s="109"/>
    </row>
    <row r="179" spans="10:11" ht="12.75">
      <c r="J179" s="109"/>
      <c r="K179" s="39"/>
    </row>
    <row r="180" ht="12.75">
      <c r="J180" s="109"/>
    </row>
    <row r="183" ht="12.75">
      <c r="K183" s="39"/>
    </row>
  </sheetData>
  <sheetProtection/>
  <mergeCells count="9">
    <mergeCell ref="A4:A7"/>
    <mergeCell ref="B4:B7"/>
    <mergeCell ref="C4:I4"/>
    <mergeCell ref="L4:L7"/>
    <mergeCell ref="C5:D7"/>
    <mergeCell ref="E5:H7"/>
    <mergeCell ref="I5:I7"/>
    <mergeCell ref="J4:J7"/>
    <mergeCell ref="K4:K7"/>
  </mergeCells>
  <printOptions/>
  <pageMargins left="0.7874015748031497" right="0.1968503937007874" top="0.984251968503937" bottom="0.7874015748031497" header="0.5118110236220472" footer="0.5118110236220472"/>
  <pageSetup fitToHeight="2" fitToWidth="1" horizontalDpi="600" verticalDpi="600" orientation="landscape" paperSize="9" scale="74" r:id="rId1"/>
  <headerFooter alignWithMargins="0">
    <oddHeader>&amp;LČíslo kapitoly / štátneho fondu / subjektu verejnej správy : 404
Názov kapitoly / ŠF / subjektu verejnej správy : Spoločná zdravotná poisťovňa, a.s.
Druh rozpočtu : 4&amp;RMF-VP-2010-02
Strana :&amp;P / &amp;N
(v eur)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5">
      <selection activeCell="E76" sqref="E76"/>
    </sheetView>
  </sheetViews>
  <sheetFormatPr defaultColWidth="9.140625" defaultRowHeight="12.75"/>
  <cols>
    <col min="5" max="5" width="69.57421875" style="0" customWidth="1"/>
    <col min="6" max="6" width="14.140625" style="0" bestFit="1" customWidth="1"/>
    <col min="7" max="7" width="14.140625" style="111" bestFit="1" customWidth="1"/>
    <col min="8" max="8" width="14.421875" style="0" bestFit="1" customWidth="1"/>
  </cols>
  <sheetData>
    <row r="1" spans="1:8" ht="14.25" hidden="1">
      <c r="A1" s="1"/>
      <c r="B1" s="2"/>
      <c r="C1" s="3"/>
      <c r="D1" s="3"/>
      <c r="E1" s="1"/>
      <c r="F1" s="4"/>
      <c r="G1" s="4"/>
      <c r="H1" s="5"/>
    </row>
    <row r="2" spans="1:8" ht="14.25" hidden="1">
      <c r="A2" s="1"/>
      <c r="B2" s="2"/>
      <c r="C2" s="3"/>
      <c r="D2" s="3"/>
      <c r="E2" s="1"/>
      <c r="F2" s="4"/>
      <c r="G2" s="4"/>
      <c r="H2" s="6"/>
    </row>
    <row r="3" spans="1:8" ht="14.25" hidden="1">
      <c r="A3" s="1"/>
      <c r="B3" s="2"/>
      <c r="C3" s="3"/>
      <c r="D3" s="3"/>
      <c r="E3" s="1"/>
      <c r="F3" s="4"/>
      <c r="G3" s="4"/>
      <c r="H3" s="6"/>
    </row>
    <row r="4" spans="1:8" ht="26.25" hidden="1">
      <c r="A4" s="7"/>
      <c r="B4" s="8"/>
      <c r="C4" s="9"/>
      <c r="D4" s="9"/>
      <c r="E4" s="8"/>
      <c r="F4" s="10"/>
      <c r="G4" s="10"/>
      <c r="H4" s="10"/>
    </row>
    <row r="5" spans="1:8" ht="12.75" customHeight="1">
      <c r="A5" s="145" t="s">
        <v>0</v>
      </c>
      <c r="B5" s="146" t="s">
        <v>1</v>
      </c>
      <c r="C5" s="145"/>
      <c r="D5" s="145"/>
      <c r="E5" s="145"/>
      <c r="F5" s="147" t="s">
        <v>429</v>
      </c>
      <c r="G5" s="147" t="s">
        <v>428</v>
      </c>
      <c r="H5" s="147" t="s">
        <v>2</v>
      </c>
    </row>
    <row r="6" spans="1:8" ht="12.75">
      <c r="A6" s="145"/>
      <c r="B6" s="145"/>
      <c r="C6" s="145"/>
      <c r="D6" s="145"/>
      <c r="E6" s="145"/>
      <c r="F6" s="148"/>
      <c r="G6" s="161"/>
      <c r="H6" s="148"/>
    </row>
    <row r="7" spans="1:8" ht="12.75">
      <c r="A7" s="145"/>
      <c r="B7" s="145"/>
      <c r="C7" s="145"/>
      <c r="D7" s="145"/>
      <c r="E7" s="145"/>
      <c r="F7" s="148"/>
      <c r="G7" s="161"/>
      <c r="H7" s="148"/>
    </row>
    <row r="8" spans="1:8" ht="15">
      <c r="A8" s="12"/>
      <c r="B8" s="13" t="s">
        <v>3</v>
      </c>
      <c r="C8" s="13"/>
      <c r="D8" s="13"/>
      <c r="E8" s="13" t="s">
        <v>4</v>
      </c>
      <c r="F8" s="14">
        <f>F9+F20</f>
        <v>401339327</v>
      </c>
      <c r="G8" s="14">
        <f>G9+G20</f>
        <v>425505444</v>
      </c>
      <c r="H8" s="15"/>
    </row>
    <row r="9" spans="1:8" ht="15">
      <c r="A9" s="12">
        <v>45</v>
      </c>
      <c r="B9" s="16">
        <v>100</v>
      </c>
      <c r="C9" s="16"/>
      <c r="D9" s="16"/>
      <c r="E9" s="12" t="s">
        <v>5</v>
      </c>
      <c r="F9" s="14">
        <f>F10+F19</f>
        <v>399139327</v>
      </c>
      <c r="G9" s="14">
        <f>G10+G19</f>
        <v>423305444</v>
      </c>
      <c r="H9" s="15"/>
    </row>
    <row r="10" spans="1:8" ht="14.25">
      <c r="A10" s="18">
        <v>45</v>
      </c>
      <c r="B10" s="19">
        <v>150</v>
      </c>
      <c r="C10" s="19"/>
      <c r="D10" s="19"/>
      <c r="E10" s="18" t="s">
        <v>6</v>
      </c>
      <c r="F10" s="20">
        <f>F11</f>
        <v>398869327</v>
      </c>
      <c r="G10" s="20">
        <f>G11</f>
        <v>423025444</v>
      </c>
      <c r="H10" s="21"/>
    </row>
    <row r="11" spans="1:8" ht="14.25">
      <c r="A11" s="18">
        <v>45</v>
      </c>
      <c r="B11" s="19"/>
      <c r="C11" s="19">
        <v>154</v>
      </c>
      <c r="D11" s="19"/>
      <c r="E11" s="18" t="s">
        <v>7</v>
      </c>
      <c r="F11" s="20">
        <f>SUM(F12:F18)</f>
        <v>398869327</v>
      </c>
      <c r="G11" s="20">
        <f>SUM(G12:G18)</f>
        <v>423025444</v>
      </c>
      <c r="H11" s="21"/>
    </row>
    <row r="12" spans="1:9" ht="14.25">
      <c r="A12" s="18">
        <v>45</v>
      </c>
      <c r="B12" s="19"/>
      <c r="C12" s="19" t="s">
        <v>8</v>
      </c>
      <c r="D12" s="19" t="s">
        <v>9</v>
      </c>
      <c r="E12" s="18" t="s">
        <v>10</v>
      </c>
      <c r="F12" s="20">
        <v>113451888</v>
      </c>
      <c r="G12" s="20">
        <v>121880448</v>
      </c>
      <c r="H12" s="21"/>
      <c r="I12" s="17"/>
    </row>
    <row r="13" spans="1:9" ht="14.25">
      <c r="A13" s="18">
        <v>45</v>
      </c>
      <c r="B13" s="19"/>
      <c r="C13" s="19" t="s">
        <v>8</v>
      </c>
      <c r="D13" s="19" t="s">
        <v>11</v>
      </c>
      <c r="E13" s="18" t="s">
        <v>12</v>
      </c>
      <c r="F13" s="20">
        <v>18782400</v>
      </c>
      <c r="G13" s="20">
        <v>18776160</v>
      </c>
      <c r="H13" s="21"/>
      <c r="I13" s="17"/>
    </row>
    <row r="14" spans="1:9" ht="14.25">
      <c r="A14" s="18">
        <v>45</v>
      </c>
      <c r="B14" s="19"/>
      <c r="C14" s="19" t="s">
        <v>8</v>
      </c>
      <c r="D14" s="19" t="s">
        <v>13</v>
      </c>
      <c r="E14" s="18" t="s">
        <v>14</v>
      </c>
      <c r="F14" s="20">
        <v>283629720</v>
      </c>
      <c r="G14" s="20">
        <v>304701120</v>
      </c>
      <c r="H14" s="21"/>
      <c r="I14" s="17"/>
    </row>
    <row r="15" spans="1:9" ht="14.25">
      <c r="A15" s="18">
        <v>45</v>
      </c>
      <c r="B15" s="19"/>
      <c r="C15" s="19" t="s">
        <v>8</v>
      </c>
      <c r="D15" s="19" t="s">
        <v>15</v>
      </c>
      <c r="E15" s="22" t="s">
        <v>16</v>
      </c>
      <c r="F15" s="20">
        <v>125379360</v>
      </c>
      <c r="G15" s="20">
        <v>128848800</v>
      </c>
      <c r="H15" s="21"/>
      <c r="I15" s="17"/>
    </row>
    <row r="16" spans="1:9" ht="14.25">
      <c r="A16" s="18">
        <v>45</v>
      </c>
      <c r="B16" s="19"/>
      <c r="C16" s="19" t="s">
        <v>8</v>
      </c>
      <c r="D16" s="19" t="s">
        <v>17</v>
      </c>
      <c r="E16" s="18" t="s">
        <v>18</v>
      </c>
      <c r="F16" s="23">
        <v>5245344</v>
      </c>
      <c r="G16" s="20">
        <v>5376000</v>
      </c>
      <c r="H16" s="24"/>
      <c r="I16" s="17"/>
    </row>
    <row r="17" spans="1:8" ht="14.25">
      <c r="A17" s="18">
        <v>45</v>
      </c>
      <c r="B17" s="19"/>
      <c r="C17" s="19" t="s">
        <v>8</v>
      </c>
      <c r="D17" s="19" t="s">
        <v>19</v>
      </c>
      <c r="E17" s="18" t="s">
        <v>20</v>
      </c>
      <c r="F17" s="25">
        <v>-147619385</v>
      </c>
      <c r="G17" s="20">
        <v>-156557084</v>
      </c>
      <c r="H17" s="24"/>
    </row>
    <row r="18" spans="1:8" ht="14.25">
      <c r="A18" s="18">
        <v>45</v>
      </c>
      <c r="B18" s="19"/>
      <c r="C18" s="19" t="s">
        <v>8</v>
      </c>
      <c r="D18" s="19" t="s">
        <v>21</v>
      </c>
      <c r="E18" s="18" t="s">
        <v>22</v>
      </c>
      <c r="F18" s="26" t="s">
        <v>23</v>
      </c>
      <c r="G18" s="26" t="s">
        <v>23</v>
      </c>
      <c r="H18" s="24"/>
    </row>
    <row r="19" spans="1:8" ht="14.25">
      <c r="A19" s="18">
        <v>45</v>
      </c>
      <c r="B19" s="19"/>
      <c r="C19" s="19" t="s">
        <v>24</v>
      </c>
      <c r="D19" s="19"/>
      <c r="E19" s="18" t="s">
        <v>25</v>
      </c>
      <c r="F19" s="23">
        <v>270000</v>
      </c>
      <c r="G19" s="20">
        <v>280000</v>
      </c>
      <c r="H19" s="24"/>
    </row>
    <row r="20" spans="1:8" ht="15">
      <c r="A20" s="18">
        <v>45</v>
      </c>
      <c r="B20" s="16" t="s">
        <v>26</v>
      </c>
      <c r="C20" s="16"/>
      <c r="D20" s="16"/>
      <c r="E20" s="12" t="s">
        <v>27</v>
      </c>
      <c r="F20" s="14">
        <f>SUM(F21,F26,F28,F31)</f>
        <v>2200000</v>
      </c>
      <c r="G20" s="14">
        <f>SUM(G21,G26,G28,G31)</f>
        <v>2200000</v>
      </c>
      <c r="H20" s="15"/>
    </row>
    <row r="21" spans="1:8" ht="14.25">
      <c r="A21" s="18">
        <v>45</v>
      </c>
      <c r="B21" s="19" t="s">
        <v>28</v>
      </c>
      <c r="C21" s="19"/>
      <c r="D21" s="19"/>
      <c r="E21" s="18" t="s">
        <v>29</v>
      </c>
      <c r="F21" s="20">
        <f>F22+F24</f>
        <v>1081000</v>
      </c>
      <c r="G21" s="20">
        <f>G22+G24</f>
        <v>1079000</v>
      </c>
      <c r="H21" s="21"/>
    </row>
    <row r="22" spans="1:8" ht="14.25">
      <c r="A22" s="18">
        <v>45</v>
      </c>
      <c r="B22" s="19"/>
      <c r="C22" s="19" t="s">
        <v>30</v>
      </c>
      <c r="D22" s="19"/>
      <c r="E22" s="18" t="s">
        <v>31</v>
      </c>
      <c r="F22" s="20">
        <v>0</v>
      </c>
      <c r="G22" s="20">
        <f>F22/30.126</f>
        <v>0</v>
      </c>
      <c r="H22" s="21"/>
    </row>
    <row r="23" spans="1:8" ht="14.25">
      <c r="A23" s="18">
        <v>45</v>
      </c>
      <c r="B23" s="19"/>
      <c r="C23" s="19" t="s">
        <v>30</v>
      </c>
      <c r="D23" s="19" t="s">
        <v>32</v>
      </c>
      <c r="E23" s="18" t="s">
        <v>33</v>
      </c>
      <c r="F23" s="20">
        <v>0</v>
      </c>
      <c r="G23" s="20">
        <f>F23/30.126</f>
        <v>0</v>
      </c>
      <c r="H23" s="21"/>
    </row>
    <row r="24" spans="1:8" ht="14.25">
      <c r="A24" s="18">
        <v>45</v>
      </c>
      <c r="B24" s="19"/>
      <c r="C24" s="19" t="s">
        <v>34</v>
      </c>
      <c r="D24" s="19"/>
      <c r="E24" s="18" t="s">
        <v>35</v>
      </c>
      <c r="F24" s="20">
        <f>F25</f>
        <v>1081000</v>
      </c>
      <c r="G24" s="20">
        <f>G25</f>
        <v>1079000</v>
      </c>
      <c r="H24" s="21"/>
    </row>
    <row r="25" spans="1:8" ht="14.25">
      <c r="A25" s="18">
        <v>45</v>
      </c>
      <c r="B25" s="19"/>
      <c r="C25" s="19" t="s">
        <v>34</v>
      </c>
      <c r="D25" s="19" t="s">
        <v>9</v>
      </c>
      <c r="E25" s="18" t="s">
        <v>36</v>
      </c>
      <c r="F25" s="20">
        <v>1081000</v>
      </c>
      <c r="G25" s="20">
        <v>1079000</v>
      </c>
      <c r="H25" s="21"/>
    </row>
    <row r="26" spans="1:8" ht="14.25">
      <c r="A26" s="18">
        <v>45</v>
      </c>
      <c r="B26" s="19" t="s">
        <v>37</v>
      </c>
      <c r="C26" s="19"/>
      <c r="D26" s="19"/>
      <c r="E26" s="18" t="s">
        <v>38</v>
      </c>
      <c r="F26" s="20">
        <f>F27</f>
        <v>17000</v>
      </c>
      <c r="G26" s="20">
        <f>G27</f>
        <v>15000</v>
      </c>
      <c r="H26" s="21"/>
    </row>
    <row r="27" spans="1:8" ht="14.25">
      <c r="A27" s="18">
        <v>45</v>
      </c>
      <c r="B27" s="19"/>
      <c r="C27" s="19" t="s">
        <v>39</v>
      </c>
      <c r="D27" s="19"/>
      <c r="E27" s="18" t="s">
        <v>40</v>
      </c>
      <c r="F27" s="20">
        <v>17000</v>
      </c>
      <c r="G27" s="20">
        <v>15000</v>
      </c>
      <c r="H27" s="21"/>
    </row>
    <row r="28" spans="1:8" ht="14.25">
      <c r="A28" s="18">
        <v>45</v>
      </c>
      <c r="B28" s="19" t="s">
        <v>41</v>
      </c>
      <c r="C28" s="19"/>
      <c r="D28" s="19"/>
      <c r="E28" s="18" t="s">
        <v>42</v>
      </c>
      <c r="F28" s="20">
        <f>F29+F30</f>
        <v>101000</v>
      </c>
      <c r="G28" s="20">
        <f>G29+G30</f>
        <v>101000</v>
      </c>
      <c r="H28" s="21"/>
    </row>
    <row r="29" spans="1:8" ht="14.25">
      <c r="A29" s="18">
        <v>45</v>
      </c>
      <c r="B29" s="19"/>
      <c r="C29" s="19" t="s">
        <v>43</v>
      </c>
      <c r="D29" s="19"/>
      <c r="E29" s="18" t="s">
        <v>44</v>
      </c>
      <c r="F29" s="20">
        <v>1000</v>
      </c>
      <c r="G29" s="20">
        <v>1000</v>
      </c>
      <c r="H29" s="21"/>
    </row>
    <row r="30" spans="1:8" ht="14.25">
      <c r="A30" s="18">
        <v>45</v>
      </c>
      <c r="B30" s="19"/>
      <c r="C30" s="19" t="s">
        <v>45</v>
      </c>
      <c r="D30" s="19"/>
      <c r="E30" s="18" t="s">
        <v>46</v>
      </c>
      <c r="F30" s="20">
        <v>100000</v>
      </c>
      <c r="G30" s="20">
        <v>100000</v>
      </c>
      <c r="H30" s="21"/>
    </row>
    <row r="31" spans="1:8" ht="14.25">
      <c r="A31" s="18">
        <v>45</v>
      </c>
      <c r="B31" s="19" t="s">
        <v>47</v>
      </c>
      <c r="C31" s="19"/>
      <c r="D31" s="19"/>
      <c r="E31" s="18" t="s">
        <v>48</v>
      </c>
      <c r="F31" s="20">
        <f>F32</f>
        <v>1001000</v>
      </c>
      <c r="G31" s="20">
        <f>G32</f>
        <v>1005000</v>
      </c>
      <c r="H31" s="21"/>
    </row>
    <row r="32" spans="1:8" ht="14.25">
      <c r="A32" s="18">
        <v>45</v>
      </c>
      <c r="B32" s="19"/>
      <c r="C32" s="19" t="s">
        <v>49</v>
      </c>
      <c r="D32" s="19"/>
      <c r="E32" s="18" t="s">
        <v>50</v>
      </c>
      <c r="F32" s="20">
        <f>F33+F34</f>
        <v>1001000</v>
      </c>
      <c r="G32" s="20">
        <f>G33+G34</f>
        <v>1005000</v>
      </c>
      <c r="H32" s="21"/>
    </row>
    <row r="33" spans="1:8" ht="14.25">
      <c r="A33" s="18">
        <v>45</v>
      </c>
      <c r="B33" s="19"/>
      <c r="C33" s="19" t="s">
        <v>49</v>
      </c>
      <c r="D33" s="19" t="s">
        <v>51</v>
      </c>
      <c r="E33" s="18" t="s">
        <v>52</v>
      </c>
      <c r="F33" s="20">
        <v>1000</v>
      </c>
      <c r="G33" s="20">
        <v>5000</v>
      </c>
      <c r="H33" s="21"/>
    </row>
    <row r="34" spans="1:8" ht="14.25">
      <c r="A34" s="18">
        <v>45</v>
      </c>
      <c r="B34" s="19"/>
      <c r="C34" s="19" t="s">
        <v>49</v>
      </c>
      <c r="D34" s="19" t="s">
        <v>53</v>
      </c>
      <c r="E34" s="18" t="s">
        <v>54</v>
      </c>
      <c r="F34" s="20">
        <v>1000000</v>
      </c>
      <c r="G34" s="20">
        <v>1000000</v>
      </c>
      <c r="H34" s="21"/>
    </row>
    <row r="35" spans="1:8" ht="15">
      <c r="A35" s="18">
        <v>45</v>
      </c>
      <c r="B35" s="16" t="s">
        <v>56</v>
      </c>
      <c r="C35" s="16"/>
      <c r="D35" s="16"/>
      <c r="E35" s="12" t="s">
        <v>57</v>
      </c>
      <c r="F35" s="14">
        <f>SUM(F36:F61)</f>
        <v>0</v>
      </c>
      <c r="G35" s="20">
        <f aca="true" t="shared" si="0" ref="G35:G61">F35/30.126</f>
        <v>0</v>
      </c>
      <c r="H35" s="21"/>
    </row>
    <row r="36" spans="1:8" ht="14.25" hidden="1">
      <c r="A36" s="18">
        <v>45</v>
      </c>
      <c r="B36" s="19" t="s">
        <v>58</v>
      </c>
      <c r="C36" s="19"/>
      <c r="D36" s="19"/>
      <c r="E36" s="18" t="s">
        <v>59</v>
      </c>
      <c r="F36" s="20">
        <f>SUM(F37,F48)</f>
        <v>0</v>
      </c>
      <c r="G36" s="20">
        <f t="shared" si="0"/>
        <v>0</v>
      </c>
      <c r="H36" s="21"/>
    </row>
    <row r="37" spans="1:8" ht="14.25" hidden="1">
      <c r="A37" s="18">
        <v>45</v>
      </c>
      <c r="B37" s="19"/>
      <c r="C37" s="19" t="s">
        <v>60</v>
      </c>
      <c r="D37" s="19"/>
      <c r="E37" s="18" t="s">
        <v>61</v>
      </c>
      <c r="F37" s="20">
        <f>SUM(F38:F47)</f>
        <v>0</v>
      </c>
      <c r="G37" s="20">
        <f t="shared" si="0"/>
        <v>0</v>
      </c>
      <c r="H37" s="21"/>
    </row>
    <row r="38" spans="1:8" ht="14.25" hidden="1">
      <c r="A38" s="18">
        <v>45</v>
      </c>
      <c r="B38" s="19"/>
      <c r="C38" s="19" t="s">
        <v>60</v>
      </c>
      <c r="D38" s="19" t="s">
        <v>9</v>
      </c>
      <c r="E38" s="18" t="s">
        <v>62</v>
      </c>
      <c r="F38" s="20"/>
      <c r="G38" s="20">
        <f t="shared" si="0"/>
        <v>0</v>
      </c>
      <c r="H38" s="21"/>
    </row>
    <row r="39" spans="1:8" ht="14.25" hidden="1">
      <c r="A39" s="18">
        <v>45</v>
      </c>
      <c r="B39" s="19"/>
      <c r="C39" s="19" t="s">
        <v>60</v>
      </c>
      <c r="D39" s="19" t="s">
        <v>11</v>
      </c>
      <c r="E39" s="18" t="s">
        <v>63</v>
      </c>
      <c r="F39" s="20"/>
      <c r="G39" s="20">
        <f t="shared" si="0"/>
        <v>0</v>
      </c>
      <c r="H39" s="21"/>
    </row>
    <row r="40" spans="1:8" ht="14.25" hidden="1">
      <c r="A40" s="18">
        <v>45</v>
      </c>
      <c r="B40" s="19"/>
      <c r="C40" s="19" t="s">
        <v>60</v>
      </c>
      <c r="D40" s="19" t="s">
        <v>32</v>
      </c>
      <c r="E40" s="18" t="s">
        <v>64</v>
      </c>
      <c r="F40" s="20"/>
      <c r="G40" s="20">
        <f t="shared" si="0"/>
        <v>0</v>
      </c>
      <c r="H40" s="21"/>
    </row>
    <row r="41" spans="1:8" ht="14.25" hidden="1">
      <c r="A41" s="18">
        <v>45</v>
      </c>
      <c r="B41" s="19"/>
      <c r="C41" s="19" t="s">
        <v>60</v>
      </c>
      <c r="D41" s="19" t="s">
        <v>15</v>
      </c>
      <c r="E41" s="18" t="s">
        <v>65</v>
      </c>
      <c r="F41" s="20"/>
      <c r="G41" s="20">
        <f t="shared" si="0"/>
        <v>0</v>
      </c>
      <c r="H41" s="21"/>
    </row>
    <row r="42" spans="1:8" ht="14.25" hidden="1">
      <c r="A42" s="18">
        <v>45</v>
      </c>
      <c r="B42" s="19"/>
      <c r="C42" s="19" t="s">
        <v>60</v>
      </c>
      <c r="D42" s="19" t="s">
        <v>51</v>
      </c>
      <c r="E42" s="18" t="s">
        <v>66</v>
      </c>
      <c r="F42" s="20"/>
      <c r="G42" s="20">
        <f t="shared" si="0"/>
        <v>0</v>
      </c>
      <c r="H42" s="21"/>
    </row>
    <row r="43" spans="1:8" ht="14.25" hidden="1">
      <c r="A43" s="18">
        <v>45</v>
      </c>
      <c r="B43" s="19"/>
      <c r="C43" s="19" t="s">
        <v>60</v>
      </c>
      <c r="D43" s="19" t="s">
        <v>67</v>
      </c>
      <c r="E43" s="18" t="s">
        <v>68</v>
      </c>
      <c r="F43" s="20"/>
      <c r="G43" s="20">
        <f t="shared" si="0"/>
        <v>0</v>
      </c>
      <c r="H43" s="21"/>
    </row>
    <row r="44" spans="1:8" ht="14.25" hidden="1">
      <c r="A44" s="18">
        <v>45</v>
      </c>
      <c r="B44" s="19"/>
      <c r="C44" s="19" t="s">
        <v>60</v>
      </c>
      <c r="D44" s="19" t="s">
        <v>69</v>
      </c>
      <c r="E44" s="18" t="s">
        <v>70</v>
      </c>
      <c r="F44" s="20"/>
      <c r="G44" s="20">
        <f t="shared" si="0"/>
        <v>0</v>
      </c>
      <c r="H44" s="21"/>
    </row>
    <row r="45" spans="1:8" ht="14.25" hidden="1">
      <c r="A45" s="18">
        <v>45</v>
      </c>
      <c r="B45" s="19"/>
      <c r="C45" s="19" t="s">
        <v>60</v>
      </c>
      <c r="D45" s="19" t="s">
        <v>17</v>
      </c>
      <c r="E45" s="18" t="s">
        <v>71</v>
      </c>
      <c r="F45" s="20"/>
      <c r="G45" s="20">
        <f t="shared" si="0"/>
        <v>0</v>
      </c>
      <c r="H45" s="21"/>
    </row>
    <row r="46" spans="1:8" ht="14.25" hidden="1">
      <c r="A46" s="18">
        <v>45</v>
      </c>
      <c r="B46" s="19"/>
      <c r="C46" s="19" t="s">
        <v>60</v>
      </c>
      <c r="D46" s="19" t="s">
        <v>19</v>
      </c>
      <c r="E46" s="18" t="s">
        <v>72</v>
      </c>
      <c r="F46" s="20"/>
      <c r="G46" s="20">
        <f t="shared" si="0"/>
        <v>0</v>
      </c>
      <c r="H46" s="21"/>
    </row>
    <row r="47" spans="1:8" ht="14.25" hidden="1">
      <c r="A47" s="18">
        <v>45</v>
      </c>
      <c r="B47" s="19"/>
      <c r="C47" s="19" t="s">
        <v>60</v>
      </c>
      <c r="D47" s="19" t="s">
        <v>21</v>
      </c>
      <c r="E47" s="18" t="s">
        <v>73</v>
      </c>
      <c r="F47" s="20"/>
      <c r="G47" s="20">
        <f t="shared" si="0"/>
        <v>0</v>
      </c>
      <c r="H47" s="21"/>
    </row>
    <row r="48" spans="1:8" ht="14.25" hidden="1">
      <c r="A48" s="18">
        <v>45</v>
      </c>
      <c r="B48" s="19"/>
      <c r="C48" s="19" t="s">
        <v>74</v>
      </c>
      <c r="D48" s="19"/>
      <c r="E48" s="18" t="s">
        <v>75</v>
      </c>
      <c r="F48" s="20"/>
      <c r="G48" s="20">
        <f t="shared" si="0"/>
        <v>0</v>
      </c>
      <c r="H48" s="21"/>
    </row>
    <row r="49" spans="1:8" ht="14.25" hidden="1">
      <c r="A49" s="18">
        <v>45</v>
      </c>
      <c r="B49" s="19" t="s">
        <v>76</v>
      </c>
      <c r="C49" s="19"/>
      <c r="D49" s="19"/>
      <c r="E49" s="18" t="s">
        <v>77</v>
      </c>
      <c r="F49" s="20">
        <f>SUM(F50,F59)</f>
        <v>0</v>
      </c>
      <c r="G49" s="20">
        <f t="shared" si="0"/>
        <v>0</v>
      </c>
      <c r="H49" s="21"/>
    </row>
    <row r="50" spans="1:8" ht="14.25" hidden="1">
      <c r="A50" s="18">
        <v>45</v>
      </c>
      <c r="B50" s="19"/>
      <c r="C50" s="19" t="s">
        <v>78</v>
      </c>
      <c r="D50" s="19"/>
      <c r="E50" s="18" t="s">
        <v>61</v>
      </c>
      <c r="F50" s="20">
        <f>SUM(F51:F58)</f>
        <v>0</v>
      </c>
      <c r="G50" s="20">
        <f t="shared" si="0"/>
        <v>0</v>
      </c>
      <c r="H50" s="21"/>
    </row>
    <row r="51" spans="1:8" ht="14.25" hidden="1">
      <c r="A51" s="18">
        <v>45</v>
      </c>
      <c r="B51" s="19"/>
      <c r="C51" s="19" t="s">
        <v>78</v>
      </c>
      <c r="D51" s="19" t="s">
        <v>9</v>
      </c>
      <c r="E51" s="18" t="s">
        <v>62</v>
      </c>
      <c r="F51" s="20"/>
      <c r="G51" s="20">
        <f t="shared" si="0"/>
        <v>0</v>
      </c>
      <c r="H51" s="21"/>
    </row>
    <row r="52" spans="1:8" ht="14.25" hidden="1">
      <c r="A52" s="18">
        <v>45</v>
      </c>
      <c r="B52" s="19"/>
      <c r="C52" s="19" t="s">
        <v>78</v>
      </c>
      <c r="D52" s="19" t="s">
        <v>11</v>
      </c>
      <c r="E52" s="18" t="s">
        <v>63</v>
      </c>
      <c r="F52" s="20"/>
      <c r="G52" s="20">
        <f t="shared" si="0"/>
        <v>0</v>
      </c>
      <c r="H52" s="21"/>
    </row>
    <row r="53" spans="1:8" ht="14.25" hidden="1">
      <c r="A53" s="18">
        <v>45</v>
      </c>
      <c r="B53" s="19"/>
      <c r="C53" s="19" t="s">
        <v>78</v>
      </c>
      <c r="D53" s="19" t="s">
        <v>32</v>
      </c>
      <c r="E53" s="18" t="s">
        <v>64</v>
      </c>
      <c r="F53" s="20"/>
      <c r="G53" s="20">
        <f t="shared" si="0"/>
        <v>0</v>
      </c>
      <c r="H53" s="21"/>
    </row>
    <row r="54" spans="1:8" ht="14.25" hidden="1">
      <c r="A54" s="18">
        <v>45</v>
      </c>
      <c r="B54" s="19"/>
      <c r="C54" s="19" t="s">
        <v>78</v>
      </c>
      <c r="D54" s="19" t="s">
        <v>13</v>
      </c>
      <c r="E54" s="18" t="s">
        <v>65</v>
      </c>
      <c r="F54" s="20"/>
      <c r="G54" s="20">
        <f t="shared" si="0"/>
        <v>0</v>
      </c>
      <c r="H54" s="21"/>
    </row>
    <row r="55" spans="1:8" ht="14.25" hidden="1">
      <c r="A55" s="18">
        <v>45</v>
      </c>
      <c r="B55" s="19"/>
      <c r="C55" s="19" t="s">
        <v>78</v>
      </c>
      <c r="D55" s="19" t="s">
        <v>15</v>
      </c>
      <c r="E55" s="18" t="s">
        <v>79</v>
      </c>
      <c r="F55" s="20"/>
      <c r="G55" s="20">
        <f t="shared" si="0"/>
        <v>0</v>
      </c>
      <c r="H55" s="21"/>
    </row>
    <row r="56" spans="1:8" ht="14.25" hidden="1">
      <c r="A56" s="18">
        <v>45</v>
      </c>
      <c r="B56" s="19"/>
      <c r="C56" s="19" t="s">
        <v>78</v>
      </c>
      <c r="D56" s="19" t="s">
        <v>51</v>
      </c>
      <c r="E56" s="18" t="s">
        <v>70</v>
      </c>
      <c r="F56" s="20"/>
      <c r="G56" s="20">
        <f t="shared" si="0"/>
        <v>0</v>
      </c>
      <c r="H56" s="21"/>
    </row>
    <row r="57" spans="1:8" ht="14.25" hidden="1">
      <c r="A57" s="18">
        <v>45</v>
      </c>
      <c r="B57" s="19"/>
      <c r="C57" s="19" t="s">
        <v>78</v>
      </c>
      <c r="D57" s="19" t="s">
        <v>67</v>
      </c>
      <c r="E57" s="18" t="s">
        <v>72</v>
      </c>
      <c r="F57" s="20"/>
      <c r="G57" s="20">
        <f t="shared" si="0"/>
        <v>0</v>
      </c>
      <c r="H57" s="21"/>
    </row>
    <row r="58" spans="1:8" ht="14.25" hidden="1">
      <c r="A58" s="18">
        <v>45</v>
      </c>
      <c r="B58" s="19"/>
      <c r="C58" s="19" t="s">
        <v>78</v>
      </c>
      <c r="D58" s="19" t="s">
        <v>69</v>
      </c>
      <c r="E58" s="18" t="s">
        <v>73</v>
      </c>
      <c r="F58" s="20"/>
      <c r="G58" s="20">
        <f t="shared" si="0"/>
        <v>0</v>
      </c>
      <c r="H58" s="21"/>
    </row>
    <row r="59" spans="1:8" ht="14.25" hidden="1">
      <c r="A59" s="18">
        <v>45</v>
      </c>
      <c r="B59" s="19"/>
      <c r="C59" s="19" t="s">
        <v>80</v>
      </c>
      <c r="D59" s="19"/>
      <c r="E59" s="18" t="s">
        <v>75</v>
      </c>
      <c r="F59" s="20"/>
      <c r="G59" s="20">
        <f t="shared" si="0"/>
        <v>0</v>
      </c>
      <c r="H59" s="21"/>
    </row>
    <row r="60" spans="1:8" ht="14.25" hidden="1">
      <c r="A60" s="18">
        <v>45</v>
      </c>
      <c r="B60" s="19" t="s">
        <v>81</v>
      </c>
      <c r="C60" s="19"/>
      <c r="D60" s="19"/>
      <c r="E60" s="18" t="s">
        <v>82</v>
      </c>
      <c r="F60" s="20">
        <v>0</v>
      </c>
      <c r="G60" s="20">
        <f t="shared" si="0"/>
        <v>0</v>
      </c>
      <c r="H60" s="21"/>
    </row>
    <row r="61" spans="1:8" ht="14.25" hidden="1">
      <c r="A61" s="18">
        <v>45</v>
      </c>
      <c r="B61" s="19" t="s">
        <v>83</v>
      </c>
      <c r="C61" s="19"/>
      <c r="D61" s="19"/>
      <c r="E61" s="18" t="s">
        <v>84</v>
      </c>
      <c r="F61" s="20">
        <v>0</v>
      </c>
      <c r="G61" s="20">
        <f t="shared" si="0"/>
        <v>0</v>
      </c>
      <c r="H61" s="21"/>
    </row>
    <row r="62" spans="1:8" ht="15">
      <c r="A62" s="18">
        <v>45</v>
      </c>
      <c r="B62" s="27" t="s">
        <v>85</v>
      </c>
      <c r="C62" s="27"/>
      <c r="D62" s="27"/>
      <c r="E62" s="27" t="s">
        <v>86</v>
      </c>
      <c r="F62" s="28">
        <f>F63</f>
        <v>8460000</v>
      </c>
      <c r="G62" s="28">
        <f>G63</f>
        <v>5486000</v>
      </c>
      <c r="H62" s="21"/>
    </row>
    <row r="63" spans="1:8" ht="15">
      <c r="A63" s="18">
        <v>45</v>
      </c>
      <c r="B63" s="27"/>
      <c r="C63" s="29" t="s">
        <v>87</v>
      </c>
      <c r="D63" s="27"/>
      <c r="E63" s="27" t="s">
        <v>88</v>
      </c>
      <c r="F63" s="28">
        <f>F64</f>
        <v>8460000</v>
      </c>
      <c r="G63" s="28">
        <f>G64</f>
        <v>5486000</v>
      </c>
      <c r="H63" s="21"/>
    </row>
    <row r="64" spans="1:8" ht="15">
      <c r="A64" s="18">
        <v>45</v>
      </c>
      <c r="B64" s="16" t="s">
        <v>89</v>
      </c>
      <c r="C64" s="16"/>
      <c r="D64" s="16"/>
      <c r="E64" s="30" t="s">
        <v>90</v>
      </c>
      <c r="F64" s="14">
        <f>SUM(F65:F69)</f>
        <v>8460000</v>
      </c>
      <c r="G64" s="14">
        <f>SUM(G65:G69)</f>
        <v>5486000</v>
      </c>
      <c r="H64" s="21"/>
    </row>
    <row r="65" spans="1:8" ht="14.25" hidden="1">
      <c r="A65" s="18">
        <v>45</v>
      </c>
      <c r="B65" s="31" t="s">
        <v>91</v>
      </c>
      <c r="C65" s="31"/>
      <c r="D65" s="31"/>
      <c r="E65" s="32" t="s">
        <v>92</v>
      </c>
      <c r="F65" s="33"/>
      <c r="G65" s="20">
        <f>F65/30.126</f>
        <v>0</v>
      </c>
      <c r="H65" s="21"/>
    </row>
    <row r="66" spans="1:8" ht="14.25" hidden="1">
      <c r="A66" s="18">
        <v>45</v>
      </c>
      <c r="B66" s="31" t="s">
        <v>93</v>
      </c>
      <c r="C66" s="31"/>
      <c r="D66" s="31"/>
      <c r="E66" s="32" t="s">
        <v>94</v>
      </c>
      <c r="F66" s="33"/>
      <c r="G66" s="20">
        <f>F66/30.126</f>
        <v>0</v>
      </c>
      <c r="H66" s="21"/>
    </row>
    <row r="67" spans="1:8" ht="14.25" hidden="1">
      <c r="A67" s="18">
        <v>45</v>
      </c>
      <c r="B67" s="31" t="s">
        <v>95</v>
      </c>
      <c r="C67" s="31"/>
      <c r="D67" s="31"/>
      <c r="E67" s="32" t="s">
        <v>96</v>
      </c>
      <c r="F67" s="33"/>
      <c r="G67" s="20">
        <f>F67/30.126</f>
        <v>0</v>
      </c>
      <c r="H67" s="21"/>
    </row>
    <row r="68" spans="1:8" ht="14.25" hidden="1">
      <c r="A68" s="18">
        <v>45</v>
      </c>
      <c r="B68" s="31" t="s">
        <v>97</v>
      </c>
      <c r="C68" s="31"/>
      <c r="D68" s="31"/>
      <c r="E68" s="32" t="s">
        <v>98</v>
      </c>
      <c r="F68" s="33"/>
      <c r="G68" s="20">
        <f>F68/30.126</f>
        <v>0</v>
      </c>
      <c r="H68" s="21"/>
    </row>
    <row r="69" spans="1:8" ht="14.25">
      <c r="A69" s="18">
        <v>45</v>
      </c>
      <c r="B69" s="19" t="s">
        <v>99</v>
      </c>
      <c r="C69" s="19"/>
      <c r="D69" s="19"/>
      <c r="E69" s="22" t="s">
        <v>100</v>
      </c>
      <c r="F69" s="20">
        <f>SUM(F70:F71)</f>
        <v>8460000</v>
      </c>
      <c r="G69" s="20">
        <f>SUM(G70:G71)</f>
        <v>5486000</v>
      </c>
      <c r="H69" s="21"/>
    </row>
    <row r="70" spans="1:8" ht="14.25">
      <c r="A70" s="18">
        <v>45</v>
      </c>
      <c r="B70" s="19"/>
      <c r="C70" s="19" t="s">
        <v>101</v>
      </c>
      <c r="D70" s="19"/>
      <c r="E70" s="18" t="s">
        <v>102</v>
      </c>
      <c r="F70" s="20">
        <v>8460000</v>
      </c>
      <c r="G70" s="20">
        <v>5486000</v>
      </c>
      <c r="H70" s="21"/>
    </row>
    <row r="71" spans="1:8" ht="14.25" hidden="1">
      <c r="A71" s="18">
        <v>45</v>
      </c>
      <c r="B71" s="19"/>
      <c r="C71" s="19" t="s">
        <v>103</v>
      </c>
      <c r="D71" s="19"/>
      <c r="E71" s="18" t="s">
        <v>104</v>
      </c>
      <c r="F71" s="20"/>
      <c r="G71" s="20">
        <f>F71/30.126</f>
        <v>0</v>
      </c>
      <c r="H71" s="21"/>
    </row>
    <row r="72" spans="1:8" ht="15">
      <c r="A72" s="18">
        <v>45</v>
      </c>
      <c r="B72" s="16" t="s">
        <v>105</v>
      </c>
      <c r="C72" s="16"/>
      <c r="D72" s="16"/>
      <c r="E72" s="34" t="s">
        <v>106</v>
      </c>
      <c r="F72" s="14">
        <v>0</v>
      </c>
      <c r="G72" s="20">
        <f>F72/30.126</f>
        <v>0</v>
      </c>
      <c r="H72" s="21"/>
    </row>
    <row r="73" spans="1:8" ht="14.25">
      <c r="A73" s="18">
        <v>45</v>
      </c>
      <c r="B73" s="19" t="s">
        <v>107</v>
      </c>
      <c r="C73" s="19"/>
      <c r="D73" s="19"/>
      <c r="E73" s="22" t="s">
        <v>108</v>
      </c>
      <c r="F73" s="20">
        <v>0</v>
      </c>
      <c r="G73" s="20">
        <f>F73/30.126</f>
        <v>0</v>
      </c>
      <c r="H73" s="21"/>
    </row>
    <row r="74" spans="1:8" ht="14.25">
      <c r="A74" s="18">
        <v>45</v>
      </c>
      <c r="B74" s="19" t="s">
        <v>109</v>
      </c>
      <c r="C74" s="19"/>
      <c r="D74" s="19"/>
      <c r="E74" s="22" t="s">
        <v>110</v>
      </c>
      <c r="F74" s="20">
        <v>0</v>
      </c>
      <c r="G74" s="20">
        <f>F74/30.126</f>
        <v>0</v>
      </c>
      <c r="H74" s="21"/>
    </row>
    <row r="75" spans="1:8" ht="15.75">
      <c r="A75" s="18">
        <v>45</v>
      </c>
      <c r="B75" s="12" t="s">
        <v>111</v>
      </c>
      <c r="C75" s="35"/>
      <c r="D75" s="35"/>
      <c r="E75" s="36"/>
      <c r="F75" s="37">
        <f>F8+F62</f>
        <v>409799327</v>
      </c>
      <c r="G75" s="37">
        <f>G8+G62</f>
        <v>430991444</v>
      </c>
      <c r="H75" s="38"/>
    </row>
    <row r="78" spans="6:7" ht="12.75">
      <c r="F78" s="39"/>
      <c r="G78" s="109"/>
    </row>
    <row r="79" spans="6:7" ht="12.75">
      <c r="F79" s="39"/>
      <c r="G79" s="109"/>
    </row>
    <row r="80" spans="6:7" ht="12.75">
      <c r="F80" s="39"/>
      <c r="G80" s="109"/>
    </row>
    <row r="82" spans="6:7" ht="12.75">
      <c r="F82" s="39"/>
      <c r="G82" s="109"/>
    </row>
  </sheetData>
  <sheetProtection/>
  <mergeCells count="5">
    <mergeCell ref="H5:H7"/>
    <mergeCell ref="F5:F7"/>
    <mergeCell ref="A5:A7"/>
    <mergeCell ref="B5:E7"/>
    <mergeCell ref="G5:G7"/>
  </mergeCells>
  <printOptions/>
  <pageMargins left="0.7874015748031497" right="0.7874015748031497" top="1.3779527559055118" bottom="0.7874015748031497" header="0.5118110236220472" footer="0.5118110236220472"/>
  <pageSetup fitToHeight="4" fitToWidth="1" horizontalDpi="600" verticalDpi="600" orientation="landscape" paperSize="9" scale="86" r:id="rId1"/>
  <headerFooter alignWithMargins="0">
    <oddHeader>&amp;LČíslo kapitoly / štátneho fondu / subjektu verejnej správy : 404
Názov kapitoly / ŠF / subjektu verejnej správy : Spoločná zdravotná poisťovňa, a.s.&amp;RMF-P-2011-2012-03
Strana :&amp;P / &amp;N
(v eur)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6"/>
  <sheetViews>
    <sheetView zoomScalePageLayoutView="0" workbookViewId="0" topLeftCell="C4">
      <selection activeCell="H57" sqref="H57"/>
    </sheetView>
  </sheetViews>
  <sheetFormatPr defaultColWidth="9.140625" defaultRowHeight="12.75"/>
  <cols>
    <col min="4" max="4" width="7.00390625" style="0" hidden="1" customWidth="1"/>
    <col min="5" max="5" width="5.7109375" style="0" customWidth="1"/>
    <col min="8" max="8" width="63.57421875" style="0" bestFit="1" customWidth="1"/>
    <col min="9" max="9" width="9.140625" style="0" hidden="1" customWidth="1"/>
    <col min="10" max="11" width="14.140625" style="111" bestFit="1" customWidth="1"/>
    <col min="12" max="12" width="15.57421875" style="110" customWidth="1"/>
  </cols>
  <sheetData>
    <row r="1" spans="1:12" ht="12.75" hidden="1">
      <c r="A1" s="40"/>
      <c r="B1" s="41"/>
      <c r="C1" s="41"/>
      <c r="D1" s="42"/>
      <c r="E1" s="43"/>
      <c r="F1" s="43"/>
      <c r="G1" s="43"/>
      <c r="H1" s="41"/>
      <c r="I1" s="41"/>
      <c r="J1" s="41"/>
      <c r="K1" s="41"/>
      <c r="L1" s="44"/>
    </row>
    <row r="2" spans="1:12" ht="12.75" hidden="1">
      <c r="A2" s="40"/>
      <c r="B2" s="41"/>
      <c r="C2" s="41"/>
      <c r="D2" s="42"/>
      <c r="E2" s="43"/>
      <c r="F2" s="43"/>
      <c r="G2" s="43"/>
      <c r="H2" s="41"/>
      <c r="I2" s="41"/>
      <c r="J2" s="41"/>
      <c r="K2" s="41"/>
      <c r="L2" s="45"/>
    </row>
    <row r="3" spans="1:12" ht="12.75" hidden="1">
      <c r="A3" s="41"/>
      <c r="B3" s="41"/>
      <c r="C3" s="46"/>
      <c r="D3" s="42"/>
      <c r="E3" s="43"/>
      <c r="F3" s="43"/>
      <c r="G3" s="43"/>
      <c r="H3" s="41"/>
      <c r="I3" s="41"/>
      <c r="J3" s="41"/>
      <c r="K3" s="41"/>
      <c r="L3" s="47"/>
    </row>
    <row r="4" spans="1:12" ht="12.75" customHeight="1">
      <c r="A4" s="151" t="s">
        <v>0</v>
      </c>
      <c r="B4" s="154" t="s">
        <v>112</v>
      </c>
      <c r="C4" s="156" t="s">
        <v>113</v>
      </c>
      <c r="D4" s="157"/>
      <c r="E4" s="157"/>
      <c r="F4" s="157"/>
      <c r="G4" s="157"/>
      <c r="H4" s="157"/>
      <c r="I4" s="158"/>
      <c r="J4" s="149" t="s">
        <v>429</v>
      </c>
      <c r="K4" s="149" t="s">
        <v>428</v>
      </c>
      <c r="L4" s="162" t="s">
        <v>2</v>
      </c>
    </row>
    <row r="5" spans="1:12" ht="12.75" customHeight="1">
      <c r="A5" s="152"/>
      <c r="B5" s="150"/>
      <c r="C5" s="147" t="s">
        <v>114</v>
      </c>
      <c r="D5" s="147"/>
      <c r="E5" s="147" t="s">
        <v>115</v>
      </c>
      <c r="F5" s="147"/>
      <c r="G5" s="147"/>
      <c r="H5" s="147"/>
      <c r="I5" s="149" t="s">
        <v>116</v>
      </c>
      <c r="J5" s="165"/>
      <c r="K5" s="165"/>
      <c r="L5" s="163"/>
    </row>
    <row r="6" spans="1:12" ht="12.75">
      <c r="A6" s="152"/>
      <c r="B6" s="150"/>
      <c r="C6" s="147"/>
      <c r="D6" s="147"/>
      <c r="E6" s="147"/>
      <c r="F6" s="147"/>
      <c r="G6" s="147"/>
      <c r="H6" s="147"/>
      <c r="I6" s="159"/>
      <c r="J6" s="165"/>
      <c r="K6" s="165"/>
      <c r="L6" s="163"/>
    </row>
    <row r="7" spans="1:12" ht="12.75">
      <c r="A7" s="153"/>
      <c r="B7" s="155"/>
      <c r="C7" s="147"/>
      <c r="D7" s="147"/>
      <c r="E7" s="147"/>
      <c r="F7" s="147"/>
      <c r="G7" s="147"/>
      <c r="H7" s="147"/>
      <c r="I7" s="160"/>
      <c r="J7" s="166"/>
      <c r="K7" s="166"/>
      <c r="L7" s="164"/>
    </row>
    <row r="8" spans="1:12" ht="12.75">
      <c r="A8" s="48"/>
      <c r="B8" s="48"/>
      <c r="C8" s="11"/>
      <c r="D8" s="11"/>
      <c r="E8" s="11"/>
      <c r="F8" s="11"/>
      <c r="G8" s="11"/>
      <c r="H8" s="11"/>
      <c r="I8" s="11"/>
      <c r="J8" s="49"/>
      <c r="K8" s="49"/>
      <c r="L8" s="50"/>
    </row>
    <row r="9" spans="1:12" ht="15.75">
      <c r="A9" s="51">
        <v>45</v>
      </c>
      <c r="B9" s="51" t="s">
        <v>117</v>
      </c>
      <c r="C9" s="52" t="s">
        <v>118</v>
      </c>
      <c r="D9" s="53"/>
      <c r="E9" s="53"/>
      <c r="F9" s="53"/>
      <c r="G9" s="53"/>
      <c r="H9" s="53" t="s">
        <v>119</v>
      </c>
      <c r="I9" s="54"/>
      <c r="J9" s="55">
        <f>J10</f>
        <v>404313326</v>
      </c>
      <c r="K9" s="55">
        <f>K10</f>
        <v>420283444</v>
      </c>
      <c r="L9" s="56"/>
    </row>
    <row r="10" spans="1:12" ht="15">
      <c r="A10" s="12">
        <v>45</v>
      </c>
      <c r="B10" s="12" t="s">
        <v>117</v>
      </c>
      <c r="C10" s="57" t="s">
        <v>120</v>
      </c>
      <c r="D10" s="57"/>
      <c r="E10" s="58"/>
      <c r="F10" s="58"/>
      <c r="G10" s="58"/>
      <c r="H10" s="59" t="s">
        <v>121</v>
      </c>
      <c r="I10" s="59"/>
      <c r="J10" s="60">
        <f>J11+J49+J88</f>
        <v>404313326</v>
      </c>
      <c r="K10" s="60">
        <f>K11+K49+K88</f>
        <v>420283444</v>
      </c>
      <c r="L10" s="61"/>
    </row>
    <row r="11" spans="1:12" ht="15">
      <c r="A11" s="12">
        <v>45</v>
      </c>
      <c r="B11" s="12" t="s">
        <v>117</v>
      </c>
      <c r="C11" s="52" t="s">
        <v>122</v>
      </c>
      <c r="D11" s="53" t="s">
        <v>119</v>
      </c>
      <c r="E11" s="53" t="s">
        <v>123</v>
      </c>
      <c r="F11" s="53"/>
      <c r="G11" s="53"/>
      <c r="H11" s="51" t="s">
        <v>124</v>
      </c>
      <c r="I11" s="51"/>
      <c r="J11" s="14">
        <f>J12+J13+J15+J43+J48</f>
        <v>403871326</v>
      </c>
      <c r="K11" s="14">
        <f>K12+K13+K15+K43+K48</f>
        <v>420023944</v>
      </c>
      <c r="L11" s="15"/>
    </row>
    <row r="12" spans="1:12" ht="12.75">
      <c r="A12" s="48">
        <v>45</v>
      </c>
      <c r="B12" s="48" t="s">
        <v>117</v>
      </c>
      <c r="C12" s="62" t="s">
        <v>122</v>
      </c>
      <c r="D12" s="63" t="s">
        <v>119</v>
      </c>
      <c r="E12" s="63" t="s">
        <v>125</v>
      </c>
      <c r="F12" s="63"/>
      <c r="G12" s="63"/>
      <c r="H12" s="64" t="s">
        <v>126</v>
      </c>
      <c r="I12" s="64"/>
      <c r="J12" s="65">
        <v>7858998</v>
      </c>
      <c r="K12" s="65">
        <v>8448423</v>
      </c>
      <c r="L12" s="66"/>
    </row>
    <row r="13" spans="1:12" ht="12.75">
      <c r="A13" s="48">
        <v>45</v>
      </c>
      <c r="B13" s="48" t="s">
        <v>117</v>
      </c>
      <c r="C13" s="62" t="s">
        <v>122</v>
      </c>
      <c r="D13" s="63" t="s">
        <v>119</v>
      </c>
      <c r="E13" s="63" t="s">
        <v>127</v>
      </c>
      <c r="F13" s="63"/>
      <c r="G13" s="63"/>
      <c r="H13" s="64" t="s">
        <v>128</v>
      </c>
      <c r="I13" s="64"/>
      <c r="J13" s="65">
        <v>3186226</v>
      </c>
      <c r="K13" s="65">
        <v>3457056</v>
      </c>
      <c r="L13" s="66"/>
    </row>
    <row r="14" spans="1:12" ht="12.75">
      <c r="A14" s="48">
        <v>45</v>
      </c>
      <c r="B14" s="48" t="s">
        <v>117</v>
      </c>
      <c r="C14" s="62" t="s">
        <v>122</v>
      </c>
      <c r="D14" s="63" t="s">
        <v>119</v>
      </c>
      <c r="E14" s="63"/>
      <c r="F14" s="63" t="s">
        <v>129</v>
      </c>
      <c r="G14" s="63"/>
      <c r="H14" s="67" t="s">
        <v>130</v>
      </c>
      <c r="I14" s="64"/>
      <c r="J14" s="65">
        <v>370684</v>
      </c>
      <c r="K14" s="65">
        <v>402192</v>
      </c>
      <c r="L14" s="66"/>
    </row>
    <row r="15" spans="1:12" ht="12.75">
      <c r="A15" s="48">
        <v>45</v>
      </c>
      <c r="B15" s="48" t="s">
        <v>117</v>
      </c>
      <c r="C15" s="62" t="s">
        <v>122</v>
      </c>
      <c r="D15" s="63" t="s">
        <v>119</v>
      </c>
      <c r="E15" s="63" t="s">
        <v>131</v>
      </c>
      <c r="F15" s="63"/>
      <c r="G15" s="63"/>
      <c r="H15" s="48" t="s">
        <v>132</v>
      </c>
      <c r="I15" s="48"/>
      <c r="J15" s="65">
        <f>J16+J17+J18+J19+J20+J21+J22</f>
        <v>389757762</v>
      </c>
      <c r="K15" s="65">
        <f>K16+K17+K18+K19+K20+K21+K22</f>
        <v>404850536</v>
      </c>
      <c r="L15" s="66"/>
    </row>
    <row r="16" spans="1:12" ht="12.75">
      <c r="A16" s="48">
        <v>45</v>
      </c>
      <c r="B16" s="48" t="s">
        <v>117</v>
      </c>
      <c r="C16" s="62" t="s">
        <v>122</v>
      </c>
      <c r="D16" s="63" t="s">
        <v>119</v>
      </c>
      <c r="E16" s="63"/>
      <c r="F16" s="63" t="s">
        <v>133</v>
      </c>
      <c r="G16" s="63"/>
      <c r="H16" s="48" t="s">
        <v>134</v>
      </c>
      <c r="I16" s="48"/>
      <c r="J16" s="65">
        <v>28960</v>
      </c>
      <c r="K16" s="65">
        <v>29600</v>
      </c>
      <c r="L16" s="66"/>
    </row>
    <row r="17" spans="1:12" ht="12.75">
      <c r="A17" s="48">
        <v>45</v>
      </c>
      <c r="B17" s="48" t="s">
        <v>117</v>
      </c>
      <c r="C17" s="62" t="s">
        <v>122</v>
      </c>
      <c r="D17" s="63" t="s">
        <v>119</v>
      </c>
      <c r="E17" s="63"/>
      <c r="F17" s="63" t="s">
        <v>135</v>
      </c>
      <c r="G17" s="63"/>
      <c r="H17" s="48" t="s">
        <v>136</v>
      </c>
      <c r="I17" s="48"/>
      <c r="J17" s="65">
        <v>2683000</v>
      </c>
      <c r="K17" s="65">
        <v>2843800</v>
      </c>
      <c r="L17" s="66"/>
    </row>
    <row r="18" spans="1:12" ht="12.75">
      <c r="A18" s="48">
        <v>45</v>
      </c>
      <c r="B18" s="48" t="s">
        <v>117</v>
      </c>
      <c r="C18" s="62" t="s">
        <v>122</v>
      </c>
      <c r="D18" s="63" t="s">
        <v>119</v>
      </c>
      <c r="E18" s="63"/>
      <c r="F18" s="63" t="s">
        <v>137</v>
      </c>
      <c r="G18" s="63"/>
      <c r="H18" s="48" t="s">
        <v>138</v>
      </c>
      <c r="I18" s="48"/>
      <c r="J18" s="65">
        <v>315250</v>
      </c>
      <c r="K18" s="65">
        <v>332480</v>
      </c>
      <c r="L18" s="66"/>
    </row>
    <row r="19" spans="1:12" ht="12.75">
      <c r="A19" s="48">
        <v>45</v>
      </c>
      <c r="B19" s="48" t="s">
        <v>117</v>
      </c>
      <c r="C19" s="62" t="s">
        <v>122</v>
      </c>
      <c r="D19" s="63" t="s">
        <v>119</v>
      </c>
      <c r="E19" s="63"/>
      <c r="F19" s="63" t="s">
        <v>139</v>
      </c>
      <c r="G19" s="63"/>
      <c r="H19" s="48" t="s">
        <v>140</v>
      </c>
      <c r="I19" s="48"/>
      <c r="J19" s="65">
        <v>113230</v>
      </c>
      <c r="K19" s="65">
        <v>119750</v>
      </c>
      <c r="L19" s="66"/>
    </row>
    <row r="20" spans="1:12" ht="12.75">
      <c r="A20" s="48">
        <v>45</v>
      </c>
      <c r="B20" s="48" t="s">
        <v>117</v>
      </c>
      <c r="C20" s="62" t="s">
        <v>122</v>
      </c>
      <c r="D20" s="63" t="s">
        <v>119</v>
      </c>
      <c r="E20" s="63"/>
      <c r="F20" s="63" t="s">
        <v>141</v>
      </c>
      <c r="G20" s="63"/>
      <c r="H20" s="48" t="s">
        <v>142</v>
      </c>
      <c r="I20" s="48"/>
      <c r="J20" s="65">
        <v>2635062</v>
      </c>
      <c r="K20" s="65">
        <v>2808426</v>
      </c>
      <c r="L20" s="66"/>
    </row>
    <row r="21" spans="1:12" ht="12.75">
      <c r="A21" s="48">
        <v>45</v>
      </c>
      <c r="B21" s="48" t="s">
        <v>117</v>
      </c>
      <c r="C21" s="62" t="s">
        <v>122</v>
      </c>
      <c r="D21" s="63" t="s">
        <v>119</v>
      </c>
      <c r="E21" s="63"/>
      <c r="F21" s="63" t="s">
        <v>143</v>
      </c>
      <c r="G21" s="63"/>
      <c r="H21" s="48" t="s">
        <v>144</v>
      </c>
      <c r="I21" s="48"/>
      <c r="J21" s="65">
        <v>602500</v>
      </c>
      <c r="K21" s="65">
        <v>642000</v>
      </c>
      <c r="L21" s="66"/>
    </row>
    <row r="22" spans="1:12" ht="12.75">
      <c r="A22" s="48">
        <v>45</v>
      </c>
      <c r="B22" s="48" t="s">
        <v>117</v>
      </c>
      <c r="C22" s="62" t="s">
        <v>122</v>
      </c>
      <c r="D22" s="63" t="s">
        <v>119</v>
      </c>
      <c r="E22" s="63"/>
      <c r="F22" s="63" t="s">
        <v>145</v>
      </c>
      <c r="G22" s="63"/>
      <c r="H22" s="48" t="s">
        <v>146</v>
      </c>
      <c r="I22" s="48"/>
      <c r="J22" s="65">
        <f>SUM(J23:J42)</f>
        <v>383379760</v>
      </c>
      <c r="K22" s="65">
        <f>SUM(K23:K42)</f>
        <v>398074480</v>
      </c>
      <c r="L22" s="66"/>
    </row>
    <row r="23" spans="1:12" s="72" customFormat="1" ht="12.75">
      <c r="A23" s="48">
        <v>45</v>
      </c>
      <c r="B23" s="48" t="s">
        <v>117</v>
      </c>
      <c r="C23" s="62" t="s">
        <v>122</v>
      </c>
      <c r="D23" s="63" t="s">
        <v>119</v>
      </c>
      <c r="E23" s="68"/>
      <c r="F23" s="68"/>
      <c r="G23" s="68" t="s">
        <v>147</v>
      </c>
      <c r="H23" s="69" t="s">
        <v>148</v>
      </c>
      <c r="I23" s="70"/>
      <c r="J23" s="25">
        <v>70000</v>
      </c>
      <c r="K23" s="65">
        <v>74500</v>
      </c>
      <c r="L23" s="71"/>
    </row>
    <row r="24" spans="1:12" s="72" customFormat="1" ht="12.75">
      <c r="A24" s="48">
        <v>45</v>
      </c>
      <c r="B24" s="48" t="s">
        <v>117</v>
      </c>
      <c r="C24" s="62" t="s">
        <v>149</v>
      </c>
      <c r="D24" s="63" t="s">
        <v>119</v>
      </c>
      <c r="E24" s="68"/>
      <c r="F24" s="68"/>
      <c r="G24" s="68" t="s">
        <v>150</v>
      </c>
      <c r="H24" s="69" t="s">
        <v>151</v>
      </c>
      <c r="I24" s="70"/>
      <c r="J24" s="25">
        <v>460000</v>
      </c>
      <c r="K24" s="65">
        <v>490000</v>
      </c>
      <c r="L24" s="71"/>
    </row>
    <row r="25" spans="1:12" s="72" customFormat="1" ht="12.75">
      <c r="A25" s="48">
        <v>45</v>
      </c>
      <c r="B25" s="48" t="s">
        <v>117</v>
      </c>
      <c r="C25" s="62" t="s">
        <v>152</v>
      </c>
      <c r="D25" s="63" t="s">
        <v>119</v>
      </c>
      <c r="E25" s="68"/>
      <c r="F25" s="68"/>
      <c r="G25" s="68" t="s">
        <v>153</v>
      </c>
      <c r="H25" s="69" t="s">
        <v>154</v>
      </c>
      <c r="I25" s="70"/>
      <c r="J25" s="25">
        <v>420000</v>
      </c>
      <c r="K25" s="65">
        <v>446000</v>
      </c>
      <c r="L25" s="71"/>
    </row>
    <row r="26" spans="1:12" s="72" customFormat="1" ht="12.75">
      <c r="A26" s="48">
        <v>45</v>
      </c>
      <c r="B26" s="48" t="s">
        <v>117</v>
      </c>
      <c r="C26" s="62" t="s">
        <v>122</v>
      </c>
      <c r="D26" s="63" t="s">
        <v>119</v>
      </c>
      <c r="E26" s="68"/>
      <c r="F26" s="68"/>
      <c r="G26" s="68" t="s">
        <v>155</v>
      </c>
      <c r="H26" s="69" t="s">
        <v>156</v>
      </c>
      <c r="I26" s="70"/>
      <c r="J26" s="25">
        <v>125000</v>
      </c>
      <c r="K26" s="65">
        <v>133000</v>
      </c>
      <c r="L26" s="71"/>
    </row>
    <row r="27" spans="1:12" s="72" customFormat="1" ht="12.75">
      <c r="A27" s="48">
        <v>45</v>
      </c>
      <c r="B27" s="48" t="s">
        <v>117</v>
      </c>
      <c r="C27" s="62" t="s">
        <v>122</v>
      </c>
      <c r="D27" s="63"/>
      <c r="E27" s="68"/>
      <c r="F27" s="68"/>
      <c r="G27" s="68" t="s">
        <v>305</v>
      </c>
      <c r="H27" s="69" t="s">
        <v>134</v>
      </c>
      <c r="I27" s="70"/>
      <c r="J27" s="25">
        <v>3000</v>
      </c>
      <c r="K27" s="65">
        <v>3200</v>
      </c>
      <c r="L27" s="71"/>
    </row>
    <row r="28" spans="1:12" s="72" customFormat="1" ht="12.75">
      <c r="A28" s="48">
        <v>45</v>
      </c>
      <c r="B28" s="48" t="s">
        <v>117</v>
      </c>
      <c r="C28" s="62" t="s">
        <v>122</v>
      </c>
      <c r="D28" s="63"/>
      <c r="E28" s="68"/>
      <c r="F28" s="68"/>
      <c r="G28" s="68" t="s">
        <v>308</v>
      </c>
      <c r="H28" s="69" t="s">
        <v>309</v>
      </c>
      <c r="I28" s="70"/>
      <c r="J28" s="25">
        <v>10200</v>
      </c>
      <c r="K28" s="65">
        <v>11000</v>
      </c>
      <c r="L28" s="71"/>
    </row>
    <row r="29" spans="1:12" s="72" customFormat="1" ht="12.75">
      <c r="A29" s="48">
        <v>45</v>
      </c>
      <c r="B29" s="48" t="s">
        <v>117</v>
      </c>
      <c r="C29" s="62" t="s">
        <v>122</v>
      </c>
      <c r="D29" s="63" t="s">
        <v>119</v>
      </c>
      <c r="E29" s="68"/>
      <c r="F29" s="68"/>
      <c r="G29" s="68" t="s">
        <v>157</v>
      </c>
      <c r="H29" s="70" t="s">
        <v>158</v>
      </c>
      <c r="I29" s="70"/>
      <c r="J29" s="25">
        <f>46000+430000</f>
        <v>476000</v>
      </c>
      <c r="K29" s="65">
        <f>48800+440000</f>
        <v>488800</v>
      </c>
      <c r="L29" s="71"/>
    </row>
    <row r="30" spans="1:12" s="72" customFormat="1" ht="12.75">
      <c r="A30" s="48">
        <v>45</v>
      </c>
      <c r="B30" s="48" t="s">
        <v>117</v>
      </c>
      <c r="C30" s="62" t="s">
        <v>122</v>
      </c>
      <c r="D30" s="63" t="s">
        <v>119</v>
      </c>
      <c r="E30" s="68"/>
      <c r="F30" s="68"/>
      <c r="G30" s="68" t="s">
        <v>159</v>
      </c>
      <c r="H30" s="70" t="s">
        <v>160</v>
      </c>
      <c r="I30" s="70"/>
      <c r="J30" s="25">
        <v>225000</v>
      </c>
      <c r="K30" s="65">
        <v>238500</v>
      </c>
      <c r="L30" s="71"/>
    </row>
    <row r="31" spans="1:12" s="72" customFormat="1" ht="12.75">
      <c r="A31" s="48">
        <v>45</v>
      </c>
      <c r="B31" s="48" t="s">
        <v>117</v>
      </c>
      <c r="C31" s="62" t="s">
        <v>122</v>
      </c>
      <c r="D31" s="63" t="s">
        <v>119</v>
      </c>
      <c r="E31" s="68"/>
      <c r="F31" s="68"/>
      <c r="G31" s="68" t="s">
        <v>161</v>
      </c>
      <c r="H31" s="70" t="s">
        <v>6</v>
      </c>
      <c r="I31" s="70"/>
      <c r="J31" s="25">
        <v>30300</v>
      </c>
      <c r="K31" s="65">
        <v>21200</v>
      </c>
      <c r="L31" s="71"/>
    </row>
    <row r="32" spans="1:12" s="72" customFormat="1" ht="12.75">
      <c r="A32" s="48">
        <v>45</v>
      </c>
      <c r="B32" s="48" t="s">
        <v>117</v>
      </c>
      <c r="C32" s="62" t="s">
        <v>122</v>
      </c>
      <c r="D32" s="63" t="s">
        <v>119</v>
      </c>
      <c r="E32" s="68"/>
      <c r="F32" s="68"/>
      <c r="G32" s="68" t="s">
        <v>162</v>
      </c>
      <c r="H32" s="70" t="s">
        <v>163</v>
      </c>
      <c r="I32" s="70"/>
      <c r="J32" s="25">
        <v>47819</v>
      </c>
      <c r="K32" s="65">
        <v>51884</v>
      </c>
      <c r="L32" s="71"/>
    </row>
    <row r="33" spans="1:12" s="72" customFormat="1" ht="12.75">
      <c r="A33" s="48">
        <v>45</v>
      </c>
      <c r="B33" s="48" t="s">
        <v>117</v>
      </c>
      <c r="C33" s="62" t="s">
        <v>122</v>
      </c>
      <c r="D33" s="63" t="s">
        <v>119</v>
      </c>
      <c r="E33" s="68"/>
      <c r="F33" s="68"/>
      <c r="G33" s="68" t="s">
        <v>164</v>
      </c>
      <c r="H33" s="70" t="s">
        <v>165</v>
      </c>
      <c r="I33" s="70"/>
      <c r="J33" s="25">
        <v>1000</v>
      </c>
      <c r="K33" s="65">
        <v>1060</v>
      </c>
      <c r="L33" s="71"/>
    </row>
    <row r="34" spans="1:12" s="72" customFormat="1" ht="12.75">
      <c r="A34" s="48">
        <v>45</v>
      </c>
      <c r="B34" s="48" t="s">
        <v>117</v>
      </c>
      <c r="C34" s="62" t="s">
        <v>122</v>
      </c>
      <c r="D34" s="63" t="s">
        <v>119</v>
      </c>
      <c r="E34" s="68"/>
      <c r="F34" s="68"/>
      <c r="G34" s="68" t="s">
        <v>166</v>
      </c>
      <c r="H34" s="70" t="s">
        <v>167</v>
      </c>
      <c r="I34" s="70"/>
      <c r="J34" s="25">
        <v>0</v>
      </c>
      <c r="K34" s="65">
        <v>0</v>
      </c>
      <c r="L34" s="71"/>
    </row>
    <row r="35" spans="1:12" s="72" customFormat="1" ht="12.75">
      <c r="A35" s="48">
        <v>45</v>
      </c>
      <c r="B35" s="48" t="s">
        <v>117</v>
      </c>
      <c r="C35" s="62" t="s">
        <v>122</v>
      </c>
      <c r="D35" s="63" t="s">
        <v>119</v>
      </c>
      <c r="E35" s="68"/>
      <c r="F35" s="68"/>
      <c r="G35" s="68" t="s">
        <v>168</v>
      </c>
      <c r="H35" s="70" t="s">
        <v>169</v>
      </c>
      <c r="I35" s="70"/>
      <c r="J35" s="25">
        <v>324000</v>
      </c>
      <c r="K35" s="65">
        <v>351540</v>
      </c>
      <c r="L35" s="71"/>
    </row>
    <row r="36" spans="1:12" s="72" customFormat="1" ht="12.75">
      <c r="A36" s="48">
        <v>45</v>
      </c>
      <c r="B36" s="48" t="s">
        <v>117</v>
      </c>
      <c r="C36" s="62" t="s">
        <v>122</v>
      </c>
      <c r="D36" s="63" t="s">
        <v>119</v>
      </c>
      <c r="E36" s="68"/>
      <c r="F36" s="68"/>
      <c r="G36" s="68" t="s">
        <v>170</v>
      </c>
      <c r="H36" s="70" t="s">
        <v>171</v>
      </c>
      <c r="I36" s="70"/>
      <c r="J36" s="25">
        <v>86400</v>
      </c>
      <c r="K36" s="65">
        <v>93744</v>
      </c>
      <c r="L36" s="71"/>
    </row>
    <row r="37" spans="1:12" s="72" customFormat="1" ht="12.75" hidden="1">
      <c r="A37" s="48">
        <v>45</v>
      </c>
      <c r="B37" s="48" t="s">
        <v>117</v>
      </c>
      <c r="C37" s="62" t="s">
        <v>122</v>
      </c>
      <c r="D37" s="63" t="s">
        <v>119</v>
      </c>
      <c r="E37" s="68"/>
      <c r="F37" s="68"/>
      <c r="G37" s="68" t="s">
        <v>172</v>
      </c>
      <c r="H37" s="70" t="s">
        <v>173</v>
      </c>
      <c r="I37" s="70"/>
      <c r="J37" s="25"/>
      <c r="K37" s="65"/>
      <c r="L37" s="71"/>
    </row>
    <row r="38" spans="1:12" s="72" customFormat="1" ht="12.75" hidden="1">
      <c r="A38" s="48">
        <v>45</v>
      </c>
      <c r="B38" s="48" t="s">
        <v>117</v>
      </c>
      <c r="C38" s="62" t="s">
        <v>122</v>
      </c>
      <c r="D38" s="63" t="s">
        <v>119</v>
      </c>
      <c r="E38" s="68"/>
      <c r="F38" s="68"/>
      <c r="G38" s="68" t="s">
        <v>174</v>
      </c>
      <c r="H38" s="70" t="s">
        <v>175</v>
      </c>
      <c r="I38" s="70"/>
      <c r="J38" s="25"/>
      <c r="K38" s="65"/>
      <c r="L38" s="71"/>
    </row>
    <row r="39" spans="1:12" s="72" customFormat="1" ht="12.75" hidden="1">
      <c r="A39" s="48">
        <v>45</v>
      </c>
      <c r="B39" s="48" t="s">
        <v>117</v>
      </c>
      <c r="C39" s="62" t="s">
        <v>122</v>
      </c>
      <c r="D39" s="63" t="s">
        <v>119</v>
      </c>
      <c r="E39" s="68"/>
      <c r="F39" s="68"/>
      <c r="G39" s="68" t="s">
        <v>176</v>
      </c>
      <c r="H39" s="70" t="s">
        <v>177</v>
      </c>
      <c r="I39" s="70"/>
      <c r="J39" s="25"/>
      <c r="K39" s="65"/>
      <c r="L39" s="71"/>
    </row>
    <row r="40" spans="1:12" s="72" customFormat="1" ht="12.75">
      <c r="A40" s="48">
        <v>45</v>
      </c>
      <c r="B40" s="48" t="s">
        <v>117</v>
      </c>
      <c r="C40" s="62" t="s">
        <v>122</v>
      </c>
      <c r="D40" s="63" t="s">
        <v>119</v>
      </c>
      <c r="E40" s="68"/>
      <c r="F40" s="68"/>
      <c r="G40" s="68" t="s">
        <v>178</v>
      </c>
      <c r="H40" s="70" t="s">
        <v>179</v>
      </c>
      <c r="I40" s="70"/>
      <c r="J40" s="25">
        <v>381089541</v>
      </c>
      <c r="K40" s="65">
        <v>395657852</v>
      </c>
      <c r="L40" s="71"/>
    </row>
    <row r="41" spans="1:12" s="72" customFormat="1" ht="12.75">
      <c r="A41" s="48">
        <v>45</v>
      </c>
      <c r="B41" s="48" t="s">
        <v>117</v>
      </c>
      <c r="C41" s="62" t="s">
        <v>122</v>
      </c>
      <c r="D41" s="63" t="s">
        <v>119</v>
      </c>
      <c r="E41" s="68"/>
      <c r="F41" s="68"/>
      <c r="G41" s="68" t="s">
        <v>180</v>
      </c>
      <c r="H41" s="70" t="s">
        <v>181</v>
      </c>
      <c r="I41" s="70"/>
      <c r="J41" s="25">
        <v>5500</v>
      </c>
      <c r="K41" s="65">
        <v>5900</v>
      </c>
      <c r="L41" s="71"/>
    </row>
    <row r="42" spans="1:12" s="72" customFormat="1" ht="12.75">
      <c r="A42" s="48">
        <v>45</v>
      </c>
      <c r="B42" s="48" t="s">
        <v>117</v>
      </c>
      <c r="C42" s="62" t="s">
        <v>122</v>
      </c>
      <c r="D42" s="63" t="s">
        <v>119</v>
      </c>
      <c r="E42" s="68"/>
      <c r="F42" s="68"/>
      <c r="G42" s="68" t="s">
        <v>182</v>
      </c>
      <c r="H42" s="70" t="s">
        <v>183</v>
      </c>
      <c r="I42" s="70"/>
      <c r="J42" s="25">
        <v>6000</v>
      </c>
      <c r="K42" s="65">
        <v>6300</v>
      </c>
      <c r="L42" s="71"/>
    </row>
    <row r="43" spans="1:12" ht="12.75">
      <c r="A43" s="48">
        <v>45</v>
      </c>
      <c r="B43" s="48" t="s">
        <v>117</v>
      </c>
      <c r="C43" s="62" t="s">
        <v>122</v>
      </c>
      <c r="D43" s="63" t="s">
        <v>119</v>
      </c>
      <c r="E43" s="63" t="s">
        <v>184</v>
      </c>
      <c r="F43" s="63"/>
      <c r="G43" s="63"/>
      <c r="H43" s="48" t="s">
        <v>185</v>
      </c>
      <c r="I43" s="48"/>
      <c r="J43" s="65">
        <f>J44+J47</f>
        <v>3068340</v>
      </c>
      <c r="K43" s="65">
        <f>K44+K47</f>
        <v>3267929</v>
      </c>
      <c r="L43" s="66"/>
    </row>
    <row r="44" spans="1:12" ht="12.75">
      <c r="A44" s="48">
        <v>45</v>
      </c>
      <c r="B44" s="48" t="s">
        <v>117</v>
      </c>
      <c r="C44" s="62" t="s">
        <v>122</v>
      </c>
      <c r="D44" s="63" t="s">
        <v>119</v>
      </c>
      <c r="E44" s="63"/>
      <c r="F44" s="63" t="s">
        <v>186</v>
      </c>
      <c r="G44" s="63"/>
      <c r="H44" s="48" t="s">
        <v>61</v>
      </c>
      <c r="I44" s="48"/>
      <c r="J44" s="65">
        <f>SUM(J45:J46)</f>
        <v>3026000</v>
      </c>
      <c r="K44" s="65">
        <f>SUM(K45:K46)</f>
        <v>3222000</v>
      </c>
      <c r="L44" s="66"/>
    </row>
    <row r="45" spans="1:12" s="72" customFormat="1" ht="12.75">
      <c r="A45" s="48">
        <v>45</v>
      </c>
      <c r="B45" s="48" t="s">
        <v>117</v>
      </c>
      <c r="C45" s="62" t="s">
        <v>122</v>
      </c>
      <c r="D45" s="68"/>
      <c r="E45" s="68"/>
      <c r="F45" s="68" t="s">
        <v>186</v>
      </c>
      <c r="G45" s="68" t="s">
        <v>51</v>
      </c>
      <c r="H45" s="70" t="s">
        <v>187</v>
      </c>
      <c r="I45" s="70"/>
      <c r="J45" s="25">
        <v>1324000</v>
      </c>
      <c r="K45" s="65">
        <v>1410000</v>
      </c>
      <c r="L45" s="71"/>
    </row>
    <row r="46" spans="1:12" s="72" customFormat="1" ht="12.75">
      <c r="A46" s="70">
        <v>45</v>
      </c>
      <c r="B46" s="70" t="s">
        <v>117</v>
      </c>
      <c r="C46" s="73" t="s">
        <v>122</v>
      </c>
      <c r="D46" s="68" t="s">
        <v>119</v>
      </c>
      <c r="E46" s="68"/>
      <c r="F46" s="68" t="s">
        <v>186</v>
      </c>
      <c r="G46" s="68" t="s">
        <v>188</v>
      </c>
      <c r="H46" s="70" t="s">
        <v>189</v>
      </c>
      <c r="I46" s="70"/>
      <c r="J46" s="25">
        <v>1702000</v>
      </c>
      <c r="K46" s="65">
        <v>1812000</v>
      </c>
      <c r="L46" s="71"/>
    </row>
    <row r="47" spans="1:12" ht="12.75">
      <c r="A47" s="70">
        <v>45</v>
      </c>
      <c r="B47" s="48" t="s">
        <v>117</v>
      </c>
      <c r="C47" s="73" t="s">
        <v>122</v>
      </c>
      <c r="D47" s="63" t="s">
        <v>119</v>
      </c>
      <c r="E47" s="63"/>
      <c r="F47" s="63" t="s">
        <v>190</v>
      </c>
      <c r="G47" s="63"/>
      <c r="H47" s="48" t="s">
        <v>191</v>
      </c>
      <c r="I47" s="48"/>
      <c r="J47" s="65">
        <v>42340</v>
      </c>
      <c r="K47" s="65">
        <v>45929</v>
      </c>
      <c r="L47" s="66"/>
    </row>
    <row r="48" spans="1:12" ht="12.75">
      <c r="A48" s="48">
        <v>45</v>
      </c>
      <c r="B48" s="48" t="s">
        <v>117</v>
      </c>
      <c r="C48" s="62" t="s">
        <v>122</v>
      </c>
      <c r="D48" s="63" t="s">
        <v>119</v>
      </c>
      <c r="E48" s="74" t="s">
        <v>192</v>
      </c>
      <c r="F48" s="74"/>
      <c r="G48" s="74"/>
      <c r="H48" s="75" t="s">
        <v>193</v>
      </c>
      <c r="I48" s="75"/>
      <c r="J48" s="65">
        <v>0</v>
      </c>
      <c r="K48" s="65">
        <f>J48/30.126</f>
        <v>0</v>
      </c>
      <c r="L48" s="76"/>
    </row>
    <row r="49" spans="1:12" ht="15">
      <c r="A49" s="12">
        <v>45</v>
      </c>
      <c r="B49" s="12" t="s">
        <v>117</v>
      </c>
      <c r="C49" s="52" t="s">
        <v>122</v>
      </c>
      <c r="D49" s="53" t="s">
        <v>119</v>
      </c>
      <c r="E49" s="53" t="s">
        <v>194</v>
      </c>
      <c r="F49" s="53"/>
      <c r="G49" s="53"/>
      <c r="H49" s="51" t="s">
        <v>195</v>
      </c>
      <c r="I49" s="51"/>
      <c r="J49" s="14">
        <f>J50</f>
        <v>442000</v>
      </c>
      <c r="K49" s="14">
        <f>K50</f>
        <v>259500</v>
      </c>
      <c r="L49" s="15"/>
    </row>
    <row r="50" spans="1:12" ht="12.75">
      <c r="A50" s="48">
        <v>45</v>
      </c>
      <c r="B50" s="48" t="s">
        <v>117</v>
      </c>
      <c r="C50" s="62" t="s">
        <v>122</v>
      </c>
      <c r="D50" s="63" t="s">
        <v>119</v>
      </c>
      <c r="E50" s="63" t="s">
        <v>196</v>
      </c>
      <c r="F50" s="63"/>
      <c r="G50" s="63"/>
      <c r="H50" s="48" t="s">
        <v>197</v>
      </c>
      <c r="I50" s="48"/>
      <c r="J50" s="65">
        <f>SUM(J51:J69)</f>
        <v>442000</v>
      </c>
      <c r="K50" s="65">
        <f>SUM(K51:K69)</f>
        <v>259500</v>
      </c>
      <c r="L50" s="66"/>
    </row>
    <row r="51" spans="1:12" ht="12.75">
      <c r="A51" s="48">
        <v>45</v>
      </c>
      <c r="B51" s="48" t="s">
        <v>117</v>
      </c>
      <c r="C51" s="62" t="s">
        <v>122</v>
      </c>
      <c r="D51" s="63" t="s">
        <v>119</v>
      </c>
      <c r="E51" s="77"/>
      <c r="F51" s="77" t="s">
        <v>198</v>
      </c>
      <c r="G51" s="77"/>
      <c r="H51" s="78" t="s">
        <v>199</v>
      </c>
      <c r="I51" s="78"/>
      <c r="J51" s="65">
        <v>0</v>
      </c>
      <c r="K51" s="65">
        <v>0</v>
      </c>
      <c r="L51" s="66"/>
    </row>
    <row r="52" spans="1:12" s="72" customFormat="1" ht="12.75" hidden="1">
      <c r="A52" s="70">
        <v>45</v>
      </c>
      <c r="B52" s="70" t="s">
        <v>117</v>
      </c>
      <c r="C52" s="73" t="s">
        <v>122</v>
      </c>
      <c r="D52" s="68" t="s">
        <v>119</v>
      </c>
      <c r="E52" s="79"/>
      <c r="F52" s="79"/>
      <c r="G52" s="79" t="s">
        <v>200</v>
      </c>
      <c r="H52" s="80" t="s">
        <v>201</v>
      </c>
      <c r="I52" s="80"/>
      <c r="J52" s="65"/>
      <c r="K52" s="65"/>
      <c r="L52" s="71"/>
    </row>
    <row r="53" spans="1:12" s="72" customFormat="1" ht="12.75" hidden="1">
      <c r="A53" s="70">
        <v>45</v>
      </c>
      <c r="B53" s="70" t="s">
        <v>117</v>
      </c>
      <c r="C53" s="73" t="s">
        <v>122</v>
      </c>
      <c r="D53" s="68" t="s">
        <v>119</v>
      </c>
      <c r="E53" s="79"/>
      <c r="F53" s="79"/>
      <c r="G53" s="79" t="s">
        <v>202</v>
      </c>
      <c r="H53" s="80" t="s">
        <v>203</v>
      </c>
      <c r="I53" s="80"/>
      <c r="J53" s="65"/>
      <c r="K53" s="65"/>
      <c r="L53" s="71"/>
    </row>
    <row r="54" spans="1:12" s="72" customFormat="1" ht="12.75" hidden="1">
      <c r="A54" s="70">
        <v>45</v>
      </c>
      <c r="B54" s="70" t="s">
        <v>117</v>
      </c>
      <c r="C54" s="73" t="s">
        <v>122</v>
      </c>
      <c r="D54" s="68" t="s">
        <v>119</v>
      </c>
      <c r="E54" s="79"/>
      <c r="F54" s="79"/>
      <c r="G54" s="79" t="s">
        <v>204</v>
      </c>
      <c r="H54" s="80" t="s">
        <v>205</v>
      </c>
      <c r="I54" s="80"/>
      <c r="J54" s="65"/>
      <c r="K54" s="65"/>
      <c r="L54" s="71"/>
    </row>
    <row r="55" spans="1:12" ht="12.75">
      <c r="A55" s="48">
        <v>45</v>
      </c>
      <c r="B55" s="48" t="s">
        <v>117</v>
      </c>
      <c r="C55" s="62" t="s">
        <v>122</v>
      </c>
      <c r="D55" s="63" t="s">
        <v>119</v>
      </c>
      <c r="E55" s="63"/>
      <c r="F55" s="63" t="s">
        <v>206</v>
      </c>
      <c r="G55" s="63"/>
      <c r="H55" s="48" t="s">
        <v>207</v>
      </c>
      <c r="I55" s="48"/>
      <c r="J55" s="65">
        <v>0</v>
      </c>
      <c r="K55" s="65">
        <v>0</v>
      </c>
      <c r="L55" s="66"/>
    </row>
    <row r="56" spans="1:12" s="72" customFormat="1" ht="12.75" hidden="1">
      <c r="A56" s="70">
        <v>45</v>
      </c>
      <c r="B56" s="70" t="s">
        <v>117</v>
      </c>
      <c r="C56" s="73" t="s">
        <v>122</v>
      </c>
      <c r="D56" s="68" t="s">
        <v>119</v>
      </c>
      <c r="E56" s="79"/>
      <c r="F56" s="79"/>
      <c r="G56" s="79" t="s">
        <v>208</v>
      </c>
      <c r="H56" s="80" t="s">
        <v>209</v>
      </c>
      <c r="I56" s="80"/>
      <c r="J56" s="65"/>
      <c r="K56" s="65"/>
      <c r="L56" s="71"/>
    </row>
    <row r="57" spans="1:12" ht="12.75">
      <c r="A57" s="48">
        <v>45</v>
      </c>
      <c r="B57" s="48" t="s">
        <v>117</v>
      </c>
      <c r="C57" s="62" t="s">
        <v>122</v>
      </c>
      <c r="D57" s="63" t="s">
        <v>119</v>
      </c>
      <c r="E57" s="77"/>
      <c r="F57" s="77" t="s">
        <v>210</v>
      </c>
      <c r="G57" s="77"/>
      <c r="H57" s="78" t="s">
        <v>211</v>
      </c>
      <c r="I57" s="78"/>
      <c r="J57" s="65">
        <v>342000</v>
      </c>
      <c r="K57" s="65">
        <v>179500</v>
      </c>
      <c r="L57" s="66"/>
    </row>
    <row r="58" spans="1:12" s="72" customFormat="1" ht="12.75" hidden="1">
      <c r="A58" s="70">
        <v>45</v>
      </c>
      <c r="B58" s="70" t="s">
        <v>117</v>
      </c>
      <c r="C58" s="73" t="s">
        <v>122</v>
      </c>
      <c r="D58" s="68" t="s">
        <v>119</v>
      </c>
      <c r="E58" s="79"/>
      <c r="F58" s="79"/>
      <c r="G58" s="79" t="s">
        <v>212</v>
      </c>
      <c r="H58" s="80" t="s">
        <v>213</v>
      </c>
      <c r="I58" s="80"/>
      <c r="J58" s="65"/>
      <c r="K58" s="65"/>
      <c r="L58" s="71"/>
    </row>
    <row r="59" spans="1:12" s="72" customFormat="1" ht="12.75" hidden="1">
      <c r="A59" s="70">
        <v>45</v>
      </c>
      <c r="B59" s="70" t="s">
        <v>117</v>
      </c>
      <c r="C59" s="73" t="s">
        <v>122</v>
      </c>
      <c r="D59" s="68" t="s">
        <v>119</v>
      </c>
      <c r="E59" s="79"/>
      <c r="F59" s="79"/>
      <c r="G59" s="79" t="s">
        <v>214</v>
      </c>
      <c r="H59" s="80" t="s">
        <v>215</v>
      </c>
      <c r="I59" s="80"/>
      <c r="J59" s="65"/>
      <c r="K59" s="65"/>
      <c r="L59" s="71"/>
    </row>
    <row r="60" spans="1:12" s="72" customFormat="1" ht="12.75" hidden="1">
      <c r="A60" s="70">
        <v>45</v>
      </c>
      <c r="B60" s="70" t="s">
        <v>117</v>
      </c>
      <c r="C60" s="73" t="s">
        <v>122</v>
      </c>
      <c r="D60" s="68" t="s">
        <v>119</v>
      </c>
      <c r="E60" s="79"/>
      <c r="F60" s="79"/>
      <c r="G60" s="79" t="s">
        <v>216</v>
      </c>
      <c r="H60" s="80" t="s">
        <v>217</v>
      </c>
      <c r="I60" s="80"/>
      <c r="J60" s="65"/>
      <c r="K60" s="65"/>
      <c r="L60" s="71"/>
    </row>
    <row r="61" spans="1:12" s="72" customFormat="1" ht="12.75" hidden="1">
      <c r="A61" s="70">
        <v>45</v>
      </c>
      <c r="B61" s="70" t="s">
        <v>117</v>
      </c>
      <c r="C61" s="73" t="s">
        <v>122</v>
      </c>
      <c r="D61" s="68" t="s">
        <v>119</v>
      </c>
      <c r="E61" s="79"/>
      <c r="F61" s="79"/>
      <c r="G61" s="79" t="s">
        <v>218</v>
      </c>
      <c r="H61" s="80" t="s">
        <v>219</v>
      </c>
      <c r="I61" s="80"/>
      <c r="J61" s="65"/>
      <c r="K61" s="65"/>
      <c r="L61" s="71"/>
    </row>
    <row r="62" spans="1:12" ht="12.75">
      <c r="A62" s="48">
        <v>45</v>
      </c>
      <c r="B62" s="48" t="s">
        <v>117</v>
      </c>
      <c r="C62" s="62" t="s">
        <v>122</v>
      </c>
      <c r="D62" s="63" t="s">
        <v>119</v>
      </c>
      <c r="E62" s="77"/>
      <c r="F62" s="77" t="s">
        <v>220</v>
      </c>
      <c r="G62" s="77"/>
      <c r="H62" s="78" t="s">
        <v>221</v>
      </c>
      <c r="I62" s="78"/>
      <c r="J62" s="65">
        <v>0</v>
      </c>
      <c r="K62" s="65">
        <v>0</v>
      </c>
      <c r="L62" s="66"/>
    </row>
    <row r="63" spans="1:12" s="72" customFormat="1" ht="12.75" hidden="1">
      <c r="A63" s="70">
        <v>45</v>
      </c>
      <c r="B63" s="70" t="s">
        <v>117</v>
      </c>
      <c r="C63" s="73" t="s">
        <v>122</v>
      </c>
      <c r="D63" s="68" t="s">
        <v>119</v>
      </c>
      <c r="E63" s="79"/>
      <c r="F63" s="79"/>
      <c r="G63" s="79" t="s">
        <v>222</v>
      </c>
      <c r="H63" s="80" t="s">
        <v>223</v>
      </c>
      <c r="I63" s="80"/>
      <c r="J63" s="65"/>
      <c r="K63" s="65"/>
      <c r="L63" s="71"/>
    </row>
    <row r="64" spans="1:12" ht="12.75">
      <c r="A64" s="48">
        <v>45</v>
      </c>
      <c r="B64" s="48" t="s">
        <v>117</v>
      </c>
      <c r="C64" s="62" t="s">
        <v>122</v>
      </c>
      <c r="D64" s="63" t="s">
        <v>119</v>
      </c>
      <c r="E64" s="77"/>
      <c r="F64" s="77" t="s">
        <v>224</v>
      </c>
      <c r="G64" s="77"/>
      <c r="H64" s="78" t="s">
        <v>225</v>
      </c>
      <c r="I64" s="78"/>
      <c r="J64" s="65">
        <v>0</v>
      </c>
      <c r="K64" s="65">
        <v>0</v>
      </c>
      <c r="L64" s="66"/>
    </row>
    <row r="65" spans="1:12" ht="12.75">
      <c r="A65" s="48">
        <v>45</v>
      </c>
      <c r="B65" s="48" t="s">
        <v>117</v>
      </c>
      <c r="C65" s="62" t="s">
        <v>122</v>
      </c>
      <c r="D65" s="63" t="s">
        <v>119</v>
      </c>
      <c r="E65" s="77"/>
      <c r="F65" s="77" t="s">
        <v>226</v>
      </c>
      <c r="G65" s="77"/>
      <c r="H65" s="78" t="s">
        <v>227</v>
      </c>
      <c r="I65" s="78"/>
      <c r="J65" s="65">
        <v>100000</v>
      </c>
      <c r="K65" s="65">
        <v>80000</v>
      </c>
      <c r="L65" s="66"/>
    </row>
    <row r="66" spans="1:12" s="72" customFormat="1" ht="12.75" hidden="1">
      <c r="A66" s="70">
        <v>45</v>
      </c>
      <c r="B66" s="70" t="s">
        <v>117</v>
      </c>
      <c r="C66" s="73" t="s">
        <v>122</v>
      </c>
      <c r="D66" s="68" t="s">
        <v>119</v>
      </c>
      <c r="E66" s="79"/>
      <c r="F66" s="79"/>
      <c r="G66" s="79" t="s">
        <v>9</v>
      </c>
      <c r="H66" s="80" t="s">
        <v>228</v>
      </c>
      <c r="I66" s="80"/>
      <c r="J66" s="65"/>
      <c r="K66" s="65"/>
      <c r="L66" s="71"/>
    </row>
    <row r="67" spans="1:12" s="72" customFormat="1" ht="12.75" hidden="1">
      <c r="A67" s="70">
        <v>45</v>
      </c>
      <c r="B67" s="70" t="s">
        <v>117</v>
      </c>
      <c r="C67" s="73" t="s">
        <v>122</v>
      </c>
      <c r="D67" s="68" t="s">
        <v>119</v>
      </c>
      <c r="E67" s="79"/>
      <c r="F67" s="79"/>
      <c r="G67" s="79" t="s">
        <v>11</v>
      </c>
      <c r="H67" s="80" t="s">
        <v>229</v>
      </c>
      <c r="I67" s="80"/>
      <c r="J67" s="65"/>
      <c r="K67" s="65"/>
      <c r="L67" s="71"/>
    </row>
    <row r="68" spans="1:12" s="72" customFormat="1" ht="12.75" hidden="1">
      <c r="A68" s="70">
        <v>45</v>
      </c>
      <c r="B68" s="70" t="s">
        <v>117</v>
      </c>
      <c r="C68" s="73" t="s">
        <v>122</v>
      </c>
      <c r="D68" s="68" t="s">
        <v>119</v>
      </c>
      <c r="E68" s="79"/>
      <c r="F68" s="79"/>
      <c r="G68" s="79" t="s">
        <v>32</v>
      </c>
      <c r="H68" s="80" t="s">
        <v>230</v>
      </c>
      <c r="I68" s="80"/>
      <c r="J68" s="65"/>
      <c r="K68" s="65"/>
      <c r="L68" s="71"/>
    </row>
    <row r="69" spans="1:12" ht="12.75">
      <c r="A69" s="48">
        <v>45</v>
      </c>
      <c r="B69" s="48" t="s">
        <v>117</v>
      </c>
      <c r="C69" s="62" t="s">
        <v>122</v>
      </c>
      <c r="D69" s="63" t="s">
        <v>119</v>
      </c>
      <c r="E69" s="77"/>
      <c r="F69" s="77" t="s">
        <v>231</v>
      </c>
      <c r="G69" s="77"/>
      <c r="H69" s="78" t="s">
        <v>232</v>
      </c>
      <c r="I69" s="78"/>
      <c r="J69" s="65">
        <v>0</v>
      </c>
      <c r="K69" s="65">
        <v>0</v>
      </c>
      <c r="L69" s="66"/>
    </row>
    <row r="70" spans="1:12" s="72" customFormat="1" ht="12.75" hidden="1">
      <c r="A70" s="48">
        <v>45</v>
      </c>
      <c r="B70" s="48" t="s">
        <v>117</v>
      </c>
      <c r="C70" s="73" t="s">
        <v>122</v>
      </c>
      <c r="D70" s="63" t="s">
        <v>119</v>
      </c>
      <c r="E70" s="79"/>
      <c r="F70" s="79"/>
      <c r="G70" s="79" t="s">
        <v>233</v>
      </c>
      <c r="H70" s="80" t="s">
        <v>215</v>
      </c>
      <c r="I70" s="80"/>
      <c r="J70" s="25"/>
      <c r="K70" s="65">
        <f aca="true" t="shared" si="0" ref="K70:K96">J70/30.126</f>
        <v>0</v>
      </c>
      <c r="L70" s="71"/>
    </row>
    <row r="71" spans="1:12" s="72" customFormat="1" ht="12.75" hidden="1">
      <c r="A71" s="48">
        <v>45</v>
      </c>
      <c r="B71" s="48" t="s">
        <v>117</v>
      </c>
      <c r="C71" s="73" t="s">
        <v>122</v>
      </c>
      <c r="D71" s="63" t="s">
        <v>119</v>
      </c>
      <c r="E71" s="79"/>
      <c r="F71" s="79"/>
      <c r="G71" s="79" t="s">
        <v>234</v>
      </c>
      <c r="H71" s="80" t="s">
        <v>217</v>
      </c>
      <c r="I71" s="80"/>
      <c r="J71" s="25"/>
      <c r="K71" s="65">
        <f t="shared" si="0"/>
        <v>0</v>
      </c>
      <c r="L71" s="71"/>
    </row>
    <row r="72" spans="1:12" s="72" customFormat="1" ht="12.75" hidden="1">
      <c r="A72" s="48">
        <v>45</v>
      </c>
      <c r="B72" s="48" t="s">
        <v>117</v>
      </c>
      <c r="C72" s="62" t="s">
        <v>122</v>
      </c>
      <c r="D72" s="63" t="s">
        <v>119</v>
      </c>
      <c r="E72" s="79"/>
      <c r="F72" s="79"/>
      <c r="G72" s="79" t="s">
        <v>235</v>
      </c>
      <c r="H72" s="80" t="s">
        <v>219</v>
      </c>
      <c r="I72" s="80"/>
      <c r="J72" s="25"/>
      <c r="K72" s="65">
        <f t="shared" si="0"/>
        <v>0</v>
      </c>
      <c r="L72" s="71"/>
    </row>
    <row r="73" spans="1:12" s="72" customFormat="1" ht="12.75" hidden="1">
      <c r="A73" s="48">
        <v>45</v>
      </c>
      <c r="B73" s="48" t="s">
        <v>117</v>
      </c>
      <c r="C73" s="73" t="s">
        <v>122</v>
      </c>
      <c r="D73" s="63" t="s">
        <v>119</v>
      </c>
      <c r="E73" s="79"/>
      <c r="F73" s="79"/>
      <c r="G73" s="79" t="s">
        <v>236</v>
      </c>
      <c r="H73" s="80" t="s">
        <v>237</v>
      </c>
      <c r="I73" s="80"/>
      <c r="J73" s="25"/>
      <c r="K73" s="65">
        <f t="shared" si="0"/>
        <v>0</v>
      </c>
      <c r="L73" s="71"/>
    </row>
    <row r="74" spans="1:12" ht="12.75" hidden="1">
      <c r="A74" s="48">
        <v>45</v>
      </c>
      <c r="B74" s="48" t="s">
        <v>117</v>
      </c>
      <c r="C74" s="62" t="s">
        <v>122</v>
      </c>
      <c r="D74" s="63" t="s">
        <v>119</v>
      </c>
      <c r="E74" s="77" t="s">
        <v>238</v>
      </c>
      <c r="F74" s="77"/>
      <c r="G74" s="77"/>
      <c r="H74" s="78" t="s">
        <v>239</v>
      </c>
      <c r="I74" s="78"/>
      <c r="J74" s="65">
        <v>0</v>
      </c>
      <c r="K74" s="65">
        <f t="shared" si="0"/>
        <v>0</v>
      </c>
      <c r="L74" s="66"/>
    </row>
    <row r="75" spans="1:12" ht="12.75" hidden="1">
      <c r="A75" s="48">
        <v>45</v>
      </c>
      <c r="B75" s="48" t="s">
        <v>117</v>
      </c>
      <c r="C75" s="62" t="s">
        <v>122</v>
      </c>
      <c r="D75" s="63" t="s">
        <v>119</v>
      </c>
      <c r="E75" s="77"/>
      <c r="F75" s="81" t="s">
        <v>240</v>
      </c>
      <c r="G75" s="81"/>
      <c r="H75" s="82" t="s">
        <v>61</v>
      </c>
      <c r="I75" s="82"/>
      <c r="J75" s="65">
        <v>0</v>
      </c>
      <c r="K75" s="65">
        <f t="shared" si="0"/>
        <v>0</v>
      </c>
      <c r="L75" s="83"/>
    </row>
    <row r="76" spans="1:12" s="72" customFormat="1" ht="12.75" hidden="1">
      <c r="A76" s="70">
        <v>45</v>
      </c>
      <c r="B76" s="70" t="s">
        <v>117</v>
      </c>
      <c r="C76" s="73" t="s">
        <v>122</v>
      </c>
      <c r="D76" s="63" t="s">
        <v>119</v>
      </c>
      <c r="E76" s="79"/>
      <c r="F76" s="84"/>
      <c r="G76" s="84" t="s">
        <v>241</v>
      </c>
      <c r="H76" s="85" t="s">
        <v>242</v>
      </c>
      <c r="I76" s="85"/>
      <c r="J76" s="86"/>
      <c r="K76" s="65">
        <f t="shared" si="0"/>
        <v>0</v>
      </c>
      <c r="L76" s="87"/>
    </row>
    <row r="77" spans="1:12" s="72" customFormat="1" ht="12.75" hidden="1">
      <c r="A77" s="70">
        <v>45</v>
      </c>
      <c r="B77" s="70" t="s">
        <v>117</v>
      </c>
      <c r="C77" s="73" t="s">
        <v>122</v>
      </c>
      <c r="D77" s="63" t="s">
        <v>119</v>
      </c>
      <c r="E77" s="79"/>
      <c r="F77" s="84"/>
      <c r="G77" s="84" t="s">
        <v>243</v>
      </c>
      <c r="H77" s="85" t="s">
        <v>244</v>
      </c>
      <c r="I77" s="85"/>
      <c r="J77" s="86"/>
      <c r="K77" s="65">
        <f t="shared" si="0"/>
        <v>0</v>
      </c>
      <c r="L77" s="87"/>
    </row>
    <row r="78" spans="1:12" s="72" customFormat="1" ht="12.75" hidden="1">
      <c r="A78" s="70">
        <v>45</v>
      </c>
      <c r="B78" s="70" t="s">
        <v>117</v>
      </c>
      <c r="C78" s="73" t="s">
        <v>122</v>
      </c>
      <c r="D78" s="63" t="s">
        <v>119</v>
      </c>
      <c r="E78" s="79"/>
      <c r="F78" s="84"/>
      <c r="G78" s="84" t="s">
        <v>245</v>
      </c>
      <c r="H78" s="85" t="s">
        <v>246</v>
      </c>
      <c r="I78" s="85"/>
      <c r="J78" s="86"/>
      <c r="K78" s="65">
        <f t="shared" si="0"/>
        <v>0</v>
      </c>
      <c r="L78" s="87"/>
    </row>
    <row r="79" spans="1:12" s="72" customFormat="1" ht="12.75" hidden="1">
      <c r="A79" s="70">
        <v>45</v>
      </c>
      <c r="B79" s="70" t="s">
        <v>117</v>
      </c>
      <c r="C79" s="73" t="s">
        <v>122</v>
      </c>
      <c r="D79" s="63" t="s">
        <v>119</v>
      </c>
      <c r="E79" s="79"/>
      <c r="F79" s="84"/>
      <c r="G79" s="84" t="s">
        <v>247</v>
      </c>
      <c r="H79" s="85" t="s">
        <v>248</v>
      </c>
      <c r="I79" s="85"/>
      <c r="J79" s="86"/>
      <c r="K79" s="65">
        <f t="shared" si="0"/>
        <v>0</v>
      </c>
      <c r="L79" s="87"/>
    </row>
    <row r="80" spans="1:12" s="72" customFormat="1" ht="12.75" hidden="1">
      <c r="A80" s="70">
        <v>45</v>
      </c>
      <c r="B80" s="70" t="s">
        <v>117</v>
      </c>
      <c r="C80" s="73" t="s">
        <v>122</v>
      </c>
      <c r="D80" s="63" t="s">
        <v>119</v>
      </c>
      <c r="E80" s="79"/>
      <c r="F80" s="84"/>
      <c r="G80" s="84" t="s">
        <v>249</v>
      </c>
      <c r="H80" s="85" t="s">
        <v>250</v>
      </c>
      <c r="I80" s="85"/>
      <c r="J80" s="86"/>
      <c r="K80" s="65">
        <f t="shared" si="0"/>
        <v>0</v>
      </c>
      <c r="L80" s="87"/>
    </row>
    <row r="81" spans="1:12" s="72" customFormat="1" ht="12.75" hidden="1">
      <c r="A81" s="70">
        <v>45</v>
      </c>
      <c r="B81" s="70" t="s">
        <v>117</v>
      </c>
      <c r="C81" s="73" t="s">
        <v>122</v>
      </c>
      <c r="D81" s="63" t="s">
        <v>119</v>
      </c>
      <c r="E81" s="79"/>
      <c r="F81" s="84"/>
      <c r="G81" s="84" t="s">
        <v>251</v>
      </c>
      <c r="H81" s="85" t="s">
        <v>252</v>
      </c>
      <c r="I81" s="85"/>
      <c r="J81" s="86"/>
      <c r="K81" s="65">
        <f t="shared" si="0"/>
        <v>0</v>
      </c>
      <c r="L81" s="87"/>
    </row>
    <row r="82" spans="1:12" s="72" customFormat="1" ht="12.75" hidden="1">
      <c r="A82" s="70">
        <v>45</v>
      </c>
      <c r="B82" s="70" t="s">
        <v>117</v>
      </c>
      <c r="C82" s="73" t="s">
        <v>122</v>
      </c>
      <c r="D82" s="63" t="s">
        <v>119</v>
      </c>
      <c r="E82" s="79"/>
      <c r="F82" s="84"/>
      <c r="G82" s="84" t="s">
        <v>253</v>
      </c>
      <c r="H82" s="85" t="s">
        <v>254</v>
      </c>
      <c r="I82" s="85"/>
      <c r="J82" s="86"/>
      <c r="K82" s="65">
        <f t="shared" si="0"/>
        <v>0</v>
      </c>
      <c r="L82" s="87"/>
    </row>
    <row r="83" spans="1:12" ht="12.75" hidden="1">
      <c r="A83" s="48">
        <v>45</v>
      </c>
      <c r="B83" s="48" t="s">
        <v>117</v>
      </c>
      <c r="C83" s="62" t="s">
        <v>122</v>
      </c>
      <c r="D83" s="63" t="s">
        <v>119</v>
      </c>
      <c r="E83" s="77"/>
      <c r="F83" s="81" t="s">
        <v>255</v>
      </c>
      <c r="G83" s="81"/>
      <c r="H83" s="82" t="s">
        <v>191</v>
      </c>
      <c r="I83" s="82"/>
      <c r="J83" s="88"/>
      <c r="K83" s="65">
        <f t="shared" si="0"/>
        <v>0</v>
      </c>
      <c r="L83" s="83"/>
    </row>
    <row r="84" spans="1:12" ht="12.75" hidden="1">
      <c r="A84" s="48">
        <v>45</v>
      </c>
      <c r="B84" s="48" t="s">
        <v>117</v>
      </c>
      <c r="C84" s="62" t="s">
        <v>122</v>
      </c>
      <c r="D84" s="63" t="s">
        <v>119</v>
      </c>
      <c r="E84" s="77"/>
      <c r="F84" s="81" t="s">
        <v>256</v>
      </c>
      <c r="G84" s="81"/>
      <c r="H84" s="82" t="s">
        <v>257</v>
      </c>
      <c r="I84" s="82"/>
      <c r="J84" s="65">
        <v>0</v>
      </c>
      <c r="K84" s="65">
        <f t="shared" si="0"/>
        <v>0</v>
      </c>
      <c r="L84" s="83"/>
    </row>
    <row r="85" spans="1:12" s="72" customFormat="1" ht="12.75" hidden="1">
      <c r="A85" s="70">
        <v>45</v>
      </c>
      <c r="B85" s="70" t="s">
        <v>117</v>
      </c>
      <c r="C85" s="73" t="s">
        <v>122</v>
      </c>
      <c r="D85" s="63" t="s">
        <v>119</v>
      </c>
      <c r="E85" s="79"/>
      <c r="F85" s="84"/>
      <c r="G85" s="84" t="s">
        <v>258</v>
      </c>
      <c r="H85" s="70" t="s">
        <v>259</v>
      </c>
      <c r="I85" s="85"/>
      <c r="J85" s="86"/>
      <c r="K85" s="65">
        <f t="shared" si="0"/>
        <v>0</v>
      </c>
      <c r="L85" s="87"/>
    </row>
    <row r="86" spans="1:12" ht="12.75">
      <c r="A86" s="51">
        <v>45</v>
      </c>
      <c r="B86" s="51" t="s">
        <v>117</v>
      </c>
      <c r="C86" s="89" t="s">
        <v>85</v>
      </c>
      <c r="D86" s="63" t="s">
        <v>119</v>
      </c>
      <c r="E86" s="53"/>
      <c r="F86" s="54"/>
      <c r="G86" s="54"/>
      <c r="H86" s="90" t="s">
        <v>86</v>
      </c>
      <c r="I86" s="90"/>
      <c r="J86" s="91">
        <v>0</v>
      </c>
      <c r="K86" s="65">
        <f t="shared" si="0"/>
        <v>0</v>
      </c>
      <c r="L86" s="92"/>
    </row>
    <row r="87" spans="1:12" ht="12.75">
      <c r="A87" s="48">
        <v>45</v>
      </c>
      <c r="B87" s="48" t="s">
        <v>117</v>
      </c>
      <c r="C87" s="93" t="s">
        <v>260</v>
      </c>
      <c r="D87" s="63" t="s">
        <v>119</v>
      </c>
      <c r="E87" s="94"/>
      <c r="F87" s="94"/>
      <c r="G87" s="94"/>
      <c r="H87" s="95" t="s">
        <v>261</v>
      </c>
      <c r="I87" s="95"/>
      <c r="J87" s="65">
        <v>0</v>
      </c>
      <c r="K87" s="65">
        <f t="shared" si="0"/>
        <v>0</v>
      </c>
      <c r="L87" s="66"/>
    </row>
    <row r="88" spans="1:12" ht="15">
      <c r="A88" s="12">
        <v>45</v>
      </c>
      <c r="B88" s="12" t="s">
        <v>117</v>
      </c>
      <c r="C88" s="52" t="s">
        <v>122</v>
      </c>
      <c r="D88" s="53" t="s">
        <v>119</v>
      </c>
      <c r="E88" s="96" t="s">
        <v>262</v>
      </c>
      <c r="F88" s="96"/>
      <c r="G88" s="96"/>
      <c r="H88" s="97" t="s">
        <v>263</v>
      </c>
      <c r="I88" s="97"/>
      <c r="J88" s="14">
        <v>0</v>
      </c>
      <c r="K88" s="65">
        <f t="shared" si="0"/>
        <v>0</v>
      </c>
      <c r="L88" s="15"/>
    </row>
    <row r="89" spans="1:12" ht="12.75">
      <c r="A89" s="48">
        <v>45</v>
      </c>
      <c r="B89" s="48" t="s">
        <v>117</v>
      </c>
      <c r="C89" s="62" t="s">
        <v>122</v>
      </c>
      <c r="D89" s="63" t="s">
        <v>119</v>
      </c>
      <c r="E89" s="63" t="s">
        <v>264</v>
      </c>
      <c r="F89" s="63"/>
      <c r="G89" s="63"/>
      <c r="H89" s="48" t="s">
        <v>265</v>
      </c>
      <c r="I89" s="48"/>
      <c r="J89" s="65">
        <v>0</v>
      </c>
      <c r="K89" s="65">
        <f t="shared" si="0"/>
        <v>0</v>
      </c>
      <c r="L89" s="66"/>
    </row>
    <row r="90" spans="1:12" ht="12.75" hidden="1">
      <c r="A90" s="48">
        <v>45</v>
      </c>
      <c r="B90" s="48" t="s">
        <v>117</v>
      </c>
      <c r="C90" s="62" t="s">
        <v>122</v>
      </c>
      <c r="D90" s="63" t="s">
        <v>119</v>
      </c>
      <c r="E90" s="63"/>
      <c r="F90" s="63" t="s">
        <v>266</v>
      </c>
      <c r="G90" s="63"/>
      <c r="H90" s="48" t="s">
        <v>267</v>
      </c>
      <c r="I90" s="48"/>
      <c r="J90" s="65"/>
      <c r="K90" s="65">
        <f t="shared" si="0"/>
        <v>0</v>
      </c>
      <c r="L90" s="66"/>
    </row>
    <row r="91" spans="1:12" ht="12.75" hidden="1">
      <c r="A91" s="48">
        <v>45</v>
      </c>
      <c r="B91" s="48" t="s">
        <v>117</v>
      </c>
      <c r="C91" s="62" t="s">
        <v>122</v>
      </c>
      <c r="D91" s="63" t="s">
        <v>119</v>
      </c>
      <c r="E91" s="63"/>
      <c r="F91" s="63" t="s">
        <v>268</v>
      </c>
      <c r="G91" s="63"/>
      <c r="H91" s="48" t="s">
        <v>269</v>
      </c>
      <c r="I91" s="48"/>
      <c r="J91" s="65"/>
      <c r="K91" s="65">
        <f t="shared" si="0"/>
        <v>0</v>
      </c>
      <c r="L91" s="66"/>
    </row>
    <row r="92" spans="1:12" ht="12.75">
      <c r="A92" s="48">
        <v>45</v>
      </c>
      <c r="B92" s="48" t="s">
        <v>117</v>
      </c>
      <c r="C92" s="62" t="s">
        <v>122</v>
      </c>
      <c r="D92" s="63" t="s">
        <v>119</v>
      </c>
      <c r="E92" s="63" t="s">
        <v>270</v>
      </c>
      <c r="F92" s="63"/>
      <c r="G92" s="63"/>
      <c r="H92" s="48" t="s">
        <v>271</v>
      </c>
      <c r="I92" s="48"/>
      <c r="J92" s="65">
        <v>0</v>
      </c>
      <c r="K92" s="65">
        <f t="shared" si="0"/>
        <v>0</v>
      </c>
      <c r="L92" s="66"/>
    </row>
    <row r="93" spans="1:12" ht="12.75" hidden="1">
      <c r="A93" s="48">
        <v>45</v>
      </c>
      <c r="B93" s="48" t="s">
        <v>117</v>
      </c>
      <c r="C93" s="62" t="s">
        <v>122</v>
      </c>
      <c r="D93" s="63" t="s">
        <v>119</v>
      </c>
      <c r="E93" s="63"/>
      <c r="F93" s="63" t="s">
        <v>272</v>
      </c>
      <c r="G93" s="63"/>
      <c r="H93" s="48" t="s">
        <v>273</v>
      </c>
      <c r="I93" s="98"/>
      <c r="J93" s="88"/>
      <c r="K93" s="65">
        <f t="shared" si="0"/>
        <v>0</v>
      </c>
      <c r="L93" s="83"/>
    </row>
    <row r="94" spans="1:12" ht="12.75" hidden="1">
      <c r="A94" s="48">
        <v>45</v>
      </c>
      <c r="B94" s="48" t="s">
        <v>117</v>
      </c>
      <c r="C94" s="62" t="s">
        <v>122</v>
      </c>
      <c r="D94" s="63" t="s">
        <v>119</v>
      </c>
      <c r="E94" s="63"/>
      <c r="F94" s="63" t="s">
        <v>274</v>
      </c>
      <c r="G94" s="63"/>
      <c r="H94" s="48" t="s">
        <v>275</v>
      </c>
      <c r="I94" s="98"/>
      <c r="J94" s="88"/>
      <c r="K94" s="65">
        <f t="shared" si="0"/>
        <v>0</v>
      </c>
      <c r="L94" s="83"/>
    </row>
    <row r="95" spans="1:12" ht="12.75" hidden="1">
      <c r="A95" s="48">
        <v>45</v>
      </c>
      <c r="B95" s="48" t="s">
        <v>117</v>
      </c>
      <c r="C95" s="62" t="s">
        <v>122</v>
      </c>
      <c r="D95" s="63" t="s">
        <v>119</v>
      </c>
      <c r="E95" s="63"/>
      <c r="F95" s="63" t="s">
        <v>276</v>
      </c>
      <c r="G95" s="63"/>
      <c r="H95" s="48" t="s">
        <v>277</v>
      </c>
      <c r="I95" s="98"/>
      <c r="J95" s="88"/>
      <c r="K95" s="65">
        <f t="shared" si="0"/>
        <v>0</v>
      </c>
      <c r="L95" s="83"/>
    </row>
    <row r="96" spans="1:12" ht="12.75" hidden="1">
      <c r="A96" s="48">
        <v>45</v>
      </c>
      <c r="B96" s="48" t="s">
        <v>117</v>
      </c>
      <c r="C96" s="62" t="s">
        <v>122</v>
      </c>
      <c r="D96" s="63" t="s">
        <v>119</v>
      </c>
      <c r="E96" s="63"/>
      <c r="F96" s="63" t="s">
        <v>278</v>
      </c>
      <c r="G96" s="63"/>
      <c r="H96" s="48" t="s">
        <v>279</v>
      </c>
      <c r="I96" s="98"/>
      <c r="J96" s="88"/>
      <c r="K96" s="65">
        <f t="shared" si="0"/>
        <v>0</v>
      </c>
      <c r="L96" s="83"/>
    </row>
    <row r="97" spans="1:12" ht="15.75">
      <c r="A97" s="36">
        <v>45</v>
      </c>
      <c r="B97" s="36" t="s">
        <v>117</v>
      </c>
      <c r="C97" s="99" t="s">
        <v>280</v>
      </c>
      <c r="D97" s="100"/>
      <c r="E97" s="101"/>
      <c r="F97" s="101"/>
      <c r="G97" s="101"/>
      <c r="H97" s="102"/>
      <c r="I97" s="102"/>
      <c r="J97" s="55">
        <f>J11+J49+J88</f>
        <v>404313326</v>
      </c>
      <c r="K97" s="55">
        <f>K11+K49+K88</f>
        <v>420283444</v>
      </c>
      <c r="L97" s="56"/>
    </row>
    <row r="98" spans="1:12" ht="12.75">
      <c r="A98" s="103"/>
      <c r="B98" s="103"/>
      <c r="C98" s="104"/>
      <c r="D98" s="105"/>
      <c r="E98" s="106"/>
      <c r="F98" s="106"/>
      <c r="G98" s="106"/>
      <c r="H98" s="103"/>
      <c r="I98" s="103"/>
      <c r="J98" s="107"/>
      <c r="K98" s="107"/>
      <c r="L98" s="108"/>
    </row>
    <row r="101" spans="10:11" ht="12.75">
      <c r="J101" s="109"/>
      <c r="K101" s="109"/>
    </row>
    <row r="103" spans="10:11" ht="12.75">
      <c r="J103" s="109"/>
      <c r="K103" s="109"/>
    </row>
    <row r="104" spans="10:11" ht="12.75">
      <c r="J104" s="109"/>
      <c r="K104" s="109"/>
    </row>
    <row r="105" spans="10:11" ht="12.75">
      <c r="J105" s="109"/>
      <c r="K105" s="109"/>
    </row>
    <row r="108" spans="10:11" ht="12.75">
      <c r="J108" s="109"/>
      <c r="K108" s="109"/>
    </row>
    <row r="110" ht="12.75">
      <c r="J110" s="109"/>
    </row>
    <row r="113" spans="10:11" ht="12.75">
      <c r="J113" s="109"/>
      <c r="K113" s="109"/>
    </row>
    <row r="116" spans="10:11" ht="12.75">
      <c r="J116" s="109"/>
      <c r="K116" s="109"/>
    </row>
  </sheetData>
  <sheetProtection/>
  <mergeCells count="9">
    <mergeCell ref="A4:A7"/>
    <mergeCell ref="B4:B7"/>
    <mergeCell ref="C4:I4"/>
    <mergeCell ref="L4:L7"/>
    <mergeCell ref="J4:J7"/>
    <mergeCell ref="C5:D7"/>
    <mergeCell ref="E5:H7"/>
    <mergeCell ref="I5:I7"/>
    <mergeCell ref="K4:K7"/>
  </mergeCells>
  <printOptions/>
  <pageMargins left="0.7874015748031497" right="0.7874015748031497" top="1.5748031496062993" bottom="0.984251968503937" header="0.5118110236220472" footer="0.5118110236220472"/>
  <pageSetup fitToHeight="3" fitToWidth="1" horizontalDpi="600" verticalDpi="600" orientation="landscape" paperSize="9" scale="83" r:id="rId1"/>
  <headerFooter alignWithMargins="0">
    <oddHeader>&amp;LČíslo kapitoly / štátneho fondu / subjektu verejnej správy : 404
Názov kapitoly / ŠF / subjektu verejnej správy : Spoločná zdravotná poisťovňa, a.s.
Druh rozpočtu : 4&amp;RMF-VP-2011-2012-04
Strana :&amp;P / &amp;N
(v eur)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sipova</dc:creator>
  <cp:keywords/>
  <dc:description/>
  <cp:lastModifiedBy> </cp:lastModifiedBy>
  <cp:lastPrinted>2009-11-27T08:07:04Z</cp:lastPrinted>
  <dcterms:created xsi:type="dcterms:W3CDTF">2008-12-03T08:18:25Z</dcterms:created>
  <dcterms:modified xsi:type="dcterms:W3CDTF">2009-11-27T12:56:25Z</dcterms:modified>
  <cp:category/>
  <cp:version/>
  <cp:contentType/>
  <cp:contentStatus/>
</cp:coreProperties>
</file>