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<sst xmlns="http://schemas.openxmlformats.org/spreadsheetml/2006/main" count="36" uniqueCount="35">
  <si>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</si>
  <si>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</si>
  <si>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</si>
  <si>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</si>
  <si>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</si>
  <si>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</si>
  <si>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</si>
  <si>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</si>
  <si>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</si>
  <si>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</si>
  <si>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</si>
  <si>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</si>
  <si>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</si>
  <si>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PREVÁDZKOVÉ NÁKLADY (v tis. Sk)</t>
  </si>
  <si>
    <t>PREVÁDZKOVÉ NÁKLADY SPOLU</t>
  </si>
  <si>
    <t>1. VŠEOBECNÉ PREVÁDZKOVÉ NÁKLADY</t>
  </si>
  <si>
    <t>2. OSTATNÉ PREVÁDZKOVÉ NÁKLADY</t>
  </si>
  <si>
    <t xml:space="preserve">              ostatné osobné náklady</t>
  </si>
  <si>
    <t>Rozpočet</t>
  </si>
  <si>
    <t xml:space="preserve"> mzdové náklady </t>
  </si>
  <si>
    <t xml:space="preserve">  </t>
  </si>
  <si>
    <t xml:space="preserve"> z toho :  mimoriadne mzdy</t>
  </si>
  <si>
    <t xml:space="preserve"> poplatky, ostatné dane</t>
  </si>
  <si>
    <t>Skutočnosť</t>
  </si>
  <si>
    <t xml:space="preserve"> daň z motorových vozidiel</t>
  </si>
  <si>
    <t>Index v %</t>
  </si>
  <si>
    <t>% plnenia</t>
  </si>
  <si>
    <t>Príloha č.4</t>
  </si>
  <si>
    <t>na rok 2006</t>
  </si>
  <si>
    <t>x</t>
  </si>
  <si>
    <t>za rok 2005</t>
  </si>
  <si>
    <t>za rok 2006</t>
  </si>
  <si>
    <t>Predbežné plnenie rozpočtu prevádzkových nákladov za rok 2006</t>
  </si>
  <si>
    <t>skut. 2006 / skut. 2005</t>
  </si>
  <si>
    <t>rozpočtu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</si>
</sst>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8">
    <font>
      <sz val="10"/>
      <name val="Arial CE"/>
      <family val="0"/>
    </font>
    <font>
      <b/>
      <sz val="11"/>
      <color indexed="8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3" fontId="0" fillId="0" borderId="0" xfId="0" applyAlignment="1">
      <alignment/>
    </xf>
    <xf numFmtId="43" fontId="5" fillId="0" borderId="1" xfId="16" applyFont="1" applyFill="1" applyBorder="1" applyAlignment="1">
      <alignment horizontal="left" vertical="center"/>
    </xf>
    <xf numFmtId="43" fontId="6" fillId="2" borderId="1" xfId="16" applyFont="1" applyFill="1" applyBorder="1" applyAlignment="1">
      <alignment vertical="center"/>
    </xf>
    <xf numFmtId="43" fontId="5" fillId="0" borderId="1" xfId="16" applyFont="1" applyFill="1" applyBorder="1" applyAlignment="1">
      <alignment vertical="center"/>
    </xf>
    <xf numFmtId="43" fontId="6" fillId="2" borderId="1" xfId="16" applyFont="1" applyFill="1" applyBorder="1" applyAlignment="1">
      <alignment horizontal="left" vertical="center"/>
    </xf>
    <xf numFmtId="43" fontId="6" fillId="0" borderId="1" xfId="16" applyFont="1" applyFill="1" applyBorder="1" applyAlignment="1">
      <alignment horizontal="left" vertical="center"/>
    </xf>
    <xf numFmtId="43" fontId="6" fillId="0" borderId="1" xfId="16" applyFont="1" applyFill="1" applyBorder="1" applyAlignment="1">
      <alignment vertical="center"/>
    </xf>
    <xf numFmtId="43" fontId="4" fillId="2" borderId="2" xfId="16" applyFont="1" applyFill="1" applyBorder="1" applyAlignment="1">
      <alignment vertical="center"/>
    </xf>
    <xf numFmtId="43" fontId="5" fillId="0" borderId="3" xfId="16" applyFont="1" applyFill="1" applyBorder="1" applyAlignment="1">
      <alignment vertical="center"/>
    </xf>
    <xf numFmtId="43" fontId="1" fillId="2" borderId="2" xfId="16" applyFont="1" applyFill="1" applyBorder="1" applyAlignment="1">
      <alignment vertical="center"/>
    </xf>
    <xf numFmtId="43" fontId="5" fillId="0" borderId="4" xfId="16" applyFont="1" applyFill="1" applyBorder="1" applyAlignment="1">
      <alignment vertical="center"/>
    </xf>
    <xf numFmtId="43" fontId="1" fillId="0" borderId="4" xfId="16" applyFont="1" applyFill="1" applyBorder="1" applyAlignment="1">
      <alignment vertical="center"/>
    </xf>
    <xf numFmtId="3" fontId="3" fillId="0" borderId="4" xfId="0" applyFont="1" applyFill="1" applyBorder="1" applyAlignment="1">
      <alignment horizontal="center"/>
    </xf>
    <xf numFmtId="3" fontId="7" fillId="0" borderId="0" xfId="0" applyFont="1" applyAlignment="1">
      <alignment horizontal="right"/>
    </xf>
    <xf numFmtId="170" fontId="1" fillId="2" borderId="2" xfId="16" applyNumberFormat="1" applyFont="1" applyFill="1" applyBorder="1" applyAlignment="1">
      <alignment vertical="center"/>
    </xf>
    <xf numFmtId="170" fontId="1" fillId="0" borderId="4" xfId="16" applyNumberFormat="1" applyFont="1" applyFill="1" applyBorder="1" applyAlignment="1">
      <alignment vertical="center"/>
    </xf>
    <xf numFmtId="170" fontId="6" fillId="2" borderId="1" xfId="16" applyNumberFormat="1" applyFont="1" applyFill="1" applyBorder="1" applyAlignment="1">
      <alignment vertical="center"/>
    </xf>
    <xf numFmtId="170" fontId="5" fillId="0" borderId="1" xfId="16" applyNumberFormat="1" applyFont="1" applyFill="1" applyBorder="1" applyAlignment="1">
      <alignment vertical="center"/>
    </xf>
    <xf numFmtId="170" fontId="5" fillId="0" borderId="1" xfId="16" applyNumberFormat="1" applyFont="1" applyFill="1" applyBorder="1" applyAlignment="1">
      <alignment horizontal="left" vertical="center"/>
    </xf>
    <xf numFmtId="170" fontId="6" fillId="0" borderId="1" xfId="16" applyNumberFormat="1" applyFont="1" applyFill="1" applyBorder="1" applyAlignment="1">
      <alignment vertical="center"/>
    </xf>
    <xf numFmtId="170" fontId="5" fillId="0" borderId="4" xfId="16" applyNumberFormat="1" applyFont="1" applyFill="1" applyBorder="1" applyAlignment="1">
      <alignment vertical="center"/>
    </xf>
    <xf numFmtId="170" fontId="5" fillId="0" borderId="3" xfId="16" applyNumberFormat="1" applyFont="1" applyFill="1" applyBorder="1" applyAlignment="1">
      <alignment vertical="center"/>
    </xf>
    <xf numFmtId="170" fontId="6" fillId="2" borderId="1" xfId="16" applyNumberFormat="1" applyFont="1" applyFill="1" applyBorder="1" applyAlignment="1">
      <alignment horizontal="right" vertical="center"/>
    </xf>
    <xf numFmtId="170" fontId="5" fillId="0" borderId="1" xfId="16" applyNumberFormat="1" applyFont="1" applyFill="1" applyBorder="1" applyAlignment="1">
      <alignment horizontal="right" vertical="center"/>
    </xf>
    <xf numFmtId="170" fontId="6" fillId="0" borderId="1" xfId="16" applyNumberFormat="1" applyFont="1" applyFill="1" applyBorder="1" applyAlignment="1">
      <alignment horizontal="right" vertical="center"/>
    </xf>
    <xf numFmtId="171" fontId="3" fillId="0" borderId="4" xfId="0" applyNumberFormat="1" applyFont="1" applyFill="1" applyBorder="1" applyAlignment="1">
      <alignment horizontal="center"/>
    </xf>
    <xf numFmtId="170" fontId="4" fillId="2" borderId="2" xfId="16" applyNumberFormat="1" applyFont="1" applyFill="1" applyBorder="1" applyAlignment="1">
      <alignment horizontal="right" vertical="center"/>
    </xf>
    <xf numFmtId="14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Font="1" applyFill="1" applyBorder="1" applyAlignment="1">
      <alignment horizontal="center" vertical="center" wrapText="1"/>
    </xf>
    <xf numFmtId="3" fontId="3" fillId="0" borderId="0" xfId="0" applyFont="1" applyAlignment="1">
      <alignment horizontal="left"/>
    </xf>
    <xf numFmtId="171" fontId="1" fillId="2" borderId="2" xfId="16" applyNumberFormat="1" applyFont="1" applyFill="1" applyBorder="1" applyAlignment="1">
      <alignment vertical="center"/>
    </xf>
    <xf numFmtId="171" fontId="1" fillId="0" borderId="4" xfId="16" applyNumberFormat="1" applyFont="1" applyFill="1" applyBorder="1" applyAlignment="1">
      <alignment vertical="center"/>
    </xf>
    <xf numFmtId="171" fontId="6" fillId="2" borderId="1" xfId="16" applyNumberFormat="1" applyFont="1" applyFill="1" applyBorder="1" applyAlignment="1">
      <alignment vertical="center"/>
    </xf>
    <xf numFmtId="171" fontId="5" fillId="0" borderId="1" xfId="16" applyNumberFormat="1" applyFont="1" applyFill="1" applyBorder="1" applyAlignment="1">
      <alignment vertical="center"/>
    </xf>
    <xf numFmtId="171" fontId="6" fillId="2" borderId="1" xfId="16" applyNumberFormat="1" applyFont="1" applyFill="1" applyBorder="1" applyAlignment="1">
      <alignment horizontal="right" vertical="center"/>
    </xf>
    <xf numFmtId="171" fontId="5" fillId="0" borderId="1" xfId="16" applyNumberFormat="1" applyFont="1" applyFill="1" applyBorder="1" applyAlignment="1">
      <alignment horizontal="right" vertical="center"/>
    </xf>
    <xf numFmtId="171" fontId="6" fillId="0" borderId="1" xfId="16" applyNumberFormat="1" applyFont="1" applyFill="1" applyBorder="1" applyAlignment="1">
      <alignment horizontal="right" vertical="center"/>
    </xf>
    <xf numFmtId="171" fontId="6" fillId="0" borderId="1" xfId="16" applyNumberFormat="1" applyFont="1" applyFill="1" applyBorder="1" applyAlignment="1">
      <alignment vertical="center"/>
    </xf>
    <xf numFmtId="171" fontId="5" fillId="0" borderId="1" xfId="16" applyNumberFormat="1" applyFont="1" applyFill="1" applyBorder="1" applyAlignment="1">
      <alignment horizontal="left" vertical="center"/>
    </xf>
    <xf numFmtId="171" fontId="5" fillId="0" borderId="4" xfId="16" applyNumberFormat="1" applyFont="1" applyFill="1" applyBorder="1" applyAlignment="1">
      <alignment vertical="center"/>
    </xf>
    <xf numFmtId="171" fontId="5" fillId="0" borderId="3" xfId="16" applyNumberFormat="1" applyFont="1" applyFill="1" applyBorder="1" applyAlignment="1">
      <alignment vertical="center"/>
    </xf>
    <xf numFmtId="171" fontId="4" fillId="2" borderId="2" xfId="16" applyNumberFormat="1" applyFont="1" applyFill="1" applyBorder="1" applyAlignment="1">
      <alignment horizontal="right" vertical="center"/>
    </xf>
    <xf numFmtId="171" fontId="5" fillId="0" borderId="1" xfId="16" applyNumberFormat="1" applyFont="1" applyFill="1" applyBorder="1" applyAlignment="1">
      <alignment horizontal="center" vertical="center"/>
    </xf>
    <xf numFmtId="3" fontId="3" fillId="3" borderId="5" xfId="0" applyFont="1" applyFill="1" applyBorder="1" applyAlignment="1">
      <alignment horizontal="center" vertical="center"/>
    </xf>
    <xf numFmtId="3" fontId="0" fillId="0" borderId="3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3">
      <selection activeCell="F42" sqref="F42"/>
    </sheetView>
  </sheetViews>
  <sheetFormatPr defaultColWidth="9.00390625" defaultRowHeight="12.75"/>
  <cols>
    <col min="1" max="1" width="46.625" style="0" customWidth="1"/>
    <col min="2" max="2" width="12.125" style="0" customWidth="1"/>
    <col min="3" max="6" width="11.75390625" style="0" customWidth="1"/>
  </cols>
  <sheetData>
    <row r="1" ht="21" customHeight="1">
      <c r="F1" s="13" t="s">
        <v>27</v>
      </c>
    </row>
    <row r="2" ht="15.75">
      <c r="A2" s="29" t="s">
        <v>32</v>
      </c>
    </row>
    <row r="3" ht="13.5" thickBot="1"/>
    <row r="4" spans="1:6" ht="16.5" customHeight="1">
      <c r="A4" s="43" t="s">
        <v>13</v>
      </c>
      <c r="B4" s="28" t="s">
        <v>23</v>
      </c>
      <c r="C4" s="28" t="s">
        <v>18</v>
      </c>
      <c r="D4" s="28" t="s">
        <v>23</v>
      </c>
      <c r="E4" s="28" t="s">
        <v>25</v>
      </c>
      <c r="F4" s="28" t="s">
        <v>26</v>
      </c>
    </row>
    <row r="5" spans="1:6" ht="27.75" customHeight="1" thickBot="1">
      <c r="A5" s="44"/>
      <c r="B5" s="27" t="s">
        <v>30</v>
      </c>
      <c r="C5" s="27" t="s">
        <v>28</v>
      </c>
      <c r="D5" s="27" t="s">
        <v>31</v>
      </c>
      <c r="E5" s="27" t="s">
        <v>33</v>
      </c>
      <c r="F5" s="27" t="s">
        <v>34</v>
      </c>
    </row>
    <row r="6" spans="1:6" ht="16.5" thickBot="1">
      <c r="A6" s="12"/>
      <c r="B6" s="25"/>
      <c r="C6" s="25"/>
      <c r="D6" s="25"/>
      <c r="E6" s="25"/>
      <c r="F6" s="25"/>
    </row>
    <row r="7" spans="1:6" ht="15" thickBot="1">
      <c r="A7" s="9" t="s">
        <v>15</v>
      </c>
      <c r="B7" s="14">
        <f>B9+B14+B19+B24+B29+B31</f>
        <v>125869</v>
      </c>
      <c r="C7" s="14">
        <f>C9+C14+C19+C24+C29+C31</f>
        <v>147710</v>
      </c>
      <c r="D7" s="14">
        <f>D9+D14+D19+D24+D29+D31</f>
        <v>145427</v>
      </c>
      <c r="E7" s="30">
        <f>D7/B7</f>
        <v>1.1553837720169382</v>
      </c>
      <c r="F7" s="30">
        <f>D7/C7</f>
        <v>0.9845440389953287</v>
      </c>
    </row>
    <row r="8" spans="1:6" ht="14.25">
      <c r="A8" s="11"/>
      <c r="B8" s="15"/>
      <c r="C8" s="15"/>
      <c r="D8" s="15"/>
      <c r="E8" s="31"/>
      <c r="F8" s="31"/>
    </row>
    <row r="9" spans="1:6" ht="12.75">
      <c r="A9" s="2" t="s">
        <v>1</v>
      </c>
      <c r="B9" s="16">
        <f>B10</f>
        <v>44712</v>
      </c>
      <c r="C9" s="16">
        <f>C10</f>
        <v>48000</v>
      </c>
      <c r="D9" s="16">
        <f>D10</f>
        <v>58031</v>
      </c>
      <c r="E9" s="32">
        <f>D9/B9</f>
        <v>1.2978842368938988</v>
      </c>
      <c r="F9" s="32">
        <f>D9/C9</f>
        <v>1.2089791666666667</v>
      </c>
    </row>
    <row r="10" spans="1:6" ht="12.75">
      <c r="A10" s="3" t="s">
        <v>19</v>
      </c>
      <c r="B10" s="17">
        <v>44712</v>
      </c>
      <c r="C10" s="17">
        <v>48000</v>
      </c>
      <c r="D10" s="17">
        <v>58031</v>
      </c>
      <c r="E10" s="33">
        <f>D10/B10</f>
        <v>1.2978842368938988</v>
      </c>
      <c r="F10" s="33">
        <f>D10/C10</f>
        <v>1.2089791666666667</v>
      </c>
    </row>
    <row r="11" spans="1:6" ht="12.75">
      <c r="A11" s="3" t="s">
        <v>21</v>
      </c>
      <c r="B11" s="17">
        <v>6384</v>
      </c>
      <c r="C11" s="17">
        <v>7300</v>
      </c>
      <c r="D11" s="17">
        <v>6113</v>
      </c>
      <c r="E11" s="35">
        <f>D11/B11</f>
        <v>0.9575501253132832</v>
      </c>
      <c r="F11" s="35">
        <f>D11/C11</f>
        <v>0.8373972602739727</v>
      </c>
    </row>
    <row r="12" spans="1:6" ht="12.75">
      <c r="A12" s="3" t="s">
        <v>17</v>
      </c>
      <c r="B12" s="17">
        <v>72</v>
      </c>
      <c r="C12" s="17">
        <v>200</v>
      </c>
      <c r="D12" s="17">
        <v>5</v>
      </c>
      <c r="E12" s="33">
        <f>D12/B12</f>
        <v>0.06944444444444445</v>
      </c>
      <c r="F12" s="33">
        <f>D12/C12</f>
        <v>0.025</v>
      </c>
    </row>
    <row r="13" spans="1:6" ht="12.75">
      <c r="A13" s="3"/>
      <c r="B13" s="17"/>
      <c r="C13" s="17"/>
      <c r="D13" s="17"/>
      <c r="E13" s="33"/>
      <c r="F13" s="33"/>
    </row>
    <row r="14" spans="1:6" ht="12.75">
      <c r="A14" s="2" t="s">
        <v>0</v>
      </c>
      <c r="B14" s="16">
        <f>B15+B16+B17</f>
        <v>12879</v>
      </c>
      <c r="C14" s="16">
        <f>C15+C16+C17</f>
        <v>14800</v>
      </c>
      <c r="D14" s="16">
        <f>D15+D16+D17</f>
        <v>16093</v>
      </c>
      <c r="E14" s="32">
        <f>D14/B14</f>
        <v>1.2495535367652768</v>
      </c>
      <c r="F14" s="32">
        <f>D14/C14</f>
        <v>1.0873648648648648</v>
      </c>
    </row>
    <row r="15" spans="1:6" ht="12.75">
      <c r="A15" s="3" t="s">
        <v>2</v>
      </c>
      <c r="B15" s="17">
        <f>3533+306+356+168+4881+1026+344+888</f>
        <v>11502</v>
      </c>
      <c r="C15" s="17">
        <v>13000</v>
      </c>
      <c r="D15" s="17">
        <f>4653+328+440+161+5381+1137+379+995</f>
        <v>13474</v>
      </c>
      <c r="E15" s="33">
        <f>D15/B15</f>
        <v>1.1714484437489132</v>
      </c>
      <c r="F15" s="33">
        <f>D15/C15</f>
        <v>1.0364615384615385</v>
      </c>
    </row>
    <row r="16" spans="1:6" ht="12.75">
      <c r="A16" s="3" t="s">
        <v>3</v>
      </c>
      <c r="B16" s="17">
        <f>978+22</f>
        <v>1000</v>
      </c>
      <c r="C16" s="17">
        <v>1200</v>
      </c>
      <c r="D16" s="17">
        <f>1256+62</f>
        <v>1318</v>
      </c>
      <c r="E16" s="33">
        <f>D16/B16</f>
        <v>1.318</v>
      </c>
      <c r="F16" s="33">
        <f>D16/C16</f>
        <v>1.0983333333333334</v>
      </c>
    </row>
    <row r="17" spans="1:6" ht="12.75">
      <c r="A17" s="3" t="s">
        <v>12</v>
      </c>
      <c r="B17" s="17">
        <v>377</v>
      </c>
      <c r="C17" s="17">
        <v>600</v>
      </c>
      <c r="D17" s="17">
        <v>1301</v>
      </c>
      <c r="E17" s="42" t="s">
        <v>29</v>
      </c>
      <c r="F17" s="35">
        <f>D17/C17</f>
        <v>2.1683333333333334</v>
      </c>
    </row>
    <row r="18" spans="1:6" ht="12.75">
      <c r="A18" s="3"/>
      <c r="B18" s="17"/>
      <c r="C18" s="17"/>
      <c r="D18" s="17"/>
      <c r="E18" s="33"/>
      <c r="F18" s="33"/>
    </row>
    <row r="19" spans="1:6" ht="12.75">
      <c r="A19" s="2" t="s">
        <v>4</v>
      </c>
      <c r="B19" s="22">
        <f>B20+B21+B22</f>
        <v>1041</v>
      </c>
      <c r="C19" s="22">
        <f>C20+C21+C22</f>
        <v>1230</v>
      </c>
      <c r="D19" s="22">
        <f>D20+D21+D22</f>
        <v>955</v>
      </c>
      <c r="E19" s="34">
        <f>D19/B19</f>
        <v>0.9173871277617676</v>
      </c>
      <c r="F19" s="34">
        <f>D19/C19</f>
        <v>0.7764227642276422</v>
      </c>
    </row>
    <row r="20" spans="1:6" ht="12.75">
      <c r="A20" s="1" t="s">
        <v>5</v>
      </c>
      <c r="B20" s="23">
        <v>147</v>
      </c>
      <c r="C20" s="23">
        <v>176</v>
      </c>
      <c r="D20" s="23">
        <v>147</v>
      </c>
      <c r="E20" s="35">
        <f>D20/B20</f>
        <v>1</v>
      </c>
      <c r="F20" s="35">
        <f>D20/C20</f>
        <v>0.8352272727272727</v>
      </c>
    </row>
    <row r="21" spans="1:6" ht="12.75">
      <c r="A21" s="1" t="s">
        <v>24</v>
      </c>
      <c r="B21" s="23">
        <v>46</v>
      </c>
      <c r="C21" s="23">
        <v>54</v>
      </c>
      <c r="D21" s="23">
        <v>38</v>
      </c>
      <c r="E21" s="35">
        <f>D21/B21</f>
        <v>0.8260869565217391</v>
      </c>
      <c r="F21" s="35">
        <f>D21/C21</f>
        <v>0.7037037037037037</v>
      </c>
    </row>
    <row r="22" spans="1:6" ht="12.75">
      <c r="A22" s="1" t="s">
        <v>22</v>
      </c>
      <c r="B22" s="23">
        <f>100+748</f>
        <v>848</v>
      </c>
      <c r="C22" s="23">
        <v>1000</v>
      </c>
      <c r="D22" s="23">
        <f>103+666+1</f>
        <v>770</v>
      </c>
      <c r="E22" s="35">
        <f>D22/B22</f>
        <v>0.9080188679245284</v>
      </c>
      <c r="F22" s="35">
        <f>D22/C22</f>
        <v>0.77</v>
      </c>
    </row>
    <row r="23" spans="1:6" ht="12.75">
      <c r="A23" s="1"/>
      <c r="B23" s="23"/>
      <c r="C23" s="23"/>
      <c r="D23" s="23"/>
      <c r="E23" s="35"/>
      <c r="F23" s="35"/>
    </row>
    <row r="24" spans="1:6" ht="12.75">
      <c r="A24" s="4" t="s">
        <v>6</v>
      </c>
      <c r="B24" s="22">
        <f>B25+B26+B27</f>
        <v>44308</v>
      </c>
      <c r="C24" s="22">
        <f>C25+C26+C27</f>
        <v>53365</v>
      </c>
      <c r="D24" s="22">
        <f>D25+D26+D27</f>
        <v>47020</v>
      </c>
      <c r="E24" s="34">
        <f>D24/B24</f>
        <v>1.0612079082784147</v>
      </c>
      <c r="F24" s="34">
        <f>D24/C24</f>
        <v>0.8811018457790687</v>
      </c>
    </row>
    <row r="25" spans="1:6" ht="12.75">
      <c r="A25" s="5" t="s">
        <v>7</v>
      </c>
      <c r="B25" s="24">
        <v>3596</v>
      </c>
      <c r="C25" s="24">
        <v>5430</v>
      </c>
      <c r="D25" s="24">
        <v>2958</v>
      </c>
      <c r="E25" s="36">
        <f>D25/B25</f>
        <v>0.8225806451612904</v>
      </c>
      <c r="F25" s="36">
        <f>D25/C25</f>
        <v>0.5447513812154696</v>
      </c>
    </row>
    <row r="26" spans="1:6" ht="12.75">
      <c r="A26" s="6" t="s">
        <v>8</v>
      </c>
      <c r="B26" s="19">
        <v>2081</v>
      </c>
      <c r="C26" s="19">
        <v>2375</v>
      </c>
      <c r="D26" s="19">
        <v>2174</v>
      </c>
      <c r="E26" s="37">
        <f>D26/B26</f>
        <v>1.0446900528592022</v>
      </c>
      <c r="F26" s="37">
        <f>D26/C26</f>
        <v>0.9153684210526316</v>
      </c>
    </row>
    <row r="27" spans="1:6" ht="12.75">
      <c r="A27" s="6" t="s">
        <v>9</v>
      </c>
      <c r="B27" s="24">
        <v>38631</v>
      </c>
      <c r="C27" s="24">
        <v>45560</v>
      </c>
      <c r="D27" s="24">
        <v>41888</v>
      </c>
      <c r="E27" s="36">
        <f>D27/B27</f>
        <v>1.0843105278144496</v>
      </c>
      <c r="F27" s="36">
        <f>D27/C27</f>
        <v>0.9194029850746268</v>
      </c>
    </row>
    <row r="28" spans="1:6" ht="12.75">
      <c r="A28" s="3"/>
      <c r="B28" s="17"/>
      <c r="C28" s="17"/>
      <c r="D28" s="17"/>
      <c r="E28" s="33"/>
      <c r="F28" s="33"/>
    </row>
    <row r="29" spans="1:6" ht="12.75">
      <c r="A29" s="4" t="s">
        <v>10</v>
      </c>
      <c r="B29" s="22">
        <v>18047</v>
      </c>
      <c r="C29" s="22">
        <v>20465</v>
      </c>
      <c r="D29" s="22">
        <v>16829</v>
      </c>
      <c r="E29" s="34">
        <f>D29/B29</f>
        <v>0.9325095583753532</v>
      </c>
      <c r="F29" s="34">
        <f>D29/C29</f>
        <v>0.8223308086977766</v>
      </c>
    </row>
    <row r="30" spans="1:6" ht="12.75">
      <c r="A30" s="1"/>
      <c r="B30" s="18"/>
      <c r="C30" s="18"/>
      <c r="D30" s="18"/>
      <c r="E30" s="38"/>
      <c r="F30" s="38"/>
    </row>
    <row r="31" spans="1:6" ht="12.75">
      <c r="A31" s="4" t="s">
        <v>11</v>
      </c>
      <c r="B31" s="22">
        <v>4882</v>
      </c>
      <c r="C31" s="22">
        <v>9850</v>
      </c>
      <c r="D31" s="22">
        <v>6499</v>
      </c>
      <c r="E31" s="34">
        <f>D31/B31</f>
        <v>1.3312167144612863</v>
      </c>
      <c r="F31" s="34">
        <f>D31/C31</f>
        <v>0.6597969543147209</v>
      </c>
    </row>
    <row r="32" spans="1:6" ht="13.5" thickBot="1">
      <c r="A32" s="10"/>
      <c r="B32" s="20"/>
      <c r="C32" s="20"/>
      <c r="D32" s="20"/>
      <c r="E32" s="39"/>
      <c r="F32" s="39"/>
    </row>
    <row r="33" spans="1:6" ht="15" thickBot="1">
      <c r="A33" s="9" t="s">
        <v>16</v>
      </c>
      <c r="B33" s="14">
        <v>55980</v>
      </c>
      <c r="C33" s="14">
        <v>26875</v>
      </c>
      <c r="D33" s="14">
        <v>8366</v>
      </c>
      <c r="E33" s="30">
        <f>D33/B33</f>
        <v>0.14944623079671313</v>
      </c>
      <c r="F33" s="30">
        <f>D33/C33</f>
        <v>0.3112930232558139</v>
      </c>
    </row>
    <row r="34" spans="1:6" ht="13.5" thickBot="1">
      <c r="A34" s="8" t="s">
        <v>20</v>
      </c>
      <c r="B34" s="21"/>
      <c r="C34" s="21"/>
      <c r="D34" s="21"/>
      <c r="E34" s="40"/>
      <c r="F34" s="40"/>
    </row>
    <row r="35" spans="1:6" ht="15.75" customHeight="1" thickBot="1">
      <c r="A35" s="7" t="s">
        <v>14</v>
      </c>
      <c r="B35" s="26">
        <f>B7+B33</f>
        <v>181849</v>
      </c>
      <c r="C35" s="26">
        <f>C7+C33</f>
        <v>174585</v>
      </c>
      <c r="D35" s="26">
        <f>D7+D33</f>
        <v>153793</v>
      </c>
      <c r="E35" s="41">
        <f>D35/B35</f>
        <v>0.8457181507734439</v>
      </c>
      <c r="F35" s="41">
        <f>D35/C35</f>
        <v>0.8809061488673139</v>
      </c>
    </row>
  </sheetData>
  <mergeCells count="1">
    <mergeCell ref="A4:A5"/>
  </mergeCells>
  <printOptions horizontalCentered="1"/>
  <pageMargins left="0.3937007874015748" right="0.3937007874015748" top="0.7874015748031497" bottom="0.3937007874015748" header="0.3937007874015748" footer="0"/>
  <pageSetup fitToHeight="1" fitToWidth="1"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2007-04-18T06:36:19Z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